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384" yWindow="48" windowWidth="15252" windowHeight="5808" tabRatio="713"/>
  </bookViews>
  <sheets>
    <sheet name="Input" sheetId="3" r:id="rId1"/>
    <sheet name="Results" sheetId="10" r:id="rId2"/>
    <sheet name="Sensex Target Growth SIP " sheetId="9" r:id="rId3"/>
    <sheet name="Sensex Growth SIP" sheetId="8" r:id="rId4"/>
    <sheet name="Sensex VIP &amp; SIP" sheetId="6" r:id="rId5"/>
    <sheet name="Sensex Lumpsum &amp; STP" sheetId="7" r:id="rId6"/>
  </sheets>
  <definedNames>
    <definedName name="dura">Input!$B$3</definedName>
    <definedName name="durm">Input!$AE$1</definedName>
    <definedName name="end">Input!$B$24</definedName>
    <definedName name="endm">Input!$AC$5</definedName>
    <definedName name="endm1" localSheetId="2">Input!#REF!</definedName>
    <definedName name="endm1">Input!#REF!</definedName>
    <definedName name="endm2">Input!$AH$2</definedName>
    <definedName name="gsip">Input!$A:$A</definedName>
    <definedName name="gsip1">Input!$B$15</definedName>
    <definedName name="lumpsum">Input!$B$18</definedName>
    <definedName name="max" localSheetId="3">'Sensex Growth SIP'!$AL$5</definedName>
    <definedName name="max" localSheetId="5">'Sensex Lumpsum &amp; STP'!$AL$5</definedName>
    <definedName name="max" localSheetId="2">'Sensex Target Growth SIP '!$AL$5</definedName>
    <definedName name="max" localSheetId="4">'Sensex VIP &amp; SIP'!$AL$5</definedName>
    <definedName name="min" localSheetId="3">'Sensex Growth SIP'!$AL$3</definedName>
    <definedName name="min" localSheetId="5">'Sensex Lumpsum &amp; STP'!$AL$3</definedName>
    <definedName name="min" localSheetId="2">'Sensex Target Growth SIP '!$AL$3</definedName>
    <definedName name="min" localSheetId="4">'Sensex VIP &amp; SIP'!$AL$3</definedName>
    <definedName name="rate">Input!$B$2</definedName>
    <definedName name="return" localSheetId="3">'Sensex Growth SIP'!$AL$2</definedName>
    <definedName name="return" localSheetId="5">'Sensex Lumpsum &amp; STP'!$AL$2</definedName>
    <definedName name="return" localSheetId="2">'Sensex Target Growth SIP '!$AL$2</definedName>
    <definedName name="return" localSheetId="4">'Sensex VIP &amp; SIP'!$AL$2</definedName>
    <definedName name="sipamt">Input!$B$7</definedName>
    <definedName name="start">Input!$B$22</definedName>
    <definedName name="startm">Input!$AC$4</definedName>
    <definedName name="startm1" localSheetId="2">Input!#REF!</definedName>
    <definedName name="startm1">Input!#REF!</definedName>
    <definedName name="startm2">Input!$AH$1</definedName>
    <definedName name="stp">Input!$B$20</definedName>
    <definedName name="target1">Input!$B$4</definedName>
    <definedName name="targetp">Input!$G$4</definedName>
    <definedName name="typical" localSheetId="3">'Sensex Growth SIP'!$AL$4</definedName>
    <definedName name="typical" localSheetId="5">'Sensex Lumpsum &amp; STP'!$AL$4</definedName>
    <definedName name="typical" localSheetId="2">'Sensex Target Growth SIP '!$AL$4</definedName>
    <definedName name="typical" localSheetId="4">'Sensex VIP &amp; SIP'!$AL$4</definedName>
  </definedNames>
  <calcPr calcId="144525"/>
</workbook>
</file>

<file path=xl/calcChain.xml><?xml version="1.0" encoding="utf-8"?>
<calcChain xmlns="http://schemas.openxmlformats.org/spreadsheetml/2006/main">
  <c r="BA400" i="3" l="1"/>
  <c r="BA399" i="3"/>
  <c r="BA398" i="3"/>
  <c r="BA397" i="3"/>
  <c r="BA396" i="3"/>
  <c r="BA395" i="3"/>
  <c r="BA394" i="3"/>
  <c r="BA393" i="3"/>
  <c r="BA392" i="3"/>
  <c r="BA391" i="3"/>
  <c r="BA390" i="3"/>
  <c r="BA389" i="3"/>
  <c r="BA388" i="3"/>
  <c r="BA387" i="3"/>
  <c r="BA386" i="3"/>
  <c r="BA385" i="3"/>
  <c r="BA384" i="3"/>
  <c r="BA383" i="3"/>
  <c r="BA382" i="3"/>
  <c r="BA381" i="3"/>
  <c r="BA380" i="3"/>
  <c r="BA379" i="3"/>
  <c r="BA378" i="3"/>
  <c r="BA377" i="3"/>
  <c r="BA376" i="3"/>
  <c r="BA375" i="3"/>
  <c r="BA374" i="3"/>
  <c r="BA373" i="3"/>
  <c r="BA372" i="3"/>
  <c r="BA371" i="3"/>
  <c r="BA370" i="3"/>
  <c r="BA369" i="3"/>
  <c r="BA368" i="3"/>
  <c r="BA367" i="3"/>
  <c r="BA366" i="3"/>
  <c r="BA365" i="3"/>
  <c r="BA364" i="3"/>
  <c r="BA363" i="3"/>
  <c r="BA362" i="3"/>
  <c r="BA361" i="3"/>
  <c r="BA360" i="3"/>
  <c r="BA359" i="3"/>
  <c r="BA358" i="3"/>
  <c r="BA357" i="3"/>
  <c r="BA356" i="3"/>
  <c r="BA355" i="3"/>
  <c r="BA354" i="3"/>
  <c r="BA353" i="3"/>
  <c r="BA352" i="3"/>
  <c r="BA351" i="3"/>
  <c r="BA350" i="3"/>
  <c r="BA349" i="3"/>
  <c r="BA348" i="3"/>
  <c r="BA347" i="3"/>
  <c r="BA346" i="3"/>
  <c r="BA345" i="3"/>
  <c r="BA344" i="3"/>
  <c r="BA343" i="3"/>
  <c r="BA342" i="3"/>
  <c r="BA341" i="3"/>
  <c r="BA340" i="3"/>
  <c r="BA339" i="3"/>
  <c r="BA338" i="3"/>
  <c r="BA337" i="3"/>
  <c r="BA336" i="3"/>
  <c r="BA335" i="3"/>
  <c r="BA334" i="3"/>
  <c r="BA333" i="3"/>
  <c r="BA332" i="3"/>
  <c r="BA331" i="3"/>
  <c r="BA330" i="3"/>
  <c r="BA329" i="3"/>
  <c r="BA328" i="3"/>
  <c r="BA327" i="3"/>
  <c r="BA326" i="3"/>
  <c r="BA325" i="3"/>
  <c r="BA324" i="3"/>
  <c r="BA323" i="3"/>
  <c r="BA322" i="3"/>
  <c r="BA321" i="3"/>
  <c r="BA320" i="3"/>
  <c r="BA319" i="3"/>
  <c r="BA318" i="3"/>
  <c r="BA317" i="3"/>
  <c r="BA316" i="3"/>
  <c r="BA315" i="3"/>
  <c r="BA314" i="3"/>
  <c r="BA313" i="3"/>
  <c r="BA312" i="3"/>
  <c r="BA311" i="3"/>
  <c r="BA310" i="3"/>
  <c r="BA309" i="3"/>
  <c r="BA308" i="3"/>
  <c r="BA307" i="3"/>
  <c r="BA306" i="3"/>
  <c r="BA305" i="3"/>
  <c r="BA304" i="3"/>
  <c r="BA303" i="3"/>
  <c r="BA302" i="3"/>
  <c r="BA301" i="3"/>
  <c r="BA300" i="3"/>
  <c r="BA299" i="3"/>
  <c r="BA298" i="3"/>
  <c r="BA297" i="3"/>
  <c r="BA296" i="3"/>
  <c r="BA295" i="3"/>
  <c r="BA294" i="3"/>
  <c r="BA293" i="3"/>
  <c r="BA292" i="3"/>
  <c r="BA291" i="3"/>
  <c r="BA290" i="3"/>
  <c r="BA289" i="3"/>
  <c r="BA288" i="3"/>
  <c r="BA287" i="3"/>
  <c r="BA286" i="3"/>
  <c r="BA285" i="3"/>
  <c r="BA284" i="3"/>
  <c r="BA283" i="3"/>
  <c r="BA282" i="3"/>
  <c r="BA281" i="3"/>
  <c r="BA280" i="3"/>
  <c r="BA279" i="3"/>
  <c r="BA278" i="3"/>
  <c r="BA277" i="3"/>
  <c r="BA276" i="3"/>
  <c r="BA275" i="3"/>
  <c r="BA274" i="3"/>
  <c r="BA273" i="3"/>
  <c r="BA272" i="3"/>
  <c r="BA271" i="3"/>
  <c r="BA270" i="3"/>
  <c r="BA269" i="3"/>
  <c r="BA268" i="3"/>
  <c r="BA267" i="3"/>
  <c r="BA266" i="3"/>
  <c r="BA265" i="3"/>
  <c r="BA264" i="3"/>
  <c r="BA263" i="3"/>
  <c r="BA262" i="3"/>
  <c r="BA261" i="3"/>
  <c r="BA260" i="3"/>
  <c r="BA259" i="3"/>
  <c r="BA258" i="3"/>
  <c r="BA257" i="3"/>
  <c r="BA256" i="3"/>
  <c r="BA255" i="3"/>
  <c r="BA254" i="3"/>
  <c r="BA253" i="3"/>
  <c r="BA252" i="3"/>
  <c r="BA251" i="3"/>
  <c r="BA250" i="3"/>
  <c r="BA249" i="3"/>
  <c r="BA248" i="3"/>
  <c r="BA247" i="3"/>
  <c r="BA246" i="3"/>
  <c r="BA245" i="3"/>
  <c r="BA244" i="3"/>
  <c r="BA243" i="3"/>
  <c r="BA242" i="3"/>
  <c r="BA241" i="3"/>
  <c r="BA240" i="3"/>
  <c r="BA239" i="3"/>
  <c r="BA238" i="3"/>
  <c r="BA237" i="3"/>
  <c r="BA236" i="3"/>
  <c r="BA235" i="3"/>
  <c r="BA234" i="3"/>
  <c r="BA233" i="3"/>
  <c r="BA232" i="3"/>
  <c r="BA231" i="3"/>
  <c r="BA230" i="3"/>
  <c r="BA229" i="3"/>
  <c r="BA228" i="3"/>
  <c r="BA227" i="3"/>
  <c r="BA226" i="3"/>
  <c r="BA225" i="3"/>
  <c r="BA224" i="3"/>
  <c r="BA223" i="3"/>
  <c r="BA222" i="3"/>
  <c r="BA221" i="3"/>
  <c r="BA220" i="3"/>
  <c r="BA219" i="3"/>
  <c r="BA218" i="3"/>
  <c r="BA217" i="3"/>
  <c r="BA216" i="3"/>
  <c r="BA215" i="3"/>
  <c r="BA214" i="3"/>
  <c r="BA213" i="3"/>
  <c r="BA212" i="3"/>
  <c r="BA211" i="3"/>
  <c r="BA210" i="3"/>
  <c r="BA209" i="3"/>
  <c r="BA208" i="3"/>
  <c r="BA207" i="3"/>
  <c r="BA206" i="3"/>
  <c r="BA205" i="3"/>
  <c r="BA204" i="3"/>
  <c r="BA203" i="3"/>
  <c r="BA202" i="3"/>
  <c r="BA201" i="3"/>
  <c r="BA200" i="3"/>
  <c r="BA199" i="3"/>
  <c r="BA198" i="3"/>
  <c r="BA197" i="3"/>
  <c r="BA196" i="3"/>
  <c r="BA195" i="3"/>
  <c r="BA194" i="3"/>
  <c r="BA193" i="3"/>
  <c r="BA192" i="3"/>
  <c r="BA191" i="3"/>
  <c r="BA190" i="3"/>
  <c r="BA189" i="3"/>
  <c r="BA188" i="3"/>
  <c r="BA187" i="3"/>
  <c r="BA186" i="3"/>
  <c r="BA185" i="3"/>
  <c r="BA184" i="3"/>
  <c r="BA183" i="3"/>
  <c r="BA182" i="3"/>
  <c r="BA181" i="3"/>
  <c r="BA180" i="3"/>
  <c r="BA179" i="3"/>
  <c r="BA178" i="3"/>
  <c r="BA177" i="3"/>
  <c r="BA176" i="3"/>
  <c r="BA175" i="3"/>
  <c r="BA174" i="3"/>
  <c r="BA173" i="3"/>
  <c r="BA172" i="3"/>
  <c r="BA171" i="3"/>
  <c r="BA170" i="3"/>
  <c r="BA169" i="3"/>
  <c r="BA168" i="3"/>
  <c r="BA167" i="3"/>
  <c r="BA166" i="3"/>
  <c r="BA165" i="3"/>
  <c r="BA164" i="3"/>
  <c r="BA163" i="3"/>
  <c r="BA162" i="3"/>
  <c r="BA161" i="3"/>
  <c r="BA160" i="3"/>
  <c r="BA159" i="3"/>
  <c r="BA158" i="3"/>
  <c r="BA157" i="3"/>
  <c r="BA156" i="3"/>
  <c r="BA155" i="3"/>
  <c r="BA154" i="3"/>
  <c r="BA153" i="3"/>
  <c r="BA152" i="3"/>
  <c r="BA151" i="3"/>
  <c r="BA150" i="3"/>
  <c r="BA149" i="3"/>
  <c r="BA148" i="3"/>
  <c r="BA147" i="3"/>
  <c r="BA146" i="3"/>
  <c r="BA145" i="3"/>
  <c r="BA144" i="3"/>
  <c r="BA143" i="3"/>
  <c r="BA142" i="3"/>
  <c r="BA141" i="3"/>
  <c r="BA140" i="3"/>
  <c r="BA139" i="3"/>
  <c r="BA138" i="3"/>
  <c r="BA137" i="3"/>
  <c r="BA136" i="3"/>
  <c r="BA135" i="3"/>
  <c r="BA134" i="3"/>
  <c r="BA133" i="3"/>
  <c r="BA132" i="3"/>
  <c r="BA131" i="3"/>
  <c r="BA130" i="3"/>
  <c r="BA129" i="3"/>
  <c r="BA128" i="3"/>
  <c r="BA127" i="3"/>
  <c r="BA126" i="3"/>
  <c r="BA125" i="3"/>
  <c r="BA124" i="3"/>
  <c r="BA123" i="3"/>
  <c r="BA122" i="3"/>
  <c r="BA121" i="3"/>
  <c r="BA120" i="3"/>
  <c r="BA119" i="3"/>
  <c r="BA118" i="3"/>
  <c r="BA117" i="3"/>
  <c r="BA116" i="3"/>
  <c r="BA115" i="3"/>
  <c r="BA114" i="3"/>
  <c r="BA113" i="3"/>
  <c r="BA112" i="3"/>
  <c r="BA111" i="3"/>
  <c r="BA110" i="3"/>
  <c r="BA109" i="3"/>
  <c r="BA108" i="3"/>
  <c r="BA107" i="3"/>
  <c r="BA106" i="3"/>
  <c r="BA105" i="3"/>
  <c r="BA104" i="3"/>
  <c r="BA103" i="3"/>
  <c r="BA102" i="3"/>
  <c r="BA101" i="3"/>
  <c r="BA100" i="3"/>
  <c r="BA99" i="3"/>
  <c r="BA98" i="3"/>
  <c r="BA97" i="3"/>
  <c r="BA96" i="3"/>
  <c r="BA95" i="3"/>
  <c r="BA94" i="3"/>
  <c r="BA93" i="3"/>
  <c r="BA92" i="3"/>
  <c r="BA91" i="3"/>
  <c r="BA90" i="3"/>
  <c r="BA89" i="3"/>
  <c r="BA88" i="3"/>
  <c r="BA87" i="3"/>
  <c r="BA86" i="3"/>
  <c r="BA85" i="3"/>
  <c r="BA84" i="3"/>
  <c r="BA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BA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BA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BA5" i="3"/>
  <c r="BA4" i="3"/>
  <c r="BA3" i="3"/>
  <c r="AG400" i="3"/>
  <c r="AG399" i="3"/>
  <c r="AG398" i="3"/>
  <c r="AG397" i="3"/>
  <c r="AG396" i="3"/>
  <c r="AG395" i="3"/>
  <c r="AG394" i="3"/>
  <c r="AG393" i="3"/>
  <c r="AG392" i="3"/>
  <c r="AG391" i="3"/>
  <c r="AG390" i="3"/>
  <c r="AG389" i="3"/>
  <c r="AG388" i="3"/>
  <c r="AG387" i="3"/>
  <c r="AG386" i="3"/>
  <c r="AG385" i="3"/>
  <c r="AG384" i="3"/>
  <c r="AG383" i="3"/>
  <c r="AG382" i="3"/>
  <c r="AG381" i="3"/>
  <c r="AG380" i="3"/>
  <c r="AG379" i="3"/>
  <c r="AG378" i="3"/>
  <c r="AG377" i="3"/>
  <c r="AG376" i="3"/>
  <c r="AG375" i="3"/>
  <c r="AG374" i="3"/>
  <c r="AG373" i="3"/>
  <c r="AG372" i="3"/>
  <c r="AG371" i="3"/>
  <c r="AG370" i="3"/>
  <c r="AG369" i="3"/>
  <c r="AG368" i="3"/>
  <c r="AG367" i="3"/>
  <c r="AG366" i="3"/>
  <c r="AG365" i="3"/>
  <c r="AG364" i="3"/>
  <c r="AG363" i="3"/>
  <c r="AG362" i="3"/>
  <c r="AG361" i="3"/>
  <c r="AG360" i="3"/>
  <c r="AG359" i="3"/>
  <c r="AG358" i="3"/>
  <c r="AG357" i="3"/>
  <c r="AG356" i="3"/>
  <c r="AG355" i="3"/>
  <c r="AG354" i="3"/>
  <c r="AG353" i="3"/>
  <c r="AG352" i="3"/>
  <c r="AG351" i="3"/>
  <c r="AG350" i="3"/>
  <c r="AG349" i="3"/>
  <c r="AG348" i="3"/>
  <c r="AG347" i="3"/>
  <c r="AG346" i="3"/>
  <c r="AG345" i="3"/>
  <c r="AG344" i="3"/>
  <c r="AG343" i="3"/>
  <c r="AG342" i="3"/>
  <c r="AG341" i="3"/>
  <c r="AG340" i="3"/>
  <c r="AG339" i="3"/>
  <c r="AG338" i="3"/>
  <c r="AG337" i="3"/>
  <c r="AG336" i="3"/>
  <c r="AG335" i="3"/>
  <c r="AG334" i="3"/>
  <c r="AG333" i="3"/>
  <c r="AG332" i="3"/>
  <c r="AG331" i="3"/>
  <c r="AG330" i="3"/>
  <c r="AG329" i="3"/>
  <c r="AG328" i="3"/>
  <c r="AG327" i="3"/>
  <c r="AG326" i="3"/>
  <c r="AG325" i="3"/>
  <c r="AG324" i="3"/>
  <c r="AG323" i="3"/>
  <c r="AG322" i="3"/>
  <c r="AG321" i="3"/>
  <c r="AG320" i="3"/>
  <c r="AG319" i="3"/>
  <c r="AG318" i="3"/>
  <c r="AG317" i="3"/>
  <c r="AG316" i="3"/>
  <c r="AG315" i="3"/>
  <c r="AG314" i="3"/>
  <c r="AG313" i="3"/>
  <c r="AG312" i="3"/>
  <c r="AG311" i="3"/>
  <c r="AG310" i="3"/>
  <c r="AG309" i="3"/>
  <c r="AG308" i="3"/>
  <c r="AG307" i="3"/>
  <c r="AG306" i="3"/>
  <c r="AG305" i="3"/>
  <c r="AG304" i="3"/>
  <c r="AG303" i="3"/>
  <c r="AG302" i="3"/>
  <c r="AG301" i="3"/>
  <c r="AG300" i="3"/>
  <c r="AG299" i="3"/>
  <c r="AG298" i="3"/>
  <c r="AG297" i="3"/>
  <c r="AG296" i="3"/>
  <c r="AG295" i="3"/>
  <c r="AG294" i="3"/>
  <c r="AG293" i="3"/>
  <c r="AG292" i="3"/>
  <c r="AG291" i="3"/>
  <c r="AG290" i="3"/>
  <c r="AG289" i="3"/>
  <c r="AG288" i="3"/>
  <c r="AG287" i="3"/>
  <c r="AG286" i="3"/>
  <c r="AG285" i="3"/>
  <c r="AG284" i="3"/>
  <c r="AG283" i="3"/>
  <c r="AG282" i="3"/>
  <c r="AG281" i="3"/>
  <c r="AG280" i="3"/>
  <c r="AG279" i="3"/>
  <c r="AG278" i="3"/>
  <c r="AG277" i="3"/>
  <c r="AG276" i="3"/>
  <c r="AG275" i="3"/>
  <c r="AG274" i="3"/>
  <c r="AG273" i="3"/>
  <c r="AG272" i="3"/>
  <c r="AG271" i="3"/>
  <c r="AG270" i="3"/>
  <c r="AG269" i="3"/>
  <c r="AG268" i="3"/>
  <c r="AG267" i="3"/>
  <c r="AG266" i="3"/>
  <c r="AG265" i="3"/>
  <c r="AG264" i="3"/>
  <c r="AG263" i="3"/>
  <c r="AG262" i="3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AG249" i="3"/>
  <c r="AG248" i="3"/>
  <c r="AG247" i="3"/>
  <c r="AG246" i="3"/>
  <c r="AG245" i="3"/>
  <c r="AG244" i="3"/>
  <c r="AG243" i="3"/>
  <c r="AG242" i="3"/>
  <c r="AG241" i="3"/>
  <c r="AG240" i="3"/>
  <c r="AG239" i="3"/>
  <c r="AG238" i="3"/>
  <c r="AG237" i="3"/>
  <c r="AG236" i="3"/>
  <c r="AG235" i="3"/>
  <c r="AG234" i="3"/>
  <c r="AG233" i="3"/>
  <c r="AG232" i="3"/>
  <c r="AG231" i="3"/>
  <c r="AG230" i="3"/>
  <c r="AG229" i="3"/>
  <c r="AG228" i="3"/>
  <c r="AG227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G208" i="3"/>
  <c r="AG207" i="3"/>
  <c r="AG206" i="3"/>
  <c r="AG205" i="3"/>
  <c r="AG204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80" i="3"/>
  <c r="AG179" i="3"/>
  <c r="AG178" i="3"/>
  <c r="AG177" i="3"/>
  <c r="AG176" i="3"/>
  <c r="AG175" i="3"/>
  <c r="AG174" i="3"/>
  <c r="AG173" i="3"/>
  <c r="AG172" i="3"/>
  <c r="AG171" i="3"/>
  <c r="AG170" i="3"/>
  <c r="AG169" i="3"/>
  <c r="AG168" i="3"/>
  <c r="AG167" i="3"/>
  <c r="AG166" i="3"/>
  <c r="AG165" i="3"/>
  <c r="AG164" i="3"/>
  <c r="AG163" i="3"/>
  <c r="AG162" i="3"/>
  <c r="AG161" i="3"/>
  <c r="AG160" i="3"/>
  <c r="AG159" i="3"/>
  <c r="AG158" i="3"/>
  <c r="AG157" i="3"/>
  <c r="AG156" i="3"/>
  <c r="AG155" i="3"/>
  <c r="AG154" i="3"/>
  <c r="AG153" i="3"/>
  <c r="AG152" i="3"/>
  <c r="AG151" i="3"/>
  <c r="AG150" i="3"/>
  <c r="AG149" i="3"/>
  <c r="AG148" i="3"/>
  <c r="AG147" i="3"/>
  <c r="AG146" i="3"/>
  <c r="AG145" i="3"/>
  <c r="AG144" i="3"/>
  <c r="AG143" i="3"/>
  <c r="AG142" i="3"/>
  <c r="AG141" i="3"/>
  <c r="AG140" i="3"/>
  <c r="AG139" i="3"/>
  <c r="AG138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3" i="3"/>
  <c r="AB400" i="3"/>
  <c r="AB399" i="3"/>
  <c r="AB398" i="3"/>
  <c r="AB397" i="3"/>
  <c r="AB396" i="3"/>
  <c r="AB395" i="3"/>
  <c r="AB394" i="3"/>
  <c r="AB393" i="3"/>
  <c r="AB392" i="3"/>
  <c r="AB391" i="3"/>
  <c r="AB390" i="3"/>
  <c r="AB389" i="3"/>
  <c r="AB388" i="3"/>
  <c r="AB387" i="3"/>
  <c r="AB386" i="3"/>
  <c r="AB385" i="3"/>
  <c r="AB384" i="3"/>
  <c r="AB383" i="3"/>
  <c r="AB382" i="3"/>
  <c r="AB381" i="3"/>
  <c r="AB380" i="3"/>
  <c r="AB379" i="3"/>
  <c r="AB378" i="3"/>
  <c r="AB377" i="3"/>
  <c r="AB376" i="3"/>
  <c r="AB375" i="3"/>
  <c r="AB374" i="3"/>
  <c r="AB373" i="3"/>
  <c r="AB372" i="3"/>
  <c r="AB371" i="3"/>
  <c r="AB370" i="3"/>
  <c r="AB369" i="3"/>
  <c r="AB368" i="3"/>
  <c r="AB367" i="3"/>
  <c r="AB366" i="3"/>
  <c r="AB365" i="3"/>
  <c r="AB364" i="3"/>
  <c r="B20" i="3" l="1"/>
  <c r="G2" i="10" l="1"/>
  <c r="L2" i="10"/>
  <c r="J2" i="10"/>
  <c r="AZ400" i="3"/>
  <c r="AY400" i="3"/>
  <c r="AZ399" i="3"/>
  <c r="AY399" i="3"/>
  <c r="AZ398" i="3"/>
  <c r="AY398" i="3"/>
  <c r="AZ397" i="3"/>
  <c r="AY397" i="3"/>
  <c r="AZ396" i="3"/>
  <c r="AY396" i="3"/>
  <c r="AZ395" i="3"/>
  <c r="AY395" i="3"/>
  <c r="AZ394" i="3"/>
  <c r="AY394" i="3"/>
  <c r="AZ393" i="3"/>
  <c r="AY393" i="3"/>
  <c r="AZ392" i="3"/>
  <c r="AY392" i="3"/>
  <c r="AZ391" i="3"/>
  <c r="AY391" i="3"/>
  <c r="AZ390" i="3"/>
  <c r="AY390" i="3"/>
  <c r="AZ389" i="3"/>
  <c r="AY389" i="3"/>
  <c r="AZ388" i="3"/>
  <c r="AY388" i="3"/>
  <c r="AZ387" i="3"/>
  <c r="AY387" i="3"/>
  <c r="AZ386" i="3"/>
  <c r="AY386" i="3"/>
  <c r="AZ385" i="3"/>
  <c r="AY385" i="3"/>
  <c r="AZ384" i="3"/>
  <c r="AY384" i="3"/>
  <c r="AZ383" i="3"/>
  <c r="AY383" i="3"/>
  <c r="AZ382" i="3"/>
  <c r="AY382" i="3"/>
  <c r="AZ381" i="3"/>
  <c r="AY381" i="3"/>
  <c r="AZ380" i="3"/>
  <c r="AY380" i="3"/>
  <c r="AZ379" i="3"/>
  <c r="AY379" i="3"/>
  <c r="AZ378" i="3"/>
  <c r="AY378" i="3"/>
  <c r="AZ377" i="3"/>
  <c r="AY377" i="3"/>
  <c r="AZ376" i="3"/>
  <c r="AY376" i="3"/>
  <c r="AZ375" i="3"/>
  <c r="AY375" i="3"/>
  <c r="AZ374" i="3"/>
  <c r="AY374" i="3"/>
  <c r="AZ373" i="3"/>
  <c r="AY373" i="3"/>
  <c r="AZ372" i="3"/>
  <c r="AY372" i="3"/>
  <c r="AZ371" i="3"/>
  <c r="AY371" i="3"/>
  <c r="AZ370" i="3"/>
  <c r="AY370" i="3"/>
  <c r="AZ369" i="3"/>
  <c r="AY369" i="3"/>
  <c r="AZ368" i="3"/>
  <c r="AY368" i="3"/>
  <c r="AZ367" i="3"/>
  <c r="AY367" i="3"/>
  <c r="AZ366" i="3"/>
  <c r="AY366" i="3"/>
  <c r="AZ365" i="3"/>
  <c r="AY365" i="3"/>
  <c r="AZ364" i="3"/>
  <c r="AY364" i="3"/>
  <c r="AY363" i="3"/>
  <c r="AY362" i="3"/>
  <c r="AY361" i="3"/>
  <c r="AY360" i="3"/>
  <c r="AY359" i="3"/>
  <c r="AY358" i="3"/>
  <c r="AY357" i="3"/>
  <c r="AY356" i="3"/>
  <c r="AY355" i="3"/>
  <c r="AY354" i="3"/>
  <c r="AY353" i="3"/>
  <c r="AY352" i="3"/>
  <c r="AY351" i="3"/>
  <c r="AY350" i="3"/>
  <c r="AY349" i="3"/>
  <c r="AY348" i="3"/>
  <c r="AY347" i="3"/>
  <c r="AY346" i="3"/>
  <c r="AY345" i="3"/>
  <c r="AY344" i="3"/>
  <c r="AY343" i="3"/>
  <c r="AY342" i="3"/>
  <c r="AY341" i="3"/>
  <c r="AY340" i="3"/>
  <c r="AY339" i="3"/>
  <c r="AY338" i="3"/>
  <c r="AY337" i="3"/>
  <c r="AY336" i="3"/>
  <c r="AY335" i="3"/>
  <c r="AY334" i="3"/>
  <c r="AY333" i="3"/>
  <c r="AY332" i="3"/>
  <c r="AY331" i="3"/>
  <c r="AY330" i="3"/>
  <c r="AY329" i="3"/>
  <c r="AY328" i="3"/>
  <c r="AY327" i="3"/>
  <c r="AY326" i="3"/>
  <c r="AY325" i="3"/>
  <c r="AY324" i="3"/>
  <c r="AY323" i="3"/>
  <c r="AY322" i="3"/>
  <c r="AY321" i="3"/>
  <c r="AY320" i="3"/>
  <c r="AY319" i="3"/>
  <c r="AY318" i="3"/>
  <c r="AY317" i="3"/>
  <c r="AY316" i="3"/>
  <c r="AY315" i="3"/>
  <c r="AY314" i="3"/>
  <c r="AY313" i="3"/>
  <c r="AY312" i="3"/>
  <c r="AY311" i="3"/>
  <c r="AY310" i="3"/>
  <c r="AY309" i="3"/>
  <c r="AY308" i="3"/>
  <c r="AY307" i="3"/>
  <c r="AY306" i="3"/>
  <c r="AY305" i="3"/>
  <c r="AY304" i="3"/>
  <c r="AY303" i="3"/>
  <c r="AY302" i="3"/>
  <c r="AY301" i="3"/>
  <c r="AY300" i="3"/>
  <c r="AY299" i="3"/>
  <c r="AY298" i="3"/>
  <c r="AY297" i="3"/>
  <c r="AY296" i="3"/>
  <c r="AY295" i="3"/>
  <c r="AY294" i="3"/>
  <c r="AY293" i="3"/>
  <c r="AY292" i="3"/>
  <c r="AY291" i="3"/>
  <c r="AY290" i="3"/>
  <c r="AY289" i="3"/>
  <c r="AY288" i="3"/>
  <c r="AY287" i="3"/>
  <c r="AY286" i="3"/>
  <c r="AY285" i="3"/>
  <c r="AY284" i="3"/>
  <c r="AY283" i="3"/>
  <c r="AY282" i="3"/>
  <c r="AY281" i="3"/>
  <c r="AY280" i="3"/>
  <c r="AY279" i="3"/>
  <c r="AY278" i="3"/>
  <c r="AY277" i="3"/>
  <c r="AY276" i="3"/>
  <c r="AY275" i="3"/>
  <c r="AY274" i="3"/>
  <c r="AY273" i="3"/>
  <c r="AY272" i="3"/>
  <c r="AY271" i="3"/>
  <c r="AY270" i="3"/>
  <c r="AY269" i="3"/>
  <c r="AY268" i="3"/>
  <c r="AY267" i="3"/>
  <c r="AY266" i="3"/>
  <c r="AY265" i="3"/>
  <c r="AY264" i="3"/>
  <c r="AY263" i="3"/>
  <c r="AY262" i="3"/>
  <c r="AY261" i="3"/>
  <c r="AY260" i="3"/>
  <c r="AY259" i="3"/>
  <c r="AY258" i="3"/>
  <c r="AY257" i="3"/>
  <c r="AY256" i="3"/>
  <c r="AY255" i="3"/>
  <c r="AY254" i="3"/>
  <c r="AY253" i="3"/>
  <c r="AY252" i="3"/>
  <c r="AY251" i="3"/>
  <c r="AY250" i="3"/>
  <c r="AY249" i="3"/>
  <c r="AY248" i="3"/>
  <c r="AY247" i="3"/>
  <c r="AY246" i="3"/>
  <c r="AY245" i="3"/>
  <c r="AY244" i="3"/>
  <c r="AY243" i="3"/>
  <c r="AY242" i="3"/>
  <c r="AY241" i="3"/>
  <c r="AY240" i="3"/>
  <c r="AY239" i="3"/>
  <c r="AY238" i="3"/>
  <c r="AY237" i="3"/>
  <c r="AY236" i="3"/>
  <c r="AY235" i="3"/>
  <c r="AY234" i="3"/>
  <c r="AY233" i="3"/>
  <c r="AY232" i="3"/>
  <c r="AY231" i="3"/>
  <c r="AY230" i="3"/>
  <c r="AY229" i="3"/>
  <c r="AY228" i="3"/>
  <c r="AY227" i="3"/>
  <c r="AY226" i="3"/>
  <c r="AY225" i="3"/>
  <c r="AY224" i="3"/>
  <c r="AY223" i="3"/>
  <c r="AY222" i="3"/>
  <c r="AY221" i="3"/>
  <c r="AY220" i="3"/>
  <c r="AY219" i="3"/>
  <c r="AY218" i="3"/>
  <c r="AY217" i="3"/>
  <c r="AY216" i="3"/>
  <c r="AY215" i="3"/>
  <c r="AY214" i="3"/>
  <c r="AY213" i="3"/>
  <c r="AY212" i="3"/>
  <c r="AY211" i="3"/>
  <c r="AY210" i="3"/>
  <c r="AY209" i="3"/>
  <c r="AY208" i="3"/>
  <c r="AY207" i="3"/>
  <c r="AY206" i="3"/>
  <c r="AY205" i="3"/>
  <c r="AY204" i="3"/>
  <c r="AY203" i="3"/>
  <c r="AY202" i="3"/>
  <c r="AY201" i="3"/>
  <c r="AY200" i="3"/>
  <c r="AY199" i="3"/>
  <c r="AY198" i="3"/>
  <c r="AY197" i="3"/>
  <c r="AY196" i="3"/>
  <c r="AY195" i="3"/>
  <c r="AY194" i="3"/>
  <c r="AY193" i="3"/>
  <c r="AY192" i="3"/>
  <c r="AY191" i="3"/>
  <c r="AY190" i="3"/>
  <c r="AY189" i="3"/>
  <c r="AY188" i="3"/>
  <c r="AY187" i="3"/>
  <c r="AY186" i="3"/>
  <c r="AY185" i="3"/>
  <c r="AY184" i="3"/>
  <c r="AY183" i="3"/>
  <c r="AY182" i="3"/>
  <c r="AY181" i="3"/>
  <c r="AY180" i="3"/>
  <c r="AY179" i="3"/>
  <c r="AY178" i="3"/>
  <c r="AY177" i="3"/>
  <c r="AY176" i="3"/>
  <c r="AY175" i="3"/>
  <c r="AY174" i="3"/>
  <c r="AY173" i="3"/>
  <c r="AY172" i="3"/>
  <c r="AY171" i="3"/>
  <c r="AY170" i="3"/>
  <c r="AY169" i="3"/>
  <c r="AY168" i="3"/>
  <c r="AY167" i="3"/>
  <c r="AY166" i="3"/>
  <c r="AY165" i="3"/>
  <c r="AY164" i="3"/>
  <c r="AY163" i="3"/>
  <c r="AY162" i="3"/>
  <c r="AY161" i="3"/>
  <c r="AY160" i="3"/>
  <c r="AY159" i="3"/>
  <c r="AY158" i="3"/>
  <c r="AY157" i="3"/>
  <c r="AY156" i="3"/>
  <c r="AY155" i="3"/>
  <c r="AY154" i="3"/>
  <c r="AY153" i="3"/>
  <c r="AY152" i="3"/>
  <c r="AY151" i="3"/>
  <c r="AY150" i="3"/>
  <c r="AY149" i="3"/>
  <c r="AY148" i="3"/>
  <c r="AY147" i="3"/>
  <c r="AY146" i="3"/>
  <c r="AY145" i="3"/>
  <c r="AY144" i="3"/>
  <c r="AY143" i="3"/>
  <c r="AY142" i="3"/>
  <c r="AY141" i="3"/>
  <c r="AY140" i="3"/>
  <c r="AY139" i="3"/>
  <c r="AY138" i="3"/>
  <c r="AY137" i="3"/>
  <c r="AY136" i="3"/>
  <c r="AY135" i="3"/>
  <c r="AY134" i="3"/>
  <c r="AY133" i="3"/>
  <c r="AY132" i="3"/>
  <c r="AY131" i="3"/>
  <c r="AY130" i="3"/>
  <c r="AY129" i="3"/>
  <c r="AY128" i="3"/>
  <c r="AY127" i="3"/>
  <c r="AY126" i="3"/>
  <c r="AY125" i="3"/>
  <c r="AY124" i="3"/>
  <c r="AY123" i="3"/>
  <c r="AY122" i="3"/>
  <c r="AY121" i="3"/>
  <c r="AY120" i="3"/>
  <c r="AY119" i="3"/>
  <c r="AY118" i="3"/>
  <c r="AY117" i="3"/>
  <c r="AY116" i="3"/>
  <c r="AY115" i="3"/>
  <c r="AY114" i="3"/>
  <c r="AY113" i="3"/>
  <c r="AY112" i="3"/>
  <c r="AY111" i="3"/>
  <c r="AY110" i="3"/>
  <c r="AY109" i="3"/>
  <c r="AY108" i="3"/>
  <c r="AY107" i="3"/>
  <c r="AY106" i="3"/>
  <c r="AY105" i="3"/>
  <c r="AY104" i="3"/>
  <c r="AY103" i="3"/>
  <c r="AY102" i="3"/>
  <c r="AY101" i="3"/>
  <c r="AY100" i="3"/>
  <c r="AY99" i="3"/>
  <c r="AY98" i="3"/>
  <c r="AY97" i="3"/>
  <c r="AY96" i="3"/>
  <c r="AY95" i="3"/>
  <c r="AY94" i="3"/>
  <c r="AY93" i="3"/>
  <c r="AY92" i="3"/>
  <c r="AY91" i="3"/>
  <c r="AY90" i="3"/>
  <c r="AY89" i="3"/>
  <c r="AY88" i="3"/>
  <c r="AY87" i="3"/>
  <c r="AY86" i="3"/>
  <c r="AY85" i="3"/>
  <c r="AY84" i="3"/>
  <c r="AY83" i="3"/>
  <c r="AY82" i="3"/>
  <c r="AY81" i="3"/>
  <c r="AY80" i="3"/>
  <c r="AY79" i="3"/>
  <c r="AY78" i="3"/>
  <c r="AY77" i="3"/>
  <c r="AY76" i="3"/>
  <c r="AY75" i="3"/>
  <c r="AY74" i="3"/>
  <c r="AY73" i="3"/>
  <c r="AY72" i="3"/>
  <c r="AY71" i="3"/>
  <c r="AY70" i="3"/>
  <c r="AY69" i="3"/>
  <c r="AY68" i="3"/>
  <c r="AY67" i="3"/>
  <c r="AY66" i="3"/>
  <c r="AY65" i="3"/>
  <c r="AY64" i="3"/>
  <c r="AY63" i="3"/>
  <c r="AY62" i="3"/>
  <c r="AY61" i="3"/>
  <c r="AY60" i="3"/>
  <c r="AY59" i="3"/>
  <c r="AY58" i="3"/>
  <c r="AY57" i="3"/>
  <c r="AY56" i="3"/>
  <c r="AY55" i="3"/>
  <c r="AY54" i="3"/>
  <c r="AY53" i="3"/>
  <c r="AY52" i="3"/>
  <c r="AY51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3" i="3"/>
  <c r="AY32" i="3"/>
  <c r="AY31" i="3"/>
  <c r="AY30" i="3"/>
  <c r="AY29" i="3"/>
  <c r="AY28" i="3"/>
  <c r="AY27" i="3"/>
  <c r="AY26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Y6" i="3"/>
  <c r="AY5" i="3"/>
  <c r="AY4" i="3"/>
  <c r="AW400" i="3"/>
  <c r="AW399" i="3"/>
  <c r="AW398" i="3"/>
  <c r="AW397" i="3"/>
  <c r="AW396" i="3"/>
  <c r="AW395" i="3"/>
  <c r="AW394" i="3"/>
  <c r="AW393" i="3"/>
  <c r="AW392" i="3"/>
  <c r="AW391" i="3"/>
  <c r="AW390" i="3"/>
  <c r="AW389" i="3"/>
  <c r="AW388" i="3"/>
  <c r="AW387" i="3"/>
  <c r="AW386" i="3"/>
  <c r="AW385" i="3"/>
  <c r="AW384" i="3"/>
  <c r="AW383" i="3"/>
  <c r="AW382" i="3"/>
  <c r="AW381" i="3"/>
  <c r="AW380" i="3"/>
  <c r="AW379" i="3"/>
  <c r="AW378" i="3"/>
  <c r="AW377" i="3"/>
  <c r="AW376" i="3"/>
  <c r="AW375" i="3"/>
  <c r="AW374" i="3"/>
  <c r="AW373" i="3"/>
  <c r="AW372" i="3"/>
  <c r="AW371" i="3"/>
  <c r="AW370" i="3"/>
  <c r="AW369" i="3"/>
  <c r="AW368" i="3"/>
  <c r="AW367" i="3"/>
  <c r="AW366" i="3"/>
  <c r="AW365" i="3"/>
  <c r="AW364" i="3"/>
  <c r="AW363" i="3"/>
  <c r="AW362" i="3"/>
  <c r="AW361" i="3"/>
  <c r="AW360" i="3"/>
  <c r="AW359" i="3"/>
  <c r="AW358" i="3"/>
  <c r="AW357" i="3"/>
  <c r="AW356" i="3"/>
  <c r="AW355" i="3"/>
  <c r="AW354" i="3"/>
  <c r="AW353" i="3"/>
  <c r="AW352" i="3"/>
  <c r="AW351" i="3"/>
  <c r="AW350" i="3"/>
  <c r="AW349" i="3"/>
  <c r="AW348" i="3"/>
  <c r="AW347" i="3"/>
  <c r="AW346" i="3"/>
  <c r="AW345" i="3"/>
  <c r="AW344" i="3"/>
  <c r="AW343" i="3"/>
  <c r="AW342" i="3"/>
  <c r="AW341" i="3"/>
  <c r="AW340" i="3"/>
  <c r="AW339" i="3"/>
  <c r="AW338" i="3"/>
  <c r="AW337" i="3"/>
  <c r="AW336" i="3"/>
  <c r="AW335" i="3"/>
  <c r="AW334" i="3"/>
  <c r="AW333" i="3"/>
  <c r="AW332" i="3"/>
  <c r="AW331" i="3"/>
  <c r="AW330" i="3"/>
  <c r="AW329" i="3"/>
  <c r="AW328" i="3"/>
  <c r="AW327" i="3"/>
  <c r="AW326" i="3"/>
  <c r="AW325" i="3"/>
  <c r="AW324" i="3"/>
  <c r="AW323" i="3"/>
  <c r="AW322" i="3"/>
  <c r="AW321" i="3"/>
  <c r="AW320" i="3"/>
  <c r="AW319" i="3"/>
  <c r="AW318" i="3"/>
  <c r="AW317" i="3"/>
  <c r="AW316" i="3"/>
  <c r="AW315" i="3"/>
  <c r="AW314" i="3"/>
  <c r="AW313" i="3"/>
  <c r="AW312" i="3"/>
  <c r="AW311" i="3"/>
  <c r="AW310" i="3"/>
  <c r="AW309" i="3"/>
  <c r="AW308" i="3"/>
  <c r="AW307" i="3"/>
  <c r="AW306" i="3"/>
  <c r="AW305" i="3"/>
  <c r="AW304" i="3"/>
  <c r="AW303" i="3"/>
  <c r="AW302" i="3"/>
  <c r="AW301" i="3"/>
  <c r="AW300" i="3"/>
  <c r="AW299" i="3"/>
  <c r="AW298" i="3"/>
  <c r="AW297" i="3"/>
  <c r="AW296" i="3"/>
  <c r="AW295" i="3"/>
  <c r="AW294" i="3"/>
  <c r="AW293" i="3"/>
  <c r="AW292" i="3"/>
  <c r="AW291" i="3"/>
  <c r="AW290" i="3"/>
  <c r="AW289" i="3"/>
  <c r="AW288" i="3"/>
  <c r="AW287" i="3"/>
  <c r="AW286" i="3"/>
  <c r="AW285" i="3"/>
  <c r="AW284" i="3"/>
  <c r="AW283" i="3"/>
  <c r="AW282" i="3"/>
  <c r="AW281" i="3"/>
  <c r="AW280" i="3"/>
  <c r="AW279" i="3"/>
  <c r="AW278" i="3"/>
  <c r="AW277" i="3"/>
  <c r="AW276" i="3"/>
  <c r="AW275" i="3"/>
  <c r="AW274" i="3"/>
  <c r="AW273" i="3"/>
  <c r="AW272" i="3"/>
  <c r="AW271" i="3"/>
  <c r="AW270" i="3"/>
  <c r="AW269" i="3"/>
  <c r="AW268" i="3"/>
  <c r="AW267" i="3"/>
  <c r="AW266" i="3"/>
  <c r="AW265" i="3"/>
  <c r="AW264" i="3"/>
  <c r="AW263" i="3"/>
  <c r="AW262" i="3"/>
  <c r="AW261" i="3"/>
  <c r="AW260" i="3"/>
  <c r="AW259" i="3"/>
  <c r="AW258" i="3"/>
  <c r="AW257" i="3"/>
  <c r="AW256" i="3"/>
  <c r="AW255" i="3"/>
  <c r="AW254" i="3"/>
  <c r="AW253" i="3"/>
  <c r="AW252" i="3"/>
  <c r="AW251" i="3"/>
  <c r="AW250" i="3"/>
  <c r="AW249" i="3"/>
  <c r="AW248" i="3"/>
  <c r="AW247" i="3"/>
  <c r="AW246" i="3"/>
  <c r="AW245" i="3"/>
  <c r="AW244" i="3"/>
  <c r="AW243" i="3"/>
  <c r="AW242" i="3"/>
  <c r="AW241" i="3"/>
  <c r="AW240" i="3"/>
  <c r="AW239" i="3"/>
  <c r="AW238" i="3"/>
  <c r="AW237" i="3"/>
  <c r="AW236" i="3"/>
  <c r="AW235" i="3"/>
  <c r="AW234" i="3"/>
  <c r="AW233" i="3"/>
  <c r="AW232" i="3"/>
  <c r="AW231" i="3"/>
  <c r="AW230" i="3"/>
  <c r="AW229" i="3"/>
  <c r="AW228" i="3"/>
  <c r="AW227" i="3"/>
  <c r="AW226" i="3"/>
  <c r="AW225" i="3"/>
  <c r="AW224" i="3"/>
  <c r="AW223" i="3"/>
  <c r="AW222" i="3"/>
  <c r="AW221" i="3"/>
  <c r="AW220" i="3"/>
  <c r="AW219" i="3"/>
  <c r="AW218" i="3"/>
  <c r="AW217" i="3"/>
  <c r="AW216" i="3"/>
  <c r="AW215" i="3"/>
  <c r="AW214" i="3"/>
  <c r="AW213" i="3"/>
  <c r="AW212" i="3"/>
  <c r="AW211" i="3"/>
  <c r="AW210" i="3"/>
  <c r="AW209" i="3"/>
  <c r="AW208" i="3"/>
  <c r="AW207" i="3"/>
  <c r="AW206" i="3"/>
  <c r="AW205" i="3"/>
  <c r="AW204" i="3"/>
  <c r="AW203" i="3"/>
  <c r="AW202" i="3"/>
  <c r="AW201" i="3"/>
  <c r="AW200" i="3"/>
  <c r="AW199" i="3"/>
  <c r="AW198" i="3"/>
  <c r="AW197" i="3"/>
  <c r="AW196" i="3"/>
  <c r="AW195" i="3"/>
  <c r="AW194" i="3"/>
  <c r="AW193" i="3"/>
  <c r="AW192" i="3"/>
  <c r="AW191" i="3"/>
  <c r="AW190" i="3"/>
  <c r="AW189" i="3"/>
  <c r="AW188" i="3"/>
  <c r="AW187" i="3"/>
  <c r="AW186" i="3"/>
  <c r="AW185" i="3"/>
  <c r="AW184" i="3"/>
  <c r="AW183" i="3"/>
  <c r="AW182" i="3"/>
  <c r="AW181" i="3"/>
  <c r="AW180" i="3"/>
  <c r="AW179" i="3"/>
  <c r="AW178" i="3"/>
  <c r="AW177" i="3"/>
  <c r="AW176" i="3"/>
  <c r="AW175" i="3"/>
  <c r="AW174" i="3"/>
  <c r="AW173" i="3"/>
  <c r="AW172" i="3"/>
  <c r="AW171" i="3"/>
  <c r="AW170" i="3"/>
  <c r="AW169" i="3"/>
  <c r="AW168" i="3"/>
  <c r="AW167" i="3"/>
  <c r="AW166" i="3"/>
  <c r="AW165" i="3"/>
  <c r="AW164" i="3"/>
  <c r="AW163" i="3"/>
  <c r="AW162" i="3"/>
  <c r="AW161" i="3"/>
  <c r="AW160" i="3"/>
  <c r="AW159" i="3"/>
  <c r="AW158" i="3"/>
  <c r="AW157" i="3"/>
  <c r="AW156" i="3"/>
  <c r="AW155" i="3"/>
  <c r="AW154" i="3"/>
  <c r="AW153" i="3"/>
  <c r="AW152" i="3"/>
  <c r="AW151" i="3"/>
  <c r="AW150" i="3"/>
  <c r="AW149" i="3"/>
  <c r="AW148" i="3"/>
  <c r="AW147" i="3"/>
  <c r="AW146" i="3"/>
  <c r="AW145" i="3"/>
  <c r="AW144" i="3"/>
  <c r="AW143" i="3"/>
  <c r="AW142" i="3"/>
  <c r="AW141" i="3"/>
  <c r="AW140" i="3"/>
  <c r="AW139" i="3"/>
  <c r="AW138" i="3"/>
  <c r="AW137" i="3"/>
  <c r="AW136" i="3"/>
  <c r="AW135" i="3"/>
  <c r="AW134" i="3"/>
  <c r="AW133" i="3"/>
  <c r="AW132" i="3"/>
  <c r="AW131" i="3"/>
  <c r="AW130" i="3"/>
  <c r="AW129" i="3"/>
  <c r="AW128" i="3"/>
  <c r="AW127" i="3"/>
  <c r="AW126" i="3"/>
  <c r="AW125" i="3"/>
  <c r="AW124" i="3"/>
  <c r="AW123" i="3"/>
  <c r="AW122" i="3"/>
  <c r="AW121" i="3"/>
  <c r="AW120" i="3"/>
  <c r="AW119" i="3"/>
  <c r="AW118" i="3"/>
  <c r="AW117" i="3"/>
  <c r="AW116" i="3"/>
  <c r="AW115" i="3"/>
  <c r="AW114" i="3"/>
  <c r="AW113" i="3"/>
  <c r="AW112" i="3"/>
  <c r="AW111" i="3"/>
  <c r="AW110" i="3"/>
  <c r="AW109" i="3"/>
  <c r="AW108" i="3"/>
  <c r="AW107" i="3"/>
  <c r="AW106" i="3"/>
  <c r="AW105" i="3"/>
  <c r="AW104" i="3"/>
  <c r="AW103" i="3"/>
  <c r="AW102" i="3"/>
  <c r="AW101" i="3"/>
  <c r="AW100" i="3"/>
  <c r="AW99" i="3"/>
  <c r="AW98" i="3"/>
  <c r="AW97" i="3"/>
  <c r="AW96" i="3"/>
  <c r="AW95" i="3"/>
  <c r="AW94" i="3"/>
  <c r="AW93" i="3"/>
  <c r="AW92" i="3"/>
  <c r="AW91" i="3"/>
  <c r="AW90" i="3"/>
  <c r="AW89" i="3"/>
  <c r="AW88" i="3"/>
  <c r="AW87" i="3"/>
  <c r="AW86" i="3"/>
  <c r="AW85" i="3"/>
  <c r="AW84" i="3"/>
  <c r="AW83" i="3"/>
  <c r="AW82" i="3"/>
  <c r="AW81" i="3"/>
  <c r="AW80" i="3"/>
  <c r="AW79" i="3"/>
  <c r="AW78" i="3"/>
  <c r="AW77" i="3"/>
  <c r="AW76" i="3"/>
  <c r="AW75" i="3"/>
  <c r="AW74" i="3"/>
  <c r="AW73" i="3"/>
  <c r="AW72" i="3"/>
  <c r="AW71" i="3"/>
  <c r="AW70" i="3"/>
  <c r="AW69" i="3"/>
  <c r="AW68" i="3"/>
  <c r="AW67" i="3"/>
  <c r="AW66" i="3"/>
  <c r="AW65" i="3"/>
  <c r="AW64" i="3"/>
  <c r="AW63" i="3"/>
  <c r="AW62" i="3"/>
  <c r="AW61" i="3"/>
  <c r="AW60" i="3"/>
  <c r="AW59" i="3"/>
  <c r="AW58" i="3"/>
  <c r="AW57" i="3"/>
  <c r="AW56" i="3"/>
  <c r="AW55" i="3"/>
  <c r="AW54" i="3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AW4" i="3"/>
  <c r="AW3" i="3"/>
  <c r="AY3" i="3"/>
  <c r="S405" i="9"/>
  <c r="S404" i="9"/>
  <c r="S403" i="9"/>
  <c r="S402" i="9"/>
  <c r="S401" i="9"/>
  <c r="S400" i="9"/>
  <c r="S399" i="9"/>
  <c r="S398" i="9"/>
  <c r="S397" i="9"/>
  <c r="S396" i="9"/>
  <c r="S395" i="9"/>
  <c r="S394" i="9"/>
  <c r="S393" i="9"/>
  <c r="S392" i="9"/>
  <c r="S391" i="9"/>
  <c r="S390" i="9"/>
  <c r="S389" i="9"/>
  <c r="S388" i="9"/>
  <c r="S387" i="9"/>
  <c r="S386" i="9"/>
  <c r="S385" i="9"/>
  <c r="S384" i="9"/>
  <c r="S383" i="9"/>
  <c r="S382" i="9"/>
  <c r="S381" i="9"/>
  <c r="S380" i="9"/>
  <c r="S379" i="9"/>
  <c r="S378" i="9"/>
  <c r="S377" i="9"/>
  <c r="S376" i="9"/>
  <c r="S375" i="9"/>
  <c r="S374" i="9"/>
  <c r="S373" i="9"/>
  <c r="S372" i="9"/>
  <c r="S371" i="9"/>
  <c r="S370" i="9"/>
  <c r="S369" i="9"/>
  <c r="S368" i="9"/>
  <c r="S367" i="9"/>
  <c r="S366" i="9"/>
  <c r="S365" i="9"/>
  <c r="S364" i="9"/>
  <c r="S363" i="9"/>
  <c r="S362" i="9"/>
  <c r="S361" i="9"/>
  <c r="S360" i="9"/>
  <c r="S359" i="9"/>
  <c r="S358" i="9"/>
  <c r="S357" i="9"/>
  <c r="S356" i="9"/>
  <c r="S355" i="9"/>
  <c r="S354" i="9"/>
  <c r="S353" i="9"/>
  <c r="S352" i="9"/>
  <c r="S351" i="9"/>
  <c r="S350" i="9"/>
  <c r="S349" i="9"/>
  <c r="S348" i="9"/>
  <c r="S347" i="9"/>
  <c r="S346" i="9"/>
  <c r="S345" i="9"/>
  <c r="S344" i="9"/>
  <c r="S343" i="9"/>
  <c r="S342" i="9"/>
  <c r="S341" i="9"/>
  <c r="S340" i="9"/>
  <c r="S339" i="9"/>
  <c r="S338" i="9"/>
  <c r="S337" i="9"/>
  <c r="S336" i="9"/>
  <c r="S335" i="9"/>
  <c r="S334" i="9"/>
  <c r="S333" i="9"/>
  <c r="S332" i="9"/>
  <c r="S331" i="9"/>
  <c r="S330" i="9"/>
  <c r="S329" i="9"/>
  <c r="S328" i="9"/>
  <c r="S327" i="9"/>
  <c r="S326" i="9"/>
  <c r="S325" i="9"/>
  <c r="S324" i="9"/>
  <c r="S323" i="9"/>
  <c r="S322" i="9"/>
  <c r="S321" i="9"/>
  <c r="S320" i="9"/>
  <c r="S319" i="9"/>
  <c r="S318" i="9"/>
  <c r="S317" i="9"/>
  <c r="S316" i="9"/>
  <c r="S315" i="9"/>
  <c r="S314" i="9"/>
  <c r="S313" i="9"/>
  <c r="S312" i="9"/>
  <c r="S311" i="9"/>
  <c r="S310" i="9"/>
  <c r="S309" i="9"/>
  <c r="S308" i="9"/>
  <c r="S307" i="9"/>
  <c r="S306" i="9"/>
  <c r="S305" i="9"/>
  <c r="S304" i="9"/>
  <c r="S303" i="9"/>
  <c r="S302" i="9"/>
  <c r="S301" i="9"/>
  <c r="S300" i="9"/>
  <c r="S299" i="9"/>
  <c r="S298" i="9"/>
  <c r="S297" i="9"/>
  <c r="S296" i="9"/>
  <c r="S295" i="9"/>
  <c r="S294" i="9"/>
  <c r="S293" i="9"/>
  <c r="S292" i="9"/>
  <c r="S291" i="9"/>
  <c r="S290" i="9"/>
  <c r="S289" i="9"/>
  <c r="S288" i="9"/>
  <c r="S287" i="9"/>
  <c r="S286" i="9"/>
  <c r="S285" i="9"/>
  <c r="S284" i="9"/>
  <c r="S283" i="9"/>
  <c r="S282" i="9"/>
  <c r="S281" i="9"/>
  <c r="S280" i="9"/>
  <c r="S279" i="9"/>
  <c r="S278" i="9"/>
  <c r="S277" i="9"/>
  <c r="S276" i="9"/>
  <c r="S275" i="9"/>
  <c r="S274" i="9"/>
  <c r="S273" i="9"/>
  <c r="S272" i="9"/>
  <c r="S271" i="9"/>
  <c r="S270" i="9"/>
  <c r="S269" i="9"/>
  <c r="S268" i="9"/>
  <c r="S267" i="9"/>
  <c r="S266" i="9"/>
  <c r="S265" i="9"/>
  <c r="S264" i="9"/>
  <c r="S263" i="9"/>
  <c r="S262" i="9"/>
  <c r="S261" i="9"/>
  <c r="S260" i="9"/>
  <c r="S259" i="9"/>
  <c r="S258" i="9"/>
  <c r="S257" i="9"/>
  <c r="S256" i="9"/>
  <c r="S255" i="9"/>
  <c r="S254" i="9"/>
  <c r="S253" i="9"/>
  <c r="S252" i="9"/>
  <c r="S251" i="9"/>
  <c r="S250" i="9"/>
  <c r="S249" i="9"/>
  <c r="S248" i="9"/>
  <c r="S247" i="9"/>
  <c r="S246" i="9"/>
  <c r="S245" i="9"/>
  <c r="S244" i="9"/>
  <c r="S243" i="9"/>
  <c r="S242" i="9"/>
  <c r="S241" i="9"/>
  <c r="S240" i="9"/>
  <c r="S239" i="9"/>
  <c r="S238" i="9"/>
  <c r="S237" i="9"/>
  <c r="S236" i="9"/>
  <c r="S235" i="9"/>
  <c r="S234" i="9"/>
  <c r="S233" i="9"/>
  <c r="S232" i="9"/>
  <c r="S231" i="9"/>
  <c r="S230" i="9"/>
  <c r="S229" i="9"/>
  <c r="S228" i="9"/>
  <c r="S227" i="9"/>
  <c r="S226" i="9"/>
  <c r="S225" i="9"/>
  <c r="S224" i="9"/>
  <c r="S223" i="9"/>
  <c r="S222" i="9"/>
  <c r="S221" i="9"/>
  <c r="S220" i="9"/>
  <c r="S219" i="9"/>
  <c r="S218" i="9"/>
  <c r="S217" i="9"/>
  <c r="S216" i="9"/>
  <c r="S215" i="9"/>
  <c r="S214" i="9"/>
  <c r="S213" i="9"/>
  <c r="S212" i="9"/>
  <c r="S211" i="9"/>
  <c r="S210" i="9"/>
  <c r="S209" i="9"/>
  <c r="S208" i="9"/>
  <c r="S207" i="9"/>
  <c r="S206" i="9"/>
  <c r="S205" i="9"/>
  <c r="S204" i="9"/>
  <c r="S203" i="9"/>
  <c r="S202" i="9"/>
  <c r="S201" i="9"/>
  <c r="S200" i="9"/>
  <c r="S199" i="9"/>
  <c r="S198" i="9"/>
  <c r="S197" i="9"/>
  <c r="S196" i="9"/>
  <c r="S195" i="9"/>
  <c r="S194" i="9"/>
  <c r="S193" i="9"/>
  <c r="S192" i="9"/>
  <c r="S191" i="9"/>
  <c r="S190" i="9"/>
  <c r="S189" i="9"/>
  <c r="S188" i="9"/>
  <c r="S187" i="9"/>
  <c r="S186" i="9"/>
  <c r="S185" i="9"/>
  <c r="S184" i="9"/>
  <c r="S183" i="9"/>
  <c r="S182" i="9"/>
  <c r="S181" i="9"/>
  <c r="S180" i="9"/>
  <c r="S179" i="9"/>
  <c r="S178" i="9"/>
  <c r="S177" i="9"/>
  <c r="S176" i="9"/>
  <c r="S175" i="9"/>
  <c r="S174" i="9"/>
  <c r="S173" i="9"/>
  <c r="S172" i="9"/>
  <c r="S171" i="9"/>
  <c r="S170" i="9"/>
  <c r="S169" i="9"/>
  <c r="S168" i="9"/>
  <c r="S167" i="9"/>
  <c r="S166" i="9"/>
  <c r="S165" i="9"/>
  <c r="S164" i="9"/>
  <c r="S163" i="9"/>
  <c r="S162" i="9"/>
  <c r="S161" i="9"/>
  <c r="S160" i="9"/>
  <c r="S159" i="9"/>
  <c r="S158" i="9"/>
  <c r="S157" i="9"/>
  <c r="S156" i="9"/>
  <c r="S155" i="9"/>
  <c r="S154" i="9"/>
  <c r="S153" i="9"/>
  <c r="S152" i="9"/>
  <c r="S151" i="9"/>
  <c r="S150" i="9"/>
  <c r="S149" i="9"/>
  <c r="S148" i="9"/>
  <c r="S147" i="9"/>
  <c r="S146" i="9"/>
  <c r="S145" i="9"/>
  <c r="S144" i="9"/>
  <c r="S143" i="9"/>
  <c r="S142" i="9"/>
  <c r="S141" i="9"/>
  <c r="S140" i="9"/>
  <c r="S139" i="9"/>
  <c r="S138" i="9"/>
  <c r="S137" i="9"/>
  <c r="S136" i="9"/>
  <c r="S135" i="9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75" i="9"/>
  <c r="S74" i="9"/>
  <c r="S73" i="9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Q11" i="9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6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Q65" i="9" s="1"/>
  <c r="Q66" i="9" s="1"/>
  <c r="Q67" i="9" s="1"/>
  <c r="Q68" i="9" s="1"/>
  <c r="Q69" i="9" s="1"/>
  <c r="Q70" i="9" s="1"/>
  <c r="Q71" i="9" s="1"/>
  <c r="Q72" i="9" s="1"/>
  <c r="Q73" i="9" s="1"/>
  <c r="Q74" i="9" s="1"/>
  <c r="Q75" i="9" s="1"/>
  <c r="Q76" i="9" s="1"/>
  <c r="Q77" i="9" s="1"/>
  <c r="Q78" i="9" s="1"/>
  <c r="Q79" i="9" s="1"/>
  <c r="Q80" i="9" s="1"/>
  <c r="Q81" i="9" s="1"/>
  <c r="Q82" i="9" s="1"/>
  <c r="Q83" i="9" s="1"/>
  <c r="Q84" i="9" s="1"/>
  <c r="Q85" i="9" s="1"/>
  <c r="Q86" i="9" s="1"/>
  <c r="Q87" i="9" s="1"/>
  <c r="Q88" i="9" s="1"/>
  <c r="Q89" i="9" s="1"/>
  <c r="Q90" i="9" s="1"/>
  <c r="Q91" i="9" s="1"/>
  <c r="Q92" i="9" s="1"/>
  <c r="Q93" i="9" s="1"/>
  <c r="Q94" i="9" s="1"/>
  <c r="Q95" i="9" s="1"/>
  <c r="Q96" i="9" s="1"/>
  <c r="Q97" i="9" s="1"/>
  <c r="Q98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1" i="9" s="1"/>
  <c r="Q112" i="9" s="1"/>
  <c r="Q113" i="9" s="1"/>
  <c r="Q114" i="9" s="1"/>
  <c r="Q115" i="9" s="1"/>
  <c r="Q116" i="9" s="1"/>
  <c r="Q117" i="9" s="1"/>
  <c r="Q118" i="9" s="1"/>
  <c r="Q119" i="9" s="1"/>
  <c r="Q120" i="9" s="1"/>
  <c r="Q121" i="9" s="1"/>
  <c r="Q122" i="9" s="1"/>
  <c r="Q123" i="9" s="1"/>
  <c r="Q124" i="9" s="1"/>
  <c r="Q125" i="9" s="1"/>
  <c r="Q126" i="9" s="1"/>
  <c r="Q127" i="9" s="1"/>
  <c r="Q128" i="9" s="1"/>
  <c r="Q129" i="9" s="1"/>
  <c r="Q130" i="9" s="1"/>
  <c r="Q131" i="9" s="1"/>
  <c r="Q132" i="9" s="1"/>
  <c r="Q133" i="9" s="1"/>
  <c r="Q134" i="9" s="1"/>
  <c r="Q135" i="9" s="1"/>
  <c r="Q136" i="9" s="1"/>
  <c r="Q137" i="9" s="1"/>
  <c r="Q138" i="9" s="1"/>
  <c r="Q139" i="9" s="1"/>
  <c r="Q140" i="9" s="1"/>
  <c r="Q141" i="9" s="1"/>
  <c r="Q142" i="9" s="1"/>
  <c r="Q143" i="9" s="1"/>
  <c r="Q144" i="9" s="1"/>
  <c r="Q145" i="9" s="1"/>
  <c r="Q146" i="9" s="1"/>
  <c r="Q147" i="9" s="1"/>
  <c r="Q148" i="9" s="1"/>
  <c r="Q149" i="9" s="1"/>
  <c r="Q150" i="9" s="1"/>
  <c r="Q151" i="9" s="1"/>
  <c r="Q152" i="9" s="1"/>
  <c r="Q153" i="9" s="1"/>
  <c r="Q154" i="9" s="1"/>
  <c r="Q155" i="9" s="1"/>
  <c r="Q156" i="9" s="1"/>
  <c r="Q157" i="9" s="1"/>
  <c r="Q158" i="9" s="1"/>
  <c r="Q159" i="9" s="1"/>
  <c r="Q160" i="9" s="1"/>
  <c r="Q161" i="9" s="1"/>
  <c r="Q162" i="9" s="1"/>
  <c r="Q163" i="9" s="1"/>
  <c r="Q164" i="9" s="1"/>
  <c r="Q165" i="9" s="1"/>
  <c r="Q166" i="9" s="1"/>
  <c r="Q167" i="9" s="1"/>
  <c r="Q168" i="9" s="1"/>
  <c r="Q169" i="9" s="1"/>
  <c r="Q170" i="9" s="1"/>
  <c r="Q171" i="9" s="1"/>
  <c r="Q172" i="9" s="1"/>
  <c r="Q173" i="9" s="1"/>
  <c r="Q174" i="9" s="1"/>
  <c r="Q175" i="9" s="1"/>
  <c r="Q176" i="9" s="1"/>
  <c r="Q177" i="9" s="1"/>
  <c r="Q178" i="9" s="1"/>
  <c r="Q179" i="9" s="1"/>
  <c r="Q180" i="9" s="1"/>
  <c r="Q181" i="9" s="1"/>
  <c r="Q182" i="9" s="1"/>
  <c r="Q183" i="9" s="1"/>
  <c r="Q184" i="9" s="1"/>
  <c r="Q185" i="9" s="1"/>
  <c r="Q186" i="9" s="1"/>
  <c r="Q187" i="9" s="1"/>
  <c r="Q188" i="9" s="1"/>
  <c r="Q189" i="9" s="1"/>
  <c r="Q190" i="9" s="1"/>
  <c r="Q191" i="9" s="1"/>
  <c r="Q192" i="9" s="1"/>
  <c r="Q193" i="9" s="1"/>
  <c r="Q194" i="9" s="1"/>
  <c r="Q195" i="9" s="1"/>
  <c r="Q196" i="9" s="1"/>
  <c r="Q197" i="9" s="1"/>
  <c r="Q198" i="9" s="1"/>
  <c r="Q199" i="9" s="1"/>
  <c r="Q200" i="9" s="1"/>
  <c r="Q201" i="9" s="1"/>
  <c r="Q202" i="9" s="1"/>
  <c r="Q203" i="9" s="1"/>
  <c r="Q204" i="9" s="1"/>
  <c r="Q205" i="9" s="1"/>
  <c r="Q206" i="9" s="1"/>
  <c r="Q207" i="9" s="1"/>
  <c r="Q208" i="9" s="1"/>
  <c r="Q209" i="9" s="1"/>
  <c r="Q210" i="9" s="1"/>
  <c r="Q211" i="9" s="1"/>
  <c r="Q212" i="9" s="1"/>
  <c r="Q213" i="9" s="1"/>
  <c r="Q214" i="9" s="1"/>
  <c r="Q215" i="9" s="1"/>
  <c r="Q216" i="9" s="1"/>
  <c r="Q217" i="9" s="1"/>
  <c r="Q218" i="9" s="1"/>
  <c r="Q219" i="9" s="1"/>
  <c r="Q220" i="9" s="1"/>
  <c r="Q221" i="9" s="1"/>
  <c r="Q222" i="9" s="1"/>
  <c r="Q223" i="9" s="1"/>
  <c r="Q224" i="9" s="1"/>
  <c r="Q225" i="9" s="1"/>
  <c r="Q226" i="9" s="1"/>
  <c r="Q227" i="9" s="1"/>
  <c r="Q228" i="9" s="1"/>
  <c r="Q229" i="9" s="1"/>
  <c r="Q230" i="9" s="1"/>
  <c r="Q231" i="9" s="1"/>
  <c r="Q232" i="9" s="1"/>
  <c r="Q233" i="9" s="1"/>
  <c r="Q234" i="9" s="1"/>
  <c r="Q235" i="9" s="1"/>
  <c r="Q236" i="9" s="1"/>
  <c r="Q237" i="9" s="1"/>
  <c r="Q238" i="9" s="1"/>
  <c r="Q239" i="9" s="1"/>
  <c r="Q240" i="9" s="1"/>
  <c r="Q241" i="9" s="1"/>
  <c r="Q242" i="9" s="1"/>
  <c r="Q243" i="9" s="1"/>
  <c r="Q244" i="9" s="1"/>
  <c r="Q245" i="9" s="1"/>
  <c r="Q246" i="9" s="1"/>
  <c r="Q247" i="9" s="1"/>
  <c r="Q248" i="9" s="1"/>
  <c r="Q249" i="9" s="1"/>
  <c r="Q250" i="9" s="1"/>
  <c r="Q251" i="9" s="1"/>
  <c r="Q252" i="9" s="1"/>
  <c r="Q253" i="9" s="1"/>
  <c r="Q254" i="9" s="1"/>
  <c r="Q255" i="9" s="1"/>
  <c r="Q256" i="9" s="1"/>
  <c r="Q257" i="9" s="1"/>
  <c r="Q258" i="9" s="1"/>
  <c r="Q259" i="9" s="1"/>
  <c r="Q260" i="9" s="1"/>
  <c r="Q261" i="9" s="1"/>
  <c r="Q262" i="9" s="1"/>
  <c r="Q263" i="9" s="1"/>
  <c r="Q264" i="9" s="1"/>
  <c r="Q265" i="9" s="1"/>
  <c r="Q266" i="9" s="1"/>
  <c r="Q267" i="9" s="1"/>
  <c r="Q268" i="9" s="1"/>
  <c r="Q269" i="9" s="1"/>
  <c r="Q270" i="9" s="1"/>
  <c r="Q271" i="9" s="1"/>
  <c r="Q272" i="9" s="1"/>
  <c r="Q273" i="9" s="1"/>
  <c r="Q274" i="9" s="1"/>
  <c r="Q275" i="9" s="1"/>
  <c r="Q276" i="9" s="1"/>
  <c r="Q277" i="9" s="1"/>
  <c r="Q278" i="9" s="1"/>
  <c r="Q279" i="9" s="1"/>
  <c r="Q280" i="9" s="1"/>
  <c r="Q281" i="9" s="1"/>
  <c r="Q282" i="9" s="1"/>
  <c r="Q283" i="9" s="1"/>
  <c r="Q284" i="9" s="1"/>
  <c r="Q285" i="9" s="1"/>
  <c r="Q286" i="9" s="1"/>
  <c r="Q287" i="9" s="1"/>
  <c r="Q288" i="9" s="1"/>
  <c r="Q289" i="9" s="1"/>
  <c r="Q290" i="9" s="1"/>
  <c r="Q291" i="9" s="1"/>
  <c r="Q292" i="9" s="1"/>
  <c r="Q293" i="9" s="1"/>
  <c r="Q294" i="9" s="1"/>
  <c r="Q295" i="9" s="1"/>
  <c r="Q296" i="9" s="1"/>
  <c r="Q297" i="9" s="1"/>
  <c r="Q298" i="9" s="1"/>
  <c r="Q299" i="9" s="1"/>
  <c r="Q300" i="9" s="1"/>
  <c r="Q301" i="9" s="1"/>
  <c r="Q302" i="9" s="1"/>
  <c r="Q303" i="9" s="1"/>
  <c r="Q304" i="9" s="1"/>
  <c r="Q305" i="9" s="1"/>
  <c r="Q306" i="9" s="1"/>
  <c r="Q307" i="9" s="1"/>
  <c r="Q308" i="9" s="1"/>
  <c r="Q309" i="9" s="1"/>
  <c r="Q310" i="9" s="1"/>
  <c r="Q311" i="9" s="1"/>
  <c r="Q312" i="9" s="1"/>
  <c r="Q313" i="9" s="1"/>
  <c r="Q314" i="9" s="1"/>
  <c r="Q315" i="9" s="1"/>
  <c r="Q316" i="9" s="1"/>
  <c r="Q317" i="9" s="1"/>
  <c r="Q318" i="9" s="1"/>
  <c r="Q319" i="9" s="1"/>
  <c r="Q320" i="9" s="1"/>
  <c r="Q321" i="9" s="1"/>
  <c r="Q322" i="9" s="1"/>
  <c r="Q323" i="9" s="1"/>
  <c r="Q324" i="9" s="1"/>
  <c r="Q325" i="9" s="1"/>
  <c r="Q326" i="9" s="1"/>
  <c r="Q327" i="9" s="1"/>
  <c r="Q328" i="9" s="1"/>
  <c r="Q329" i="9" s="1"/>
  <c r="Q330" i="9" s="1"/>
  <c r="Q331" i="9" s="1"/>
  <c r="Q332" i="9" s="1"/>
  <c r="Q333" i="9" s="1"/>
  <c r="Q334" i="9" s="1"/>
  <c r="Q335" i="9" s="1"/>
  <c r="Q336" i="9" s="1"/>
  <c r="Q337" i="9" s="1"/>
  <c r="Q338" i="9" s="1"/>
  <c r="Q339" i="9" s="1"/>
  <c r="Q340" i="9" s="1"/>
  <c r="Q341" i="9" s="1"/>
  <c r="Q342" i="9" s="1"/>
  <c r="Q343" i="9" s="1"/>
  <c r="Q344" i="9" s="1"/>
  <c r="Q345" i="9" s="1"/>
  <c r="Q346" i="9" s="1"/>
  <c r="Q347" i="9" s="1"/>
  <c r="Q348" i="9" s="1"/>
  <c r="Q349" i="9" s="1"/>
  <c r="Q350" i="9" s="1"/>
  <c r="Q351" i="9" s="1"/>
  <c r="Q352" i="9" s="1"/>
  <c r="Q353" i="9" s="1"/>
  <c r="Q354" i="9" s="1"/>
  <c r="Q355" i="9" s="1"/>
  <c r="Q356" i="9" s="1"/>
  <c r="Q357" i="9" s="1"/>
  <c r="Q358" i="9" s="1"/>
  <c r="Q359" i="9" s="1"/>
  <c r="Q360" i="9" s="1"/>
  <c r="Q361" i="9" s="1"/>
  <c r="Q362" i="9" s="1"/>
  <c r="Q363" i="9" s="1"/>
  <c r="Q364" i="9" s="1"/>
  <c r="Q365" i="9" s="1"/>
  <c r="Q366" i="9" s="1"/>
  <c r="Q367" i="9" s="1"/>
  <c r="Q368" i="9" s="1"/>
  <c r="Q369" i="9" s="1"/>
  <c r="Q370" i="9" s="1"/>
  <c r="Q371" i="9" s="1"/>
  <c r="Q372" i="9" s="1"/>
  <c r="Q373" i="9" s="1"/>
  <c r="Q374" i="9" s="1"/>
  <c r="Q375" i="9" s="1"/>
  <c r="Q376" i="9" s="1"/>
  <c r="Q377" i="9" s="1"/>
  <c r="Q378" i="9" s="1"/>
  <c r="Q379" i="9" s="1"/>
  <c r="Q380" i="9" s="1"/>
  <c r="Q381" i="9" s="1"/>
  <c r="Q382" i="9" s="1"/>
  <c r="Q383" i="9" s="1"/>
  <c r="Q384" i="9" s="1"/>
  <c r="Q385" i="9" s="1"/>
  <c r="Q386" i="9" s="1"/>
  <c r="Q387" i="9" s="1"/>
  <c r="Q388" i="9" s="1"/>
  <c r="Q389" i="9" s="1"/>
  <c r="Q390" i="9" s="1"/>
  <c r="Q391" i="9" s="1"/>
  <c r="Q392" i="9" s="1"/>
  <c r="Q393" i="9" s="1"/>
  <c r="Q394" i="9" s="1"/>
  <c r="Q395" i="9" s="1"/>
  <c r="Q396" i="9" s="1"/>
  <c r="Q397" i="9" s="1"/>
  <c r="Q398" i="9" s="1"/>
  <c r="Q399" i="9" s="1"/>
  <c r="Q400" i="9" s="1"/>
  <c r="Q401" i="9" s="1"/>
  <c r="Q402" i="9" s="1"/>
  <c r="Q403" i="9" s="1"/>
  <c r="Q404" i="9" s="1"/>
  <c r="Q405" i="9" s="1"/>
  <c r="C11" i="9"/>
  <c r="AO11" i="9" s="1"/>
  <c r="A11" i="9"/>
  <c r="AL11" i="9" s="1"/>
  <c r="AM10" i="9"/>
  <c r="AL10" i="9"/>
  <c r="AK10" i="9"/>
  <c r="AJ10" i="9"/>
  <c r="AI10" i="9"/>
  <c r="AH10" i="9"/>
  <c r="AG10" i="9"/>
  <c r="C10" i="9"/>
  <c r="AO10" i="9" s="1"/>
  <c r="AL5" i="9"/>
  <c r="AL3" i="9"/>
  <c r="AL2" i="9"/>
  <c r="AB362" i="3" l="1"/>
  <c r="AB360" i="3"/>
  <c r="AB358" i="3"/>
  <c r="AB356" i="3"/>
  <c r="AB354" i="3"/>
  <c r="AB352" i="3"/>
  <c r="AB350" i="3"/>
  <c r="AB348" i="3"/>
  <c r="AB346" i="3"/>
  <c r="AB344" i="3"/>
  <c r="AB342" i="3"/>
  <c r="AB340" i="3"/>
  <c r="AB338" i="3"/>
  <c r="AB336" i="3"/>
  <c r="AB334" i="3"/>
  <c r="AB332" i="3"/>
  <c r="AB330" i="3"/>
  <c r="AB328" i="3"/>
  <c r="AB326" i="3"/>
  <c r="AB324" i="3"/>
  <c r="AB322" i="3"/>
  <c r="AB320" i="3"/>
  <c r="AB318" i="3"/>
  <c r="AB316" i="3"/>
  <c r="AB314" i="3"/>
  <c r="AB312" i="3"/>
  <c r="AB310" i="3"/>
  <c r="AB308" i="3"/>
  <c r="AB306" i="3"/>
  <c r="AB304" i="3"/>
  <c r="AB302" i="3"/>
  <c r="AB300" i="3"/>
  <c r="AB298" i="3"/>
  <c r="AB296" i="3"/>
  <c r="AB294" i="3"/>
  <c r="AB292" i="3"/>
  <c r="AB290" i="3"/>
  <c r="AB288" i="3"/>
  <c r="AB286" i="3"/>
  <c r="AB284" i="3"/>
  <c r="AB282" i="3"/>
  <c r="AB280" i="3"/>
  <c r="AB278" i="3"/>
  <c r="AB276" i="3"/>
  <c r="AB274" i="3"/>
  <c r="AB272" i="3"/>
  <c r="AB270" i="3"/>
  <c r="AB268" i="3"/>
  <c r="AB266" i="3"/>
  <c r="AB264" i="3"/>
  <c r="AB262" i="3"/>
  <c r="AB260" i="3"/>
  <c r="AB258" i="3"/>
  <c r="AB256" i="3"/>
  <c r="AB254" i="3"/>
  <c r="AB252" i="3"/>
  <c r="AB250" i="3"/>
  <c r="AB248" i="3"/>
  <c r="AB246" i="3"/>
  <c r="AB244" i="3"/>
  <c r="AB242" i="3"/>
  <c r="AB240" i="3"/>
  <c r="AB238" i="3"/>
  <c r="AB236" i="3"/>
  <c r="AB234" i="3"/>
  <c r="AB232" i="3"/>
  <c r="AB230" i="3"/>
  <c r="AB228" i="3"/>
  <c r="AB226" i="3"/>
  <c r="AB224" i="3"/>
  <c r="AB222" i="3"/>
  <c r="AB220" i="3"/>
  <c r="AB218" i="3"/>
  <c r="AB216" i="3"/>
  <c r="AB214" i="3"/>
  <c r="AB212" i="3"/>
  <c r="AB210" i="3"/>
  <c r="AB208" i="3"/>
  <c r="AB206" i="3"/>
  <c r="AB204" i="3"/>
  <c r="AB202" i="3"/>
  <c r="AB200" i="3"/>
  <c r="AB198" i="3"/>
  <c r="AB196" i="3"/>
  <c r="AB363" i="3"/>
  <c r="AB361" i="3"/>
  <c r="AB359" i="3"/>
  <c r="AB357" i="3"/>
  <c r="AB355" i="3"/>
  <c r="AB353" i="3"/>
  <c r="AB351" i="3"/>
  <c r="AB349" i="3"/>
  <c r="AB347" i="3"/>
  <c r="AB345" i="3"/>
  <c r="AB343" i="3"/>
  <c r="AB341" i="3"/>
  <c r="AB339" i="3"/>
  <c r="AB337" i="3"/>
  <c r="AB335" i="3"/>
  <c r="AB333" i="3"/>
  <c r="AB331" i="3"/>
  <c r="AB329" i="3"/>
  <c r="AB327" i="3"/>
  <c r="AB325" i="3"/>
  <c r="AB323" i="3"/>
  <c r="AB321" i="3"/>
  <c r="AB319" i="3"/>
  <c r="AB317" i="3"/>
  <c r="AB315" i="3"/>
  <c r="AB313" i="3"/>
  <c r="AB311" i="3"/>
  <c r="AB309" i="3"/>
  <c r="AB307" i="3"/>
  <c r="AB305" i="3"/>
  <c r="AB303" i="3"/>
  <c r="AB301" i="3"/>
  <c r="AB299" i="3"/>
  <c r="AB297" i="3"/>
  <c r="AB295" i="3"/>
  <c r="AB293" i="3"/>
  <c r="AB291" i="3"/>
  <c r="AB289" i="3"/>
  <c r="AB287" i="3"/>
  <c r="AB285" i="3"/>
  <c r="AB283" i="3"/>
  <c r="AB281" i="3"/>
  <c r="AB279" i="3"/>
  <c r="AB277" i="3"/>
  <c r="AB275" i="3"/>
  <c r="AB273" i="3"/>
  <c r="AB271" i="3"/>
  <c r="AB269" i="3"/>
  <c r="AB267" i="3"/>
  <c r="AB265" i="3"/>
  <c r="AB263" i="3"/>
  <c r="AB261" i="3"/>
  <c r="AB259" i="3"/>
  <c r="AB257" i="3"/>
  <c r="AB255" i="3"/>
  <c r="AB253" i="3"/>
  <c r="AB251" i="3"/>
  <c r="AB249" i="3"/>
  <c r="AB247" i="3"/>
  <c r="AB245" i="3"/>
  <c r="AB243" i="3"/>
  <c r="AB241" i="3"/>
  <c r="AB239" i="3"/>
  <c r="AB237" i="3"/>
  <c r="AB235" i="3"/>
  <c r="AB233" i="3"/>
  <c r="AB231" i="3"/>
  <c r="AB229" i="3"/>
  <c r="AB227" i="3"/>
  <c r="AB225" i="3"/>
  <c r="AB223" i="3"/>
  <c r="AB221" i="3"/>
  <c r="AB219" i="3"/>
  <c r="AB217" i="3"/>
  <c r="AB215" i="3"/>
  <c r="AB213" i="3"/>
  <c r="AB211" i="3"/>
  <c r="AB209" i="3"/>
  <c r="AB207" i="3"/>
  <c r="AB205" i="3"/>
  <c r="AB203" i="3"/>
  <c r="AB201" i="3"/>
  <c r="AB199" i="3"/>
  <c r="AB197" i="3"/>
  <c r="AB195" i="3"/>
  <c r="AB193" i="3"/>
  <c r="AB191" i="3"/>
  <c r="AB189" i="3"/>
  <c r="AB187" i="3"/>
  <c r="AB185" i="3"/>
  <c r="AB183" i="3"/>
  <c r="AB181" i="3"/>
  <c r="AB179" i="3"/>
  <c r="AB177" i="3"/>
  <c r="AB175" i="3"/>
  <c r="AB173" i="3"/>
  <c r="AB171" i="3"/>
  <c r="AB169" i="3"/>
  <c r="AB167" i="3"/>
  <c r="AB165" i="3"/>
  <c r="AB163" i="3"/>
  <c r="AB161" i="3"/>
  <c r="AB159" i="3"/>
  <c r="AB157" i="3"/>
  <c r="AB155" i="3"/>
  <c r="AB153" i="3"/>
  <c r="AB151" i="3"/>
  <c r="AB149" i="3"/>
  <c r="AB147" i="3"/>
  <c r="AB145" i="3"/>
  <c r="AB143" i="3"/>
  <c r="AB141" i="3"/>
  <c r="AB139" i="3"/>
  <c r="AB137" i="3"/>
  <c r="AB135" i="3"/>
  <c r="AB133" i="3"/>
  <c r="AB131" i="3"/>
  <c r="AB129" i="3"/>
  <c r="AB127" i="3"/>
  <c r="AB125" i="3"/>
  <c r="AB123" i="3"/>
  <c r="AB121" i="3"/>
  <c r="AB119" i="3"/>
  <c r="AB117" i="3"/>
  <c r="AB115" i="3"/>
  <c r="AB113" i="3"/>
  <c r="AB111" i="3"/>
  <c r="AB109" i="3"/>
  <c r="AB107" i="3"/>
  <c r="AB105" i="3"/>
  <c r="AB103" i="3"/>
  <c r="AB101" i="3"/>
  <c r="AB194" i="3"/>
  <c r="AB192" i="3"/>
  <c r="AB190" i="3"/>
  <c r="AB188" i="3"/>
  <c r="AB186" i="3"/>
  <c r="AB184" i="3"/>
  <c r="AB182" i="3"/>
  <c r="AB180" i="3"/>
  <c r="AB178" i="3"/>
  <c r="AB176" i="3"/>
  <c r="AB174" i="3"/>
  <c r="AB172" i="3"/>
  <c r="AB170" i="3"/>
  <c r="AB168" i="3"/>
  <c r="AB166" i="3"/>
  <c r="AB164" i="3"/>
  <c r="AB162" i="3"/>
  <c r="AB160" i="3"/>
  <c r="AB158" i="3"/>
  <c r="AB156" i="3"/>
  <c r="AB154" i="3"/>
  <c r="AB152" i="3"/>
  <c r="AB150" i="3"/>
  <c r="AB148" i="3"/>
  <c r="AB146" i="3"/>
  <c r="AB144" i="3"/>
  <c r="AB142" i="3"/>
  <c r="AB140" i="3"/>
  <c r="AB138" i="3"/>
  <c r="AB136" i="3"/>
  <c r="AB134" i="3"/>
  <c r="AB132" i="3"/>
  <c r="AB130" i="3"/>
  <c r="AB128" i="3"/>
  <c r="AB126" i="3"/>
  <c r="AB124" i="3"/>
  <c r="AB122" i="3"/>
  <c r="AB120" i="3"/>
  <c r="AB118" i="3"/>
  <c r="AB116" i="3"/>
  <c r="AB114" i="3"/>
  <c r="AB112" i="3"/>
  <c r="AB110" i="3"/>
  <c r="AB108" i="3"/>
  <c r="AB106" i="3"/>
  <c r="AB104" i="3"/>
  <c r="AB102" i="3"/>
  <c r="AB100" i="3"/>
  <c r="AZ363" i="3"/>
  <c r="AZ362" i="3"/>
  <c r="AZ361" i="3"/>
  <c r="AZ360" i="3"/>
  <c r="AZ359" i="3"/>
  <c r="AZ358" i="3"/>
  <c r="AZ357" i="3"/>
  <c r="AZ356" i="3"/>
  <c r="AZ355" i="3"/>
  <c r="AZ354" i="3"/>
  <c r="AZ353" i="3"/>
  <c r="AZ352" i="3"/>
  <c r="AZ351" i="3"/>
  <c r="AZ350" i="3"/>
  <c r="AZ349" i="3"/>
  <c r="AZ348" i="3"/>
  <c r="AZ347" i="3"/>
  <c r="AZ346" i="3"/>
  <c r="AZ345" i="3"/>
  <c r="AZ344" i="3"/>
  <c r="AZ343" i="3"/>
  <c r="AZ342" i="3"/>
  <c r="AZ341" i="3"/>
  <c r="AZ340" i="3"/>
  <c r="AZ150" i="3"/>
  <c r="AZ149" i="3"/>
  <c r="AZ148" i="3"/>
  <c r="AZ147" i="3"/>
  <c r="AZ146" i="3"/>
  <c r="AZ145" i="3"/>
  <c r="AZ144" i="3"/>
  <c r="AZ143" i="3"/>
  <c r="AZ142" i="3"/>
  <c r="AZ141" i="3"/>
  <c r="AZ140" i="3"/>
  <c r="AZ139" i="3"/>
  <c r="AZ138" i="3"/>
  <c r="AZ137" i="3"/>
  <c r="AZ136" i="3"/>
  <c r="AZ135" i="3"/>
  <c r="AZ134" i="3"/>
  <c r="AZ133" i="3"/>
  <c r="AZ132" i="3"/>
  <c r="AZ131" i="3"/>
  <c r="AZ130" i="3"/>
  <c r="AZ129" i="3"/>
  <c r="AZ128" i="3"/>
  <c r="AZ127" i="3"/>
  <c r="AZ126" i="3"/>
  <c r="AZ125" i="3"/>
  <c r="AZ124" i="3"/>
  <c r="AZ123" i="3"/>
  <c r="AZ122" i="3"/>
  <c r="AZ121" i="3"/>
  <c r="AZ120" i="3"/>
  <c r="AZ119" i="3"/>
  <c r="AZ118" i="3"/>
  <c r="AZ117" i="3"/>
  <c r="AZ116" i="3"/>
  <c r="AZ115" i="3"/>
  <c r="AZ114" i="3"/>
  <c r="AZ113" i="3"/>
  <c r="AZ112" i="3"/>
  <c r="AZ111" i="3"/>
  <c r="AZ110" i="3"/>
  <c r="AZ109" i="3"/>
  <c r="AZ108" i="3"/>
  <c r="AZ107" i="3"/>
  <c r="AZ106" i="3"/>
  <c r="AZ105" i="3"/>
  <c r="AZ104" i="3"/>
  <c r="AZ103" i="3"/>
  <c r="AZ102" i="3"/>
  <c r="AZ101" i="3"/>
  <c r="AZ100" i="3"/>
  <c r="AZ339" i="3"/>
  <c r="AZ338" i="3"/>
  <c r="AZ337" i="3"/>
  <c r="AZ336" i="3"/>
  <c r="AZ335" i="3"/>
  <c r="AZ334" i="3"/>
  <c r="AZ333" i="3"/>
  <c r="AZ332" i="3"/>
  <c r="AZ331" i="3"/>
  <c r="AZ330" i="3"/>
  <c r="AZ329" i="3"/>
  <c r="AZ328" i="3"/>
  <c r="AZ327" i="3"/>
  <c r="AZ326" i="3"/>
  <c r="AZ325" i="3"/>
  <c r="AZ324" i="3"/>
  <c r="AZ323" i="3"/>
  <c r="AZ322" i="3"/>
  <c r="AZ321" i="3"/>
  <c r="AZ320" i="3"/>
  <c r="AZ319" i="3"/>
  <c r="AZ318" i="3"/>
  <c r="AZ317" i="3"/>
  <c r="AZ316" i="3"/>
  <c r="AZ314" i="3"/>
  <c r="AZ313" i="3"/>
  <c r="AZ312" i="3"/>
  <c r="AZ311" i="3"/>
  <c r="AZ310" i="3"/>
  <c r="AZ309" i="3"/>
  <c r="AZ308" i="3"/>
  <c r="AZ307" i="3"/>
  <c r="AZ306" i="3"/>
  <c r="AZ305" i="3"/>
  <c r="AZ304" i="3"/>
  <c r="AZ303" i="3"/>
  <c r="AZ302" i="3"/>
  <c r="AZ301" i="3"/>
  <c r="AZ300" i="3"/>
  <c r="AZ299" i="3"/>
  <c r="AZ298" i="3"/>
  <c r="AZ297" i="3"/>
  <c r="AZ296" i="3"/>
  <c r="AZ295" i="3"/>
  <c r="AZ294" i="3"/>
  <c r="AZ293" i="3"/>
  <c r="AZ292" i="3"/>
  <c r="AZ291" i="3"/>
  <c r="AZ290" i="3"/>
  <c r="AZ289" i="3"/>
  <c r="AZ288" i="3"/>
  <c r="AZ287" i="3"/>
  <c r="AZ286" i="3"/>
  <c r="AZ285" i="3"/>
  <c r="AZ284" i="3"/>
  <c r="AZ283" i="3"/>
  <c r="AZ282" i="3"/>
  <c r="AZ281" i="3"/>
  <c r="AZ280" i="3"/>
  <c r="AZ279" i="3"/>
  <c r="AZ278" i="3"/>
  <c r="AZ277" i="3"/>
  <c r="AZ276" i="3"/>
  <c r="AZ275" i="3"/>
  <c r="AZ274" i="3"/>
  <c r="AZ273" i="3"/>
  <c r="AZ272" i="3"/>
  <c r="AZ271" i="3"/>
  <c r="AZ270" i="3"/>
  <c r="AZ269" i="3"/>
  <c r="AZ268" i="3"/>
  <c r="AZ267" i="3"/>
  <c r="AZ266" i="3"/>
  <c r="AZ265" i="3"/>
  <c r="AZ264" i="3"/>
  <c r="AZ263" i="3"/>
  <c r="AZ262" i="3"/>
  <c r="AZ261" i="3"/>
  <c r="AZ260" i="3"/>
  <c r="AZ259" i="3"/>
  <c r="AZ258" i="3"/>
  <c r="AZ257" i="3"/>
  <c r="AZ256" i="3"/>
  <c r="AZ255" i="3"/>
  <c r="AZ254" i="3"/>
  <c r="AZ253" i="3"/>
  <c r="AZ252" i="3"/>
  <c r="AZ251" i="3"/>
  <c r="AZ250" i="3"/>
  <c r="AZ249" i="3"/>
  <c r="AZ248" i="3"/>
  <c r="AZ247" i="3"/>
  <c r="AZ246" i="3"/>
  <c r="AZ245" i="3"/>
  <c r="AZ244" i="3"/>
  <c r="AZ243" i="3"/>
  <c r="AZ242" i="3"/>
  <c r="AZ241" i="3"/>
  <c r="AZ240" i="3"/>
  <c r="AZ239" i="3"/>
  <c r="AZ238" i="3"/>
  <c r="AZ237" i="3"/>
  <c r="AZ236" i="3"/>
  <c r="AZ235" i="3"/>
  <c r="AZ234" i="3"/>
  <c r="AZ233" i="3"/>
  <c r="AZ232" i="3"/>
  <c r="AZ231" i="3"/>
  <c r="AZ230" i="3"/>
  <c r="AZ151" i="3"/>
  <c r="AZ152" i="3"/>
  <c r="AZ153" i="3"/>
  <c r="AZ154" i="3"/>
  <c r="AZ155" i="3"/>
  <c r="AZ156" i="3"/>
  <c r="AZ157" i="3"/>
  <c r="AZ158" i="3"/>
  <c r="AZ159" i="3"/>
  <c r="AZ160" i="3"/>
  <c r="AZ161" i="3"/>
  <c r="AZ162" i="3"/>
  <c r="AZ163" i="3"/>
  <c r="AZ164" i="3"/>
  <c r="AZ165" i="3"/>
  <c r="AZ166" i="3"/>
  <c r="AZ167" i="3"/>
  <c r="AZ168" i="3"/>
  <c r="AZ169" i="3"/>
  <c r="AZ170" i="3"/>
  <c r="AZ171" i="3"/>
  <c r="AZ172" i="3"/>
  <c r="AZ173" i="3"/>
  <c r="AZ174" i="3"/>
  <c r="AZ175" i="3"/>
  <c r="AZ176" i="3"/>
  <c r="AZ177" i="3"/>
  <c r="AZ178" i="3"/>
  <c r="AZ179" i="3"/>
  <c r="AZ180" i="3"/>
  <c r="AZ181" i="3"/>
  <c r="AZ182" i="3"/>
  <c r="AZ183" i="3"/>
  <c r="AZ184" i="3"/>
  <c r="AZ185" i="3"/>
  <c r="AZ186" i="3"/>
  <c r="AZ187" i="3"/>
  <c r="AZ188" i="3"/>
  <c r="AZ189" i="3"/>
  <c r="AZ190" i="3"/>
  <c r="AZ191" i="3"/>
  <c r="AZ192" i="3"/>
  <c r="AZ193" i="3"/>
  <c r="AZ194" i="3"/>
  <c r="AZ195" i="3"/>
  <c r="AZ196" i="3"/>
  <c r="AZ197" i="3"/>
  <c r="AZ198" i="3"/>
  <c r="AZ199" i="3"/>
  <c r="AZ200" i="3"/>
  <c r="AZ201" i="3"/>
  <c r="AZ202" i="3"/>
  <c r="AZ203" i="3"/>
  <c r="AZ204" i="3"/>
  <c r="AZ205" i="3"/>
  <c r="AZ206" i="3"/>
  <c r="AZ207" i="3"/>
  <c r="AZ208" i="3"/>
  <c r="AZ209" i="3"/>
  <c r="AZ210" i="3"/>
  <c r="AZ211" i="3"/>
  <c r="AZ212" i="3"/>
  <c r="AZ213" i="3"/>
  <c r="AZ214" i="3"/>
  <c r="AZ215" i="3"/>
  <c r="AZ216" i="3"/>
  <c r="AZ217" i="3"/>
  <c r="AZ218" i="3"/>
  <c r="AZ219" i="3"/>
  <c r="AZ220" i="3"/>
  <c r="AZ221" i="3"/>
  <c r="AZ222" i="3"/>
  <c r="AZ223" i="3"/>
  <c r="AZ224" i="3"/>
  <c r="AZ225" i="3"/>
  <c r="AZ226" i="3"/>
  <c r="AZ227" i="3"/>
  <c r="AZ228" i="3"/>
  <c r="AZ229" i="3"/>
  <c r="AZ315" i="3"/>
  <c r="E10" i="9"/>
  <c r="AD10" i="9"/>
  <c r="D10" i="9"/>
  <c r="L10" i="9"/>
  <c r="N10" i="9" s="1"/>
  <c r="O10" i="9" s="1"/>
  <c r="AE10" i="9"/>
  <c r="D11" i="9"/>
  <c r="AE11" i="9"/>
  <c r="AG11" i="9"/>
  <c r="AI11" i="9"/>
  <c r="AK11" i="9"/>
  <c r="AM11" i="9"/>
  <c r="A12" i="9"/>
  <c r="AF10" i="9"/>
  <c r="E11" i="9"/>
  <c r="AD11" i="9"/>
  <c r="AF11" i="9"/>
  <c r="AH11" i="9"/>
  <c r="AJ11" i="9"/>
  <c r="M10" i="9" l="1"/>
  <c r="L11" i="9"/>
  <c r="N11" i="9" s="1"/>
  <c r="O11" i="9" s="1"/>
  <c r="P11" i="9" s="1"/>
  <c r="P10" i="9"/>
  <c r="AL12" i="9"/>
  <c r="AJ12" i="9"/>
  <c r="AH12" i="9"/>
  <c r="C12" i="9"/>
  <c r="AE12" i="9" s="1"/>
  <c r="A13" i="9"/>
  <c r="AM12" i="9"/>
  <c r="AK12" i="9"/>
  <c r="AI12" i="9"/>
  <c r="AG12" i="9"/>
  <c r="M11" i="9" l="1"/>
  <c r="AO12" i="9"/>
  <c r="E12" i="9"/>
  <c r="L12" i="9"/>
  <c r="D12" i="9"/>
  <c r="AF12" i="9"/>
  <c r="AL13" i="9"/>
  <c r="AJ13" i="9"/>
  <c r="AH13" i="9"/>
  <c r="C13" i="9"/>
  <c r="AE13" i="9" s="1"/>
  <c r="A14" i="9"/>
  <c r="AM13" i="9"/>
  <c r="AK13" i="9"/>
  <c r="AI13" i="9"/>
  <c r="AG13" i="9"/>
  <c r="AD12" i="9"/>
  <c r="M12" i="9" l="1"/>
  <c r="AD13" i="9"/>
  <c r="N12" i="9"/>
  <c r="O12" i="9" s="1"/>
  <c r="P12" i="9" s="1"/>
  <c r="AO13" i="9"/>
  <c r="E13" i="9"/>
  <c r="L13" i="9"/>
  <c r="D13" i="9"/>
  <c r="AF13" i="9"/>
  <c r="AL14" i="9"/>
  <c r="AJ14" i="9"/>
  <c r="AH14" i="9"/>
  <c r="C14" i="9"/>
  <c r="AE14" i="9" s="1"/>
  <c r="A15" i="9"/>
  <c r="AM14" i="9"/>
  <c r="AK14" i="9"/>
  <c r="AI14" i="9"/>
  <c r="AG14" i="9"/>
  <c r="M13" i="9" l="1"/>
  <c r="N13" i="9"/>
  <c r="O13" i="9" s="1"/>
  <c r="P13" i="9" s="1"/>
  <c r="AO14" i="9"/>
  <c r="E14" i="9"/>
  <c r="L14" i="9"/>
  <c r="M14" i="9" s="1"/>
  <c r="D14" i="9"/>
  <c r="AF14" i="9"/>
  <c r="AL15" i="9"/>
  <c r="AJ15" i="9"/>
  <c r="AH15" i="9"/>
  <c r="C15" i="9"/>
  <c r="AE15" i="9" s="1"/>
  <c r="A16" i="9"/>
  <c r="AM15" i="9"/>
  <c r="AK15" i="9"/>
  <c r="AI15" i="9"/>
  <c r="AG15" i="9"/>
  <c r="AD14" i="9"/>
  <c r="N14" i="9" l="1"/>
  <c r="O14" i="9" s="1"/>
  <c r="P14" i="9" s="1"/>
  <c r="AO15" i="9"/>
  <c r="E15" i="9"/>
  <c r="L15" i="9"/>
  <c r="N15" i="9" s="1"/>
  <c r="D15" i="9"/>
  <c r="AF15" i="9"/>
  <c r="AL16" i="9"/>
  <c r="AJ16" i="9"/>
  <c r="AH16" i="9"/>
  <c r="C16" i="9"/>
  <c r="AD16" i="9" s="1"/>
  <c r="A17" i="9"/>
  <c r="AM16" i="9"/>
  <c r="AK16" i="9"/>
  <c r="AI16" i="9"/>
  <c r="AG16" i="9"/>
  <c r="AD15" i="9"/>
  <c r="AE16" i="9" l="1"/>
  <c r="O15" i="9"/>
  <c r="P15" i="9" s="1"/>
  <c r="M15" i="9"/>
  <c r="AL17" i="9"/>
  <c r="AJ17" i="9"/>
  <c r="AH17" i="9"/>
  <c r="C17" i="9"/>
  <c r="AD17" i="9" s="1"/>
  <c r="A18" i="9"/>
  <c r="AM17" i="9"/>
  <c r="AK17" i="9"/>
  <c r="AI17" i="9"/>
  <c r="AG17" i="9"/>
  <c r="AO16" i="9"/>
  <c r="E16" i="9"/>
  <c r="L16" i="9"/>
  <c r="M16" i="9" s="1"/>
  <c r="D16" i="9"/>
  <c r="AF16" i="9"/>
  <c r="AE17" i="9" l="1"/>
  <c r="N16" i="9"/>
  <c r="O16" i="9" s="1"/>
  <c r="P16" i="9" s="1"/>
  <c r="AL18" i="9"/>
  <c r="AJ18" i="9"/>
  <c r="AH18" i="9"/>
  <c r="C18" i="9"/>
  <c r="AD18" i="9" s="1"/>
  <c r="A19" i="9"/>
  <c r="AM18" i="9"/>
  <c r="AK18" i="9"/>
  <c r="AI18" i="9"/>
  <c r="AG18" i="9"/>
  <c r="AO17" i="9"/>
  <c r="E17" i="9"/>
  <c r="L17" i="9"/>
  <c r="M17" i="9" s="1"/>
  <c r="D17" i="9"/>
  <c r="AF17" i="9"/>
  <c r="AE18" i="9" l="1"/>
  <c r="N17" i="9"/>
  <c r="O17" i="9" s="1"/>
  <c r="P17" i="9" s="1"/>
  <c r="AL19" i="9"/>
  <c r="AJ19" i="9"/>
  <c r="AH19" i="9"/>
  <c r="C19" i="9"/>
  <c r="AD19" i="9" s="1"/>
  <c r="A20" i="9"/>
  <c r="AM19" i="9"/>
  <c r="AK19" i="9"/>
  <c r="AI19" i="9"/>
  <c r="AG19" i="9"/>
  <c r="AO18" i="9"/>
  <c r="E18" i="9"/>
  <c r="L18" i="9"/>
  <c r="M18" i="9" s="1"/>
  <c r="D18" i="9"/>
  <c r="AF18" i="9"/>
  <c r="AE19" i="9" l="1"/>
  <c r="N18" i="9"/>
  <c r="O18" i="9" s="1"/>
  <c r="P18" i="9" s="1"/>
  <c r="AL20" i="9"/>
  <c r="AJ20" i="9"/>
  <c r="AH20" i="9"/>
  <c r="C20" i="9"/>
  <c r="AE20" i="9" s="1"/>
  <c r="A21" i="9"/>
  <c r="AM20" i="9"/>
  <c r="AK20" i="9"/>
  <c r="AI20" i="9"/>
  <c r="AG20" i="9"/>
  <c r="AO19" i="9"/>
  <c r="E19" i="9"/>
  <c r="L19" i="9"/>
  <c r="M19" i="9" s="1"/>
  <c r="D19" i="9"/>
  <c r="AF19" i="9"/>
  <c r="N19" i="9" l="1"/>
  <c r="O19" i="9" s="1"/>
  <c r="P19" i="9" s="1"/>
  <c r="AO20" i="9"/>
  <c r="E20" i="9"/>
  <c r="L20" i="9"/>
  <c r="M20" i="9" s="1"/>
  <c r="D20" i="9"/>
  <c r="AF20" i="9"/>
  <c r="AL21" i="9"/>
  <c r="AJ21" i="9"/>
  <c r="AH21" i="9"/>
  <c r="C21" i="9"/>
  <c r="AE21" i="9" s="1"/>
  <c r="A22" i="9"/>
  <c r="AM21" i="9"/>
  <c r="AK21" i="9"/>
  <c r="AI21" i="9"/>
  <c r="AG21" i="9"/>
  <c r="AD20" i="9"/>
  <c r="N20" i="9" l="1"/>
  <c r="O20" i="9" s="1"/>
  <c r="P20" i="9" s="1"/>
  <c r="AD21" i="9"/>
  <c r="AL22" i="9"/>
  <c r="AJ22" i="9"/>
  <c r="AH22" i="9"/>
  <c r="C22" i="9"/>
  <c r="AD22" i="9" s="1"/>
  <c r="A23" i="9"/>
  <c r="AM22" i="9"/>
  <c r="AK22" i="9"/>
  <c r="AI22" i="9"/>
  <c r="AG22" i="9"/>
  <c r="AO21" i="9"/>
  <c r="E21" i="9"/>
  <c r="L21" i="9"/>
  <c r="M21" i="9" s="1"/>
  <c r="D21" i="9"/>
  <c r="AF21" i="9"/>
  <c r="AE22" i="9" l="1"/>
  <c r="N21" i="9"/>
  <c r="O21" i="9" s="1"/>
  <c r="P21" i="9" s="1"/>
  <c r="AL23" i="9"/>
  <c r="AJ23" i="9"/>
  <c r="AH23" i="9"/>
  <c r="C23" i="9"/>
  <c r="AE23" i="9" s="1"/>
  <c r="A24" i="9"/>
  <c r="AM23" i="9"/>
  <c r="AK23" i="9"/>
  <c r="AI23" i="9"/>
  <c r="AG23" i="9"/>
  <c r="AO22" i="9"/>
  <c r="E22" i="9"/>
  <c r="L22" i="9"/>
  <c r="N22" i="9" s="1"/>
  <c r="D22" i="9"/>
  <c r="AF22" i="9"/>
  <c r="O22" i="9" l="1"/>
  <c r="P22" i="9" s="1"/>
  <c r="M22" i="9"/>
  <c r="AO23" i="9"/>
  <c r="E23" i="9"/>
  <c r="L23" i="9"/>
  <c r="N23" i="9" s="1"/>
  <c r="D23" i="9"/>
  <c r="AF23" i="9"/>
  <c r="AL24" i="9"/>
  <c r="AJ24" i="9"/>
  <c r="AH24" i="9"/>
  <c r="C24" i="9"/>
  <c r="AD24" i="9" s="1"/>
  <c r="A25" i="9"/>
  <c r="AM24" i="9"/>
  <c r="AK24" i="9"/>
  <c r="AI24" i="9"/>
  <c r="AG24" i="9"/>
  <c r="AD23" i="9"/>
  <c r="O23" i="9" l="1"/>
  <c r="P23" i="9" s="1"/>
  <c r="AE24" i="9"/>
  <c r="M23" i="9"/>
  <c r="AL25" i="9"/>
  <c r="AJ25" i="9"/>
  <c r="AH25" i="9"/>
  <c r="C25" i="9"/>
  <c r="AE25" i="9" s="1"/>
  <c r="A26" i="9"/>
  <c r="AM25" i="9"/>
  <c r="AK25" i="9"/>
  <c r="AI25" i="9"/>
  <c r="AG25" i="9"/>
  <c r="AO24" i="9"/>
  <c r="E24" i="9"/>
  <c r="L24" i="9"/>
  <c r="N24" i="9" s="1"/>
  <c r="D24" i="9"/>
  <c r="AF24" i="9"/>
  <c r="O24" i="9" l="1"/>
  <c r="P24" i="9" s="1"/>
  <c r="M24" i="9"/>
  <c r="AO25" i="9"/>
  <c r="E25" i="9"/>
  <c r="L25" i="9"/>
  <c r="N25" i="9" s="1"/>
  <c r="D25" i="9"/>
  <c r="AF25" i="9"/>
  <c r="AL26" i="9"/>
  <c r="AJ26" i="9"/>
  <c r="AH26" i="9"/>
  <c r="C26" i="9"/>
  <c r="AD26" i="9" s="1"/>
  <c r="A27" i="9"/>
  <c r="AM26" i="9"/>
  <c r="AK26" i="9"/>
  <c r="AI26" i="9"/>
  <c r="AG26" i="9"/>
  <c r="AD25" i="9"/>
  <c r="O25" i="9" l="1"/>
  <c r="P25" i="9" s="1"/>
  <c r="AE26" i="9"/>
  <c r="M25" i="9"/>
  <c r="AL27" i="9"/>
  <c r="AJ27" i="9"/>
  <c r="AH27" i="9"/>
  <c r="C27" i="9"/>
  <c r="AE27" i="9" s="1"/>
  <c r="A28" i="9"/>
  <c r="AM27" i="9"/>
  <c r="AK27" i="9"/>
  <c r="AI27" i="9"/>
  <c r="AG27" i="9"/>
  <c r="AO26" i="9"/>
  <c r="E26" i="9"/>
  <c r="L26" i="9"/>
  <c r="N26" i="9" s="1"/>
  <c r="O26" i="9" s="1"/>
  <c r="P26" i="9" s="1"/>
  <c r="D26" i="9"/>
  <c r="AF26" i="9"/>
  <c r="M26" i="9" l="1"/>
  <c r="AO27" i="9"/>
  <c r="E27" i="9"/>
  <c r="L27" i="9"/>
  <c r="M27" i="9" s="1"/>
  <c r="D27" i="9"/>
  <c r="AF27" i="9"/>
  <c r="AL28" i="9"/>
  <c r="AJ28" i="9"/>
  <c r="AH28" i="9"/>
  <c r="C28" i="9"/>
  <c r="AD28" i="9" s="1"/>
  <c r="A29" i="9"/>
  <c r="AM28" i="9"/>
  <c r="AK28" i="9"/>
  <c r="AI28" i="9"/>
  <c r="AG28" i="9"/>
  <c r="AD27" i="9"/>
  <c r="AE28" i="9" l="1"/>
  <c r="N27" i="9"/>
  <c r="O27" i="9" s="1"/>
  <c r="P27" i="9" s="1"/>
  <c r="AL29" i="9"/>
  <c r="AJ29" i="9"/>
  <c r="AH29" i="9"/>
  <c r="C29" i="9"/>
  <c r="AE29" i="9" s="1"/>
  <c r="A30" i="9"/>
  <c r="AM29" i="9"/>
  <c r="AK29" i="9"/>
  <c r="AI29" i="9"/>
  <c r="AG29" i="9"/>
  <c r="AO28" i="9"/>
  <c r="E28" i="9"/>
  <c r="L28" i="9"/>
  <c r="N28" i="9" s="1"/>
  <c r="O28" i="9" s="1"/>
  <c r="P28" i="9" s="1"/>
  <c r="D28" i="9"/>
  <c r="AF28" i="9"/>
  <c r="M28" i="9" l="1"/>
  <c r="AO29" i="9"/>
  <c r="E29" i="9"/>
  <c r="L29" i="9"/>
  <c r="N29" i="9" s="1"/>
  <c r="O29" i="9" s="1"/>
  <c r="P29" i="9" s="1"/>
  <c r="D29" i="9"/>
  <c r="AF29" i="9"/>
  <c r="AL30" i="9"/>
  <c r="AJ30" i="9"/>
  <c r="AH30" i="9"/>
  <c r="C30" i="9"/>
  <c r="AD30" i="9" s="1"/>
  <c r="A31" i="9"/>
  <c r="AM30" i="9"/>
  <c r="AK30" i="9"/>
  <c r="AI30" i="9"/>
  <c r="AG30" i="9"/>
  <c r="AD29" i="9"/>
  <c r="AE30" i="9" l="1"/>
  <c r="M29" i="9"/>
  <c r="AL31" i="9"/>
  <c r="AJ31" i="9"/>
  <c r="AH31" i="9"/>
  <c r="C31" i="9"/>
  <c r="AE31" i="9" s="1"/>
  <c r="A32" i="9"/>
  <c r="AM31" i="9"/>
  <c r="AK31" i="9"/>
  <c r="AI31" i="9"/>
  <c r="AG31" i="9"/>
  <c r="AO30" i="9"/>
  <c r="E30" i="9"/>
  <c r="L30" i="9"/>
  <c r="N30" i="9" s="1"/>
  <c r="O30" i="9" s="1"/>
  <c r="P30" i="9" s="1"/>
  <c r="D30" i="9"/>
  <c r="AF30" i="9"/>
  <c r="M30" i="9" l="1"/>
  <c r="AO31" i="9"/>
  <c r="E31" i="9"/>
  <c r="L31" i="9"/>
  <c r="D31" i="9"/>
  <c r="AF31" i="9"/>
  <c r="AL32" i="9"/>
  <c r="AJ32" i="9"/>
  <c r="AH32" i="9"/>
  <c r="C32" i="9"/>
  <c r="AD32" i="9" s="1"/>
  <c r="A33" i="9"/>
  <c r="AM32" i="9"/>
  <c r="AK32" i="9"/>
  <c r="AI32" i="9"/>
  <c r="AG32" i="9"/>
  <c r="AD31" i="9"/>
  <c r="M31" i="9" l="1"/>
  <c r="AE32" i="9"/>
  <c r="N31" i="9"/>
  <c r="O31" i="9" s="1"/>
  <c r="P31" i="9" s="1"/>
  <c r="AL33" i="9"/>
  <c r="AJ33" i="9"/>
  <c r="AH33" i="9"/>
  <c r="C33" i="9"/>
  <c r="AE33" i="9" s="1"/>
  <c r="A34" i="9"/>
  <c r="AM33" i="9"/>
  <c r="AK33" i="9"/>
  <c r="AI33" i="9"/>
  <c r="AG33" i="9"/>
  <c r="AO32" i="9"/>
  <c r="E32" i="9"/>
  <c r="L32" i="9"/>
  <c r="M32" i="9" s="1"/>
  <c r="D32" i="9"/>
  <c r="AF32" i="9"/>
  <c r="N32" i="9" l="1"/>
  <c r="O32" i="9" s="1"/>
  <c r="P32" i="9" s="1"/>
  <c r="AO33" i="9"/>
  <c r="E33" i="9"/>
  <c r="L33" i="9"/>
  <c r="M33" i="9" s="1"/>
  <c r="D33" i="9"/>
  <c r="AF33" i="9"/>
  <c r="AL34" i="9"/>
  <c r="AJ34" i="9"/>
  <c r="AH34" i="9"/>
  <c r="C34" i="9"/>
  <c r="AD34" i="9" s="1"/>
  <c r="A35" i="9"/>
  <c r="AM34" i="9"/>
  <c r="AK34" i="9"/>
  <c r="AI34" i="9"/>
  <c r="AG34" i="9"/>
  <c r="AD33" i="9"/>
  <c r="AE34" i="9" l="1"/>
  <c r="N33" i="9"/>
  <c r="O33" i="9" s="1"/>
  <c r="P33" i="9" s="1"/>
  <c r="AL35" i="9"/>
  <c r="AJ35" i="9"/>
  <c r="AH35" i="9"/>
  <c r="C35" i="9"/>
  <c r="AD35" i="9" s="1"/>
  <c r="A36" i="9"/>
  <c r="AM35" i="9"/>
  <c r="AK35" i="9"/>
  <c r="AI35" i="9"/>
  <c r="AG35" i="9"/>
  <c r="AO34" i="9"/>
  <c r="E34" i="9"/>
  <c r="L34" i="9"/>
  <c r="N34" i="9" s="1"/>
  <c r="D34" i="9"/>
  <c r="AF34" i="9"/>
  <c r="O34" i="9" l="1"/>
  <c r="P34" i="9" s="1"/>
  <c r="AE35" i="9"/>
  <c r="M34" i="9"/>
  <c r="AL36" i="9"/>
  <c r="AJ36" i="9"/>
  <c r="AH36" i="9"/>
  <c r="C36" i="9"/>
  <c r="AE36" i="9" s="1"/>
  <c r="A37" i="9"/>
  <c r="AM36" i="9"/>
  <c r="AK36" i="9"/>
  <c r="AI36" i="9"/>
  <c r="AG36" i="9"/>
  <c r="AO35" i="9"/>
  <c r="E35" i="9"/>
  <c r="L35" i="9"/>
  <c r="D35" i="9"/>
  <c r="AF35" i="9"/>
  <c r="M35" i="9" l="1"/>
  <c r="N35" i="9"/>
  <c r="O35" i="9" s="1"/>
  <c r="P35" i="9" s="1"/>
  <c r="AO36" i="9"/>
  <c r="E36" i="9"/>
  <c r="L36" i="9"/>
  <c r="N36" i="9" s="1"/>
  <c r="D36" i="9"/>
  <c r="AF36" i="9"/>
  <c r="AL37" i="9"/>
  <c r="AJ37" i="9"/>
  <c r="AH37" i="9"/>
  <c r="C37" i="9"/>
  <c r="AE37" i="9" s="1"/>
  <c r="A38" i="9"/>
  <c r="AM37" i="9"/>
  <c r="AK37" i="9"/>
  <c r="AI37" i="9"/>
  <c r="AG37" i="9"/>
  <c r="AD36" i="9"/>
  <c r="O36" i="9" l="1"/>
  <c r="P36" i="9" s="1"/>
  <c r="M36" i="9"/>
  <c r="AO37" i="9"/>
  <c r="E37" i="9"/>
  <c r="L37" i="9"/>
  <c r="D37" i="9"/>
  <c r="AF37" i="9"/>
  <c r="AL38" i="9"/>
  <c r="AJ38" i="9"/>
  <c r="AH38" i="9"/>
  <c r="C38" i="9"/>
  <c r="AD38" i="9" s="1"/>
  <c r="A39" i="9"/>
  <c r="AM38" i="9"/>
  <c r="AK38" i="9"/>
  <c r="AI38" i="9"/>
  <c r="AG38" i="9"/>
  <c r="AD37" i="9"/>
  <c r="M37" i="9" l="1"/>
  <c r="AE38" i="9"/>
  <c r="N37" i="9"/>
  <c r="O37" i="9" s="1"/>
  <c r="P37" i="9" s="1"/>
  <c r="AL39" i="9"/>
  <c r="AJ39" i="9"/>
  <c r="AH39" i="9"/>
  <c r="C39" i="9"/>
  <c r="AE39" i="9" s="1"/>
  <c r="A40" i="9"/>
  <c r="AM39" i="9"/>
  <c r="AK39" i="9"/>
  <c r="AI39" i="9"/>
  <c r="AG39" i="9"/>
  <c r="AO38" i="9"/>
  <c r="E38" i="9"/>
  <c r="L38" i="9"/>
  <c r="N38" i="9" s="1"/>
  <c r="D38" i="9"/>
  <c r="AF38" i="9"/>
  <c r="M38" i="9" l="1"/>
  <c r="O38" i="9"/>
  <c r="P38" i="9" s="1"/>
  <c r="AO39" i="9"/>
  <c r="E39" i="9"/>
  <c r="L39" i="9"/>
  <c r="N39" i="9" s="1"/>
  <c r="O39" i="9" s="1"/>
  <c r="P39" i="9" s="1"/>
  <c r="D39" i="9"/>
  <c r="AF39" i="9"/>
  <c r="AL40" i="9"/>
  <c r="AJ40" i="9"/>
  <c r="AH40" i="9"/>
  <c r="C40" i="9"/>
  <c r="AD40" i="9" s="1"/>
  <c r="A41" i="9"/>
  <c r="AM40" i="9"/>
  <c r="AK40" i="9"/>
  <c r="AI40" i="9"/>
  <c r="AG40" i="9"/>
  <c r="AD39" i="9"/>
  <c r="AE40" i="9" l="1"/>
  <c r="M39" i="9"/>
  <c r="AL41" i="9"/>
  <c r="AJ41" i="9"/>
  <c r="AH41" i="9"/>
  <c r="C41" i="9"/>
  <c r="AD41" i="9" s="1"/>
  <c r="A42" i="9"/>
  <c r="AM41" i="9"/>
  <c r="AK41" i="9"/>
  <c r="AI41" i="9"/>
  <c r="AG41" i="9"/>
  <c r="AO40" i="9"/>
  <c r="E40" i="9"/>
  <c r="L40" i="9"/>
  <c r="N40" i="9" s="1"/>
  <c r="O40" i="9" s="1"/>
  <c r="P40" i="9" s="1"/>
  <c r="D40" i="9"/>
  <c r="AF40" i="9"/>
  <c r="AE41" i="9" l="1"/>
  <c r="M40" i="9"/>
  <c r="AL42" i="9"/>
  <c r="AJ42" i="9"/>
  <c r="AH42" i="9"/>
  <c r="C42" i="9"/>
  <c r="AD42" i="9" s="1"/>
  <c r="A43" i="9"/>
  <c r="AM42" i="9"/>
  <c r="AK42" i="9"/>
  <c r="AI42" i="9"/>
  <c r="AG42" i="9"/>
  <c r="AO41" i="9"/>
  <c r="E41" i="9"/>
  <c r="L41" i="9"/>
  <c r="D41" i="9"/>
  <c r="AF41" i="9"/>
  <c r="AE42" i="9" l="1"/>
  <c r="M41" i="9"/>
  <c r="N41" i="9"/>
  <c r="O41" i="9" s="1"/>
  <c r="P41" i="9" s="1"/>
  <c r="AL43" i="9"/>
  <c r="AJ43" i="9"/>
  <c r="AH43" i="9"/>
  <c r="C43" i="9"/>
  <c r="AD43" i="9" s="1"/>
  <c r="A44" i="9"/>
  <c r="AM43" i="9"/>
  <c r="AK43" i="9"/>
  <c r="AI43" i="9"/>
  <c r="AG43" i="9"/>
  <c r="AO42" i="9"/>
  <c r="E42" i="9"/>
  <c r="L42" i="9"/>
  <c r="D42" i="9"/>
  <c r="AF42" i="9"/>
  <c r="AE43" i="9" l="1"/>
  <c r="M42" i="9"/>
  <c r="N42" i="9"/>
  <c r="O42" i="9" s="1"/>
  <c r="P42" i="9" s="1"/>
  <c r="AL44" i="9"/>
  <c r="AJ44" i="9"/>
  <c r="AH44" i="9"/>
  <c r="C44" i="9"/>
  <c r="AD44" i="9" s="1"/>
  <c r="A45" i="9"/>
  <c r="AM44" i="9"/>
  <c r="AK44" i="9"/>
  <c r="AI44" i="9"/>
  <c r="AG44" i="9"/>
  <c r="AO43" i="9"/>
  <c r="E43" i="9"/>
  <c r="L43" i="9"/>
  <c r="N43" i="9" s="1"/>
  <c r="D43" i="9"/>
  <c r="AF43" i="9"/>
  <c r="O43" i="9" l="1"/>
  <c r="P43" i="9" s="1"/>
  <c r="AE44" i="9"/>
  <c r="M43" i="9"/>
  <c r="AH45" i="9"/>
  <c r="C45" i="9"/>
  <c r="A46" i="9"/>
  <c r="AM45" i="9"/>
  <c r="AK45" i="9"/>
  <c r="AO44" i="9"/>
  <c r="E44" i="9"/>
  <c r="L44" i="9"/>
  <c r="D44" i="9"/>
  <c r="AF44" i="9"/>
  <c r="M44" i="9" l="1"/>
  <c r="N44" i="9"/>
  <c r="O44" i="9" s="1"/>
  <c r="P44" i="9" s="1"/>
  <c r="AH46" i="9"/>
  <c r="C46" i="9"/>
  <c r="A47" i="9"/>
  <c r="AM46" i="9"/>
  <c r="AK46" i="9"/>
  <c r="AO45" i="9"/>
  <c r="E45" i="9"/>
  <c r="AI45" i="9" s="1"/>
  <c r="L45" i="9"/>
  <c r="D45" i="9"/>
  <c r="AF45" i="9"/>
  <c r="M45" i="9" l="1"/>
  <c r="AL45" i="9" s="1"/>
  <c r="AD45" i="9"/>
  <c r="N45" i="9"/>
  <c r="O45" i="9" s="1"/>
  <c r="AH47" i="9"/>
  <c r="C47" i="9"/>
  <c r="A48" i="9"/>
  <c r="AM47" i="9"/>
  <c r="AK47" i="9"/>
  <c r="AO46" i="9"/>
  <c r="E46" i="9"/>
  <c r="AI46" i="9" s="1"/>
  <c r="L46" i="9"/>
  <c r="N46" i="9" s="1"/>
  <c r="D46" i="9"/>
  <c r="AF46" i="9"/>
  <c r="AD46" i="9" l="1"/>
  <c r="P45" i="9"/>
  <c r="AG45" i="9"/>
  <c r="O46" i="9"/>
  <c r="M46" i="9"/>
  <c r="AL46" i="9" s="1"/>
  <c r="AO47" i="9"/>
  <c r="E47" i="9"/>
  <c r="AI47" i="9" s="1"/>
  <c r="L47" i="9"/>
  <c r="D47" i="9"/>
  <c r="AF47" i="9"/>
  <c r="AH48" i="9"/>
  <c r="C48" i="9"/>
  <c r="A49" i="9"/>
  <c r="AM48" i="9"/>
  <c r="AK48" i="9"/>
  <c r="AD47" i="9" l="1"/>
  <c r="P46" i="9"/>
  <c r="AG46" i="9"/>
  <c r="AJ45" i="9"/>
  <c r="AE45" i="9"/>
  <c r="M47" i="9"/>
  <c r="AL47" i="9" s="1"/>
  <c r="N47" i="9"/>
  <c r="O47" i="9" s="1"/>
  <c r="AO48" i="9"/>
  <c r="E48" i="9"/>
  <c r="AI48" i="9" s="1"/>
  <c r="L48" i="9"/>
  <c r="D48" i="9"/>
  <c r="AF48" i="9"/>
  <c r="AH49" i="9"/>
  <c r="C49" i="9"/>
  <c r="A50" i="9"/>
  <c r="AM49" i="9"/>
  <c r="AK49" i="9"/>
  <c r="AD48" i="9"/>
  <c r="P47" i="9" l="1"/>
  <c r="AG47" i="9"/>
  <c r="AJ46" i="9"/>
  <c r="AE46" i="9"/>
  <c r="M48" i="9"/>
  <c r="AL48" i="9" s="1"/>
  <c r="N48" i="9"/>
  <c r="O48" i="9" s="1"/>
  <c r="AO49" i="9"/>
  <c r="E49" i="9"/>
  <c r="AI49" i="9" s="1"/>
  <c r="L49" i="9"/>
  <c r="D49" i="9"/>
  <c r="AF49" i="9"/>
  <c r="AH50" i="9"/>
  <c r="C50" i="9"/>
  <c r="A51" i="9"/>
  <c r="AM50" i="9"/>
  <c r="AK50" i="9"/>
  <c r="AD49" i="9"/>
  <c r="P48" i="9" l="1"/>
  <c r="AG48" i="9"/>
  <c r="AJ47" i="9"/>
  <c r="AE47" i="9"/>
  <c r="M49" i="9"/>
  <c r="AL49" i="9" s="1"/>
  <c r="N49" i="9"/>
  <c r="O49" i="9" s="1"/>
  <c r="AO50" i="9"/>
  <c r="E50" i="9"/>
  <c r="AI50" i="9" s="1"/>
  <c r="L50" i="9"/>
  <c r="M50" i="9" s="1"/>
  <c r="AL50" i="9" s="1"/>
  <c r="D50" i="9"/>
  <c r="AF50" i="9"/>
  <c r="AH51" i="9"/>
  <c r="C51" i="9"/>
  <c r="A52" i="9"/>
  <c r="AM51" i="9"/>
  <c r="AK51" i="9"/>
  <c r="AD50" i="9" l="1"/>
  <c r="P49" i="9"/>
  <c r="AG49" i="9"/>
  <c r="AJ48" i="9"/>
  <c r="AE48" i="9"/>
  <c r="N50" i="9"/>
  <c r="O50" i="9" s="1"/>
  <c r="AO51" i="9"/>
  <c r="E51" i="9"/>
  <c r="AI51" i="9" s="1"/>
  <c r="L51" i="9"/>
  <c r="M51" i="9" s="1"/>
  <c r="AL51" i="9" s="1"/>
  <c r="D51" i="9"/>
  <c r="AF51" i="9"/>
  <c r="AH52" i="9"/>
  <c r="C52" i="9"/>
  <c r="A53" i="9"/>
  <c r="AM52" i="9"/>
  <c r="AK52" i="9"/>
  <c r="AD51" i="9" l="1"/>
  <c r="P50" i="9"/>
  <c r="AG50" i="9"/>
  <c r="AJ49" i="9"/>
  <c r="AE49" i="9"/>
  <c r="N51" i="9"/>
  <c r="O51" i="9" s="1"/>
  <c r="AG51" i="9" s="1"/>
  <c r="AO52" i="9"/>
  <c r="E52" i="9"/>
  <c r="AI52" i="9" s="1"/>
  <c r="L52" i="9"/>
  <c r="M52" i="9" s="1"/>
  <c r="AL52" i="9" s="1"/>
  <c r="D52" i="9"/>
  <c r="AF52" i="9"/>
  <c r="AH53" i="9"/>
  <c r="C53" i="9"/>
  <c r="A54" i="9"/>
  <c r="AM53" i="9"/>
  <c r="AK53" i="9"/>
  <c r="AD52" i="9" l="1"/>
  <c r="AJ50" i="9"/>
  <c r="AE50" i="9"/>
  <c r="P51" i="9"/>
  <c r="N52" i="9"/>
  <c r="O52" i="9" s="1"/>
  <c r="AG52" i="9" s="1"/>
  <c r="AO53" i="9"/>
  <c r="E53" i="9"/>
  <c r="AI53" i="9" s="1"/>
  <c r="L53" i="9"/>
  <c r="M53" i="9" s="1"/>
  <c r="AL53" i="9" s="1"/>
  <c r="D53" i="9"/>
  <c r="AF53" i="9"/>
  <c r="AH54" i="9"/>
  <c r="C54" i="9"/>
  <c r="A55" i="9"/>
  <c r="AM54" i="9"/>
  <c r="AK54" i="9"/>
  <c r="AD53" i="9" l="1"/>
  <c r="AJ51" i="9"/>
  <c r="AE51" i="9"/>
  <c r="N53" i="9"/>
  <c r="O53" i="9" s="1"/>
  <c r="P52" i="9"/>
  <c r="AO54" i="9"/>
  <c r="E54" i="9"/>
  <c r="AI54" i="9" s="1"/>
  <c r="L54" i="9"/>
  <c r="M54" i="9" s="1"/>
  <c r="AL54" i="9" s="1"/>
  <c r="D54" i="9"/>
  <c r="AF54" i="9"/>
  <c r="AH55" i="9"/>
  <c r="C55" i="9"/>
  <c r="A56" i="9"/>
  <c r="AM55" i="9"/>
  <c r="AK55" i="9"/>
  <c r="AD54" i="9"/>
  <c r="P53" i="9" l="1"/>
  <c r="AG53" i="9"/>
  <c r="AJ52" i="9"/>
  <c r="AE52" i="9"/>
  <c r="N54" i="9"/>
  <c r="O54" i="9" s="1"/>
  <c r="AO55" i="9"/>
  <c r="E55" i="9"/>
  <c r="AI55" i="9" s="1"/>
  <c r="L55" i="9"/>
  <c r="M55" i="9" s="1"/>
  <c r="AL55" i="9" s="1"/>
  <c r="D55" i="9"/>
  <c r="AF55" i="9"/>
  <c r="AH56" i="9"/>
  <c r="C56" i="9"/>
  <c r="A57" i="9"/>
  <c r="AM56" i="9"/>
  <c r="AK56" i="9"/>
  <c r="AD55" i="9" l="1"/>
  <c r="P54" i="9"/>
  <c r="AG54" i="9"/>
  <c r="AJ53" i="9"/>
  <c r="AE53" i="9"/>
  <c r="N55" i="9"/>
  <c r="O55" i="9" s="1"/>
  <c r="AO56" i="9"/>
  <c r="E56" i="9"/>
  <c r="AI56" i="9" s="1"/>
  <c r="L56" i="9"/>
  <c r="M56" i="9" s="1"/>
  <c r="AL56" i="9" s="1"/>
  <c r="D56" i="9"/>
  <c r="AF56" i="9"/>
  <c r="AH57" i="9"/>
  <c r="C57" i="9"/>
  <c r="A58" i="9"/>
  <c r="AM57" i="9"/>
  <c r="AK57" i="9"/>
  <c r="AD56" i="9" l="1"/>
  <c r="P55" i="9"/>
  <c r="AG55" i="9"/>
  <c r="AJ54" i="9"/>
  <c r="AE54" i="9"/>
  <c r="N56" i="9"/>
  <c r="O56" i="9" s="1"/>
  <c r="AG56" i="9" s="1"/>
  <c r="AO57" i="9"/>
  <c r="E57" i="9"/>
  <c r="AI57" i="9" s="1"/>
  <c r="L57" i="9"/>
  <c r="M57" i="9" s="1"/>
  <c r="AL57" i="9" s="1"/>
  <c r="D57" i="9"/>
  <c r="AF57" i="9"/>
  <c r="AH58" i="9"/>
  <c r="C58" i="9"/>
  <c r="A59" i="9"/>
  <c r="AM58" i="9"/>
  <c r="AK58" i="9"/>
  <c r="AD57" i="9" l="1"/>
  <c r="AJ55" i="9"/>
  <c r="AE55" i="9"/>
  <c r="N57" i="9"/>
  <c r="O57" i="9" s="1"/>
  <c r="P56" i="9"/>
  <c r="AO58" i="9"/>
  <c r="E58" i="9"/>
  <c r="AI58" i="9" s="1"/>
  <c r="L58" i="9"/>
  <c r="M58" i="9" s="1"/>
  <c r="AL58" i="9" s="1"/>
  <c r="D58" i="9"/>
  <c r="AF58" i="9"/>
  <c r="AH59" i="9"/>
  <c r="C59" i="9"/>
  <c r="A60" i="9"/>
  <c r="AM59" i="9"/>
  <c r="AK59" i="9"/>
  <c r="AD58" i="9" l="1"/>
  <c r="AJ56" i="9"/>
  <c r="AE56" i="9"/>
  <c r="P57" i="9"/>
  <c r="AG57" i="9"/>
  <c r="N58" i="9"/>
  <c r="O58" i="9" s="1"/>
  <c r="AF59" i="9"/>
  <c r="AH60" i="9"/>
  <c r="C60" i="9"/>
  <c r="A61" i="9"/>
  <c r="AM60" i="9"/>
  <c r="AK60" i="9"/>
  <c r="AO59" i="9"/>
  <c r="E59" i="9"/>
  <c r="AI59" i="9" s="1"/>
  <c r="L59" i="9"/>
  <c r="M59" i="9" s="1"/>
  <c r="AL59" i="9" s="1"/>
  <c r="D59" i="9"/>
  <c r="AD59" i="9" l="1"/>
  <c r="P58" i="9"/>
  <c r="AG58" i="9"/>
  <c r="N59" i="9"/>
  <c r="O59" i="9" s="1"/>
  <c r="AJ57" i="9"/>
  <c r="AE57" i="9"/>
  <c r="AH61" i="9"/>
  <c r="C61" i="9"/>
  <c r="A62" i="9"/>
  <c r="AM61" i="9"/>
  <c r="AK61" i="9"/>
  <c r="AO60" i="9"/>
  <c r="E60" i="9"/>
  <c r="AI60" i="9" s="1"/>
  <c r="L60" i="9"/>
  <c r="M60" i="9" s="1"/>
  <c r="AL60" i="9" s="1"/>
  <c r="D60" i="9"/>
  <c r="AF60" i="9"/>
  <c r="AD60" i="9" l="1"/>
  <c r="P59" i="9"/>
  <c r="AG59" i="9"/>
  <c r="AJ58" i="9"/>
  <c r="AE58" i="9"/>
  <c r="N60" i="9"/>
  <c r="O60" i="9" s="1"/>
  <c r="AO61" i="9"/>
  <c r="E61" i="9"/>
  <c r="AI61" i="9" s="1"/>
  <c r="L61" i="9"/>
  <c r="M61" i="9" s="1"/>
  <c r="AL61" i="9" s="1"/>
  <c r="D61" i="9"/>
  <c r="AF61" i="9"/>
  <c r="AH62" i="9"/>
  <c r="C62" i="9"/>
  <c r="A63" i="9"/>
  <c r="AM62" i="9"/>
  <c r="AK62" i="9"/>
  <c r="AD61" i="9" l="1"/>
  <c r="P60" i="9"/>
  <c r="AG60" i="9"/>
  <c r="AJ59" i="9"/>
  <c r="AE59" i="9"/>
  <c r="N61" i="9"/>
  <c r="O61" i="9" s="1"/>
  <c r="AO62" i="9"/>
  <c r="E62" i="9"/>
  <c r="AI62" i="9" s="1"/>
  <c r="L62" i="9"/>
  <c r="M62" i="9" s="1"/>
  <c r="AL62" i="9" s="1"/>
  <c r="D62" i="9"/>
  <c r="AF62" i="9"/>
  <c r="AH63" i="9"/>
  <c r="C63" i="9"/>
  <c r="A64" i="9"/>
  <c r="AM63" i="9"/>
  <c r="AK63" i="9"/>
  <c r="AD62" i="9" l="1"/>
  <c r="P61" i="9"/>
  <c r="AG61" i="9"/>
  <c r="AJ60" i="9"/>
  <c r="AE60" i="9"/>
  <c r="N62" i="9"/>
  <c r="O62" i="9" s="1"/>
  <c r="AO63" i="9"/>
  <c r="E63" i="9"/>
  <c r="AI63" i="9" s="1"/>
  <c r="L63" i="9"/>
  <c r="M63" i="9" s="1"/>
  <c r="AL63" i="9" s="1"/>
  <c r="D63" i="9"/>
  <c r="AF63" i="9"/>
  <c r="A65" i="9"/>
  <c r="AM64" i="9"/>
  <c r="AK64" i="9"/>
  <c r="AH64" i="9"/>
  <c r="C64" i="9"/>
  <c r="AD63" i="9" l="1"/>
  <c r="P62" i="9"/>
  <c r="AG62" i="9"/>
  <c r="AJ61" i="9"/>
  <c r="AE61" i="9"/>
  <c r="N63" i="9"/>
  <c r="O63" i="9" s="1"/>
  <c r="E64" i="9"/>
  <c r="AI64" i="9" s="1"/>
  <c r="AO64" i="9"/>
  <c r="L64" i="9"/>
  <c r="M64" i="9" s="1"/>
  <c r="AL64" i="9" s="1"/>
  <c r="D64" i="9"/>
  <c r="A66" i="9"/>
  <c r="AM65" i="9"/>
  <c r="AK65" i="9"/>
  <c r="AH65" i="9"/>
  <c r="C65" i="9"/>
  <c r="AF64" i="9"/>
  <c r="AD64" i="9" l="1"/>
  <c r="P63" i="9"/>
  <c r="AG63" i="9"/>
  <c r="AJ62" i="9"/>
  <c r="AE62" i="9"/>
  <c r="N64" i="9"/>
  <c r="O64" i="9" s="1"/>
  <c r="L65" i="9"/>
  <c r="N65" i="9" s="1"/>
  <c r="D65" i="9"/>
  <c r="AO65" i="9"/>
  <c r="E65" i="9"/>
  <c r="AI65" i="9" s="1"/>
  <c r="A67" i="9"/>
  <c r="AM66" i="9"/>
  <c r="AK66" i="9"/>
  <c r="AH66" i="9"/>
  <c r="C66" i="9"/>
  <c r="AF66" i="9" s="1"/>
  <c r="AF65" i="9"/>
  <c r="AD65" i="9" l="1"/>
  <c r="P64" i="9"/>
  <c r="AG64" i="9"/>
  <c r="AJ63" i="9"/>
  <c r="AE63" i="9"/>
  <c r="M65" i="9"/>
  <c r="AL65" i="9" s="1"/>
  <c r="O65" i="9"/>
  <c r="L66" i="9"/>
  <c r="N66" i="9" s="1"/>
  <c r="D66" i="9"/>
  <c r="AO66" i="9"/>
  <c r="E66" i="9"/>
  <c r="AI66" i="9" s="1"/>
  <c r="A68" i="9"/>
  <c r="AM67" i="9"/>
  <c r="AK67" i="9"/>
  <c r="AH67" i="9"/>
  <c r="C67" i="9"/>
  <c r="AD66" i="9" l="1"/>
  <c r="P65" i="9"/>
  <c r="AG65" i="9"/>
  <c r="AJ64" i="9"/>
  <c r="AE64" i="9"/>
  <c r="O66" i="9"/>
  <c r="M66" i="9"/>
  <c r="AL66" i="9" s="1"/>
  <c r="L67" i="9"/>
  <c r="N67" i="9" s="1"/>
  <c r="O67" i="9" s="1"/>
  <c r="D67" i="9"/>
  <c r="AO67" i="9"/>
  <c r="E67" i="9"/>
  <c r="AI67" i="9" s="1"/>
  <c r="A69" i="9"/>
  <c r="AM68" i="9"/>
  <c r="AK68" i="9"/>
  <c r="AH68" i="9"/>
  <c r="C68" i="9"/>
  <c r="AF67" i="9"/>
  <c r="AD67" i="9" l="1"/>
  <c r="P67" i="9"/>
  <c r="AG67" i="9"/>
  <c r="P66" i="9"/>
  <c r="AG66" i="9"/>
  <c r="AJ65" i="9"/>
  <c r="AE65" i="9"/>
  <c r="M67" i="9"/>
  <c r="AL67" i="9" s="1"/>
  <c r="L68" i="9"/>
  <c r="N68" i="9" s="1"/>
  <c r="O68" i="9" s="1"/>
  <c r="D68" i="9"/>
  <c r="AO68" i="9"/>
  <c r="E68" i="9"/>
  <c r="AI68" i="9" s="1"/>
  <c r="A70" i="9"/>
  <c r="AM69" i="9"/>
  <c r="AK69" i="9"/>
  <c r="AH69" i="9"/>
  <c r="C69" i="9"/>
  <c r="AF68" i="9"/>
  <c r="AD68" i="9" l="1"/>
  <c r="P68" i="9"/>
  <c r="AG68" i="9"/>
  <c r="AJ67" i="9"/>
  <c r="AE67" i="9"/>
  <c r="AJ66" i="9"/>
  <c r="AE66" i="9"/>
  <c r="M68" i="9"/>
  <c r="AL68" i="9" s="1"/>
  <c r="L69" i="9"/>
  <c r="N69" i="9" s="1"/>
  <c r="O69" i="9" s="1"/>
  <c r="D69" i="9"/>
  <c r="AO69" i="9"/>
  <c r="E69" i="9"/>
  <c r="AI69" i="9" s="1"/>
  <c r="A71" i="9"/>
  <c r="AM70" i="9"/>
  <c r="AK70" i="9"/>
  <c r="AH70" i="9"/>
  <c r="C70" i="9"/>
  <c r="AF69" i="9"/>
  <c r="AD69" i="9" l="1"/>
  <c r="AJ68" i="9"/>
  <c r="AE68" i="9"/>
  <c r="P69" i="9"/>
  <c r="AG69" i="9"/>
  <c r="M69" i="9"/>
  <c r="AL69" i="9" s="1"/>
  <c r="AF70" i="9"/>
  <c r="L70" i="9"/>
  <c r="N70" i="9" s="1"/>
  <c r="O70" i="9" s="1"/>
  <c r="D70" i="9"/>
  <c r="AO70" i="9"/>
  <c r="E70" i="9"/>
  <c r="AI70" i="9" s="1"/>
  <c r="A72" i="9"/>
  <c r="AM71" i="9"/>
  <c r="AK71" i="9"/>
  <c r="AH71" i="9"/>
  <c r="C71" i="9"/>
  <c r="P70" i="9" l="1"/>
  <c r="AG70" i="9"/>
  <c r="AD70" i="9"/>
  <c r="AJ69" i="9"/>
  <c r="AE69" i="9"/>
  <c r="M70" i="9"/>
  <c r="AL70" i="9" s="1"/>
  <c r="AF71" i="9"/>
  <c r="A73" i="9"/>
  <c r="AM72" i="9"/>
  <c r="AK72" i="9"/>
  <c r="AH72" i="9"/>
  <c r="C72" i="9"/>
  <c r="L71" i="9"/>
  <c r="N71" i="9" s="1"/>
  <c r="O71" i="9" s="1"/>
  <c r="D71" i="9"/>
  <c r="AO71" i="9"/>
  <c r="E71" i="9"/>
  <c r="AI71" i="9" s="1"/>
  <c r="P71" i="9" l="1"/>
  <c r="AG71" i="9"/>
  <c r="AD71" i="9"/>
  <c r="AJ70" i="9"/>
  <c r="AE70" i="9"/>
  <c r="M71" i="9"/>
  <c r="AL71" i="9" s="1"/>
  <c r="AF72" i="9"/>
  <c r="L72" i="9"/>
  <c r="N72" i="9" s="1"/>
  <c r="O72" i="9" s="1"/>
  <c r="D72" i="9"/>
  <c r="AO72" i="9"/>
  <c r="E72" i="9"/>
  <c r="AI72" i="9" s="1"/>
  <c r="A74" i="9"/>
  <c r="AM73" i="9"/>
  <c r="AK73" i="9"/>
  <c r="AH73" i="9"/>
  <c r="C73" i="9"/>
  <c r="P72" i="9" l="1"/>
  <c r="AG72" i="9"/>
  <c r="AD72" i="9"/>
  <c r="AJ71" i="9"/>
  <c r="AE71" i="9"/>
  <c r="M72" i="9"/>
  <c r="AL72" i="9" s="1"/>
  <c r="AF73" i="9"/>
  <c r="A75" i="9"/>
  <c r="AM74" i="9"/>
  <c r="AK74" i="9"/>
  <c r="AH74" i="9"/>
  <c r="C74" i="9"/>
  <c r="L73" i="9"/>
  <c r="N73" i="9" s="1"/>
  <c r="O73" i="9" s="1"/>
  <c r="D73" i="9"/>
  <c r="AO73" i="9"/>
  <c r="E73" i="9"/>
  <c r="AI73" i="9" s="1"/>
  <c r="P73" i="9" l="1"/>
  <c r="AG73" i="9"/>
  <c r="AD73" i="9"/>
  <c r="AJ72" i="9"/>
  <c r="AE72" i="9"/>
  <c r="M73" i="9"/>
  <c r="AL73" i="9" s="1"/>
  <c r="AF74" i="9"/>
  <c r="L74" i="9"/>
  <c r="N74" i="9" s="1"/>
  <c r="O74" i="9" s="1"/>
  <c r="D74" i="9"/>
  <c r="AO74" i="9"/>
  <c r="E74" i="9"/>
  <c r="AI74" i="9" s="1"/>
  <c r="A76" i="9"/>
  <c r="AM75" i="9"/>
  <c r="AK75" i="9"/>
  <c r="AH75" i="9"/>
  <c r="C75" i="9"/>
  <c r="P74" i="9" l="1"/>
  <c r="AG74" i="9"/>
  <c r="AD74" i="9"/>
  <c r="AJ73" i="9"/>
  <c r="AE73" i="9"/>
  <c r="M74" i="9"/>
  <c r="AL74" i="9" s="1"/>
  <c r="AF75" i="9"/>
  <c r="A77" i="9"/>
  <c r="AM76" i="9"/>
  <c r="AK76" i="9"/>
  <c r="AH76" i="9"/>
  <c r="C76" i="9"/>
  <c r="L75" i="9"/>
  <c r="N75" i="9" s="1"/>
  <c r="O75" i="9" s="1"/>
  <c r="D75" i="9"/>
  <c r="AO75" i="9"/>
  <c r="E75" i="9"/>
  <c r="AI75" i="9" s="1"/>
  <c r="P75" i="9" l="1"/>
  <c r="AG75" i="9"/>
  <c r="AD75" i="9"/>
  <c r="AJ74" i="9"/>
  <c r="AE74" i="9"/>
  <c r="M75" i="9"/>
  <c r="AL75" i="9" s="1"/>
  <c r="AF76" i="9"/>
  <c r="A78" i="9"/>
  <c r="AM77" i="9"/>
  <c r="AK77" i="9"/>
  <c r="AH77" i="9"/>
  <c r="C77" i="9"/>
  <c r="L76" i="9"/>
  <c r="N76" i="9" s="1"/>
  <c r="O76" i="9" s="1"/>
  <c r="D76" i="9"/>
  <c r="AO76" i="9"/>
  <c r="E76" i="9"/>
  <c r="AI76" i="9" s="1"/>
  <c r="P76" i="9" l="1"/>
  <c r="AG76" i="9"/>
  <c r="AD76" i="9"/>
  <c r="AJ75" i="9"/>
  <c r="AE75" i="9"/>
  <c r="AF77" i="9"/>
  <c r="M76" i="9"/>
  <c r="AL76" i="9" s="1"/>
  <c r="A79" i="9"/>
  <c r="AM78" i="9"/>
  <c r="AK78" i="9"/>
  <c r="AH78" i="9"/>
  <c r="C78" i="9"/>
  <c r="AF78" i="9" s="1"/>
  <c r="L77" i="9"/>
  <c r="N77" i="9" s="1"/>
  <c r="O77" i="9" s="1"/>
  <c r="D77" i="9"/>
  <c r="AO77" i="9"/>
  <c r="E77" i="9"/>
  <c r="AI77" i="9" s="1"/>
  <c r="P77" i="9" l="1"/>
  <c r="AG77" i="9"/>
  <c r="AD77" i="9"/>
  <c r="AJ76" i="9"/>
  <c r="AE76" i="9"/>
  <c r="M77" i="9"/>
  <c r="AL77" i="9" s="1"/>
  <c r="L78" i="9"/>
  <c r="N78" i="9" s="1"/>
  <c r="O78" i="9" s="1"/>
  <c r="D78" i="9"/>
  <c r="AO78" i="9"/>
  <c r="E78" i="9"/>
  <c r="AI78" i="9" s="1"/>
  <c r="A80" i="9"/>
  <c r="AM79" i="9"/>
  <c r="AK79" i="9"/>
  <c r="AH79" i="9"/>
  <c r="C79" i="9"/>
  <c r="AD78" i="9" l="1"/>
  <c r="P78" i="9"/>
  <c r="AG78" i="9"/>
  <c r="AJ77" i="9"/>
  <c r="AE77" i="9"/>
  <c r="M78" i="9"/>
  <c r="AL78" i="9" s="1"/>
  <c r="AF79" i="9"/>
  <c r="L79" i="9"/>
  <c r="N79" i="9" s="1"/>
  <c r="O79" i="9" s="1"/>
  <c r="D79" i="9"/>
  <c r="AO79" i="9"/>
  <c r="E79" i="9"/>
  <c r="AI79" i="9" s="1"/>
  <c r="A81" i="9"/>
  <c r="AM80" i="9"/>
  <c r="AK80" i="9"/>
  <c r="AH80" i="9"/>
  <c r="C80" i="9"/>
  <c r="P79" i="9" l="1"/>
  <c r="AG79" i="9"/>
  <c r="AD79" i="9"/>
  <c r="AJ78" i="9"/>
  <c r="AE78" i="9"/>
  <c r="M79" i="9"/>
  <c r="AL79" i="9" s="1"/>
  <c r="AF80" i="9"/>
  <c r="L80" i="9"/>
  <c r="N80" i="9" s="1"/>
  <c r="O80" i="9" s="1"/>
  <c r="D80" i="9"/>
  <c r="AO80" i="9"/>
  <c r="E80" i="9"/>
  <c r="AI80" i="9" s="1"/>
  <c r="A82" i="9"/>
  <c r="AM81" i="9"/>
  <c r="AK81" i="9"/>
  <c r="AH81" i="9"/>
  <c r="C81" i="9"/>
  <c r="P80" i="9" l="1"/>
  <c r="AG80" i="9"/>
  <c r="AD80" i="9"/>
  <c r="AJ79" i="9"/>
  <c r="AE79" i="9"/>
  <c r="M80" i="9"/>
  <c r="AL80" i="9" s="1"/>
  <c r="L81" i="9"/>
  <c r="N81" i="9" s="1"/>
  <c r="O81" i="9" s="1"/>
  <c r="D81" i="9"/>
  <c r="AO81" i="9"/>
  <c r="E81" i="9"/>
  <c r="AI81" i="9" s="1"/>
  <c r="AD81" i="9"/>
  <c r="A83" i="9"/>
  <c r="AM82" i="9"/>
  <c r="AK82" i="9"/>
  <c r="AH82" i="9"/>
  <c r="C82" i="9"/>
  <c r="AF81" i="9"/>
  <c r="P81" i="9" l="1"/>
  <c r="AG81" i="9"/>
  <c r="AJ80" i="9"/>
  <c r="AE80" i="9"/>
  <c r="M81" i="9"/>
  <c r="AL81" i="9" s="1"/>
  <c r="AF82" i="9"/>
  <c r="L82" i="9"/>
  <c r="N82" i="9" s="1"/>
  <c r="O82" i="9" s="1"/>
  <c r="D82" i="9"/>
  <c r="AO82" i="9"/>
  <c r="E82" i="9"/>
  <c r="AI82" i="9" s="1"/>
  <c r="A84" i="9"/>
  <c r="AM83" i="9"/>
  <c r="AK83" i="9"/>
  <c r="AH83" i="9"/>
  <c r="C83" i="9"/>
  <c r="P82" i="9" l="1"/>
  <c r="AG82" i="9"/>
  <c r="AD82" i="9"/>
  <c r="AJ81" i="9"/>
  <c r="AE81" i="9"/>
  <c r="M82" i="9"/>
  <c r="AL82" i="9" s="1"/>
  <c r="L83" i="9"/>
  <c r="N83" i="9" s="1"/>
  <c r="O83" i="9" s="1"/>
  <c r="D83" i="9"/>
  <c r="AO83" i="9"/>
  <c r="E83" i="9"/>
  <c r="AI83" i="9" s="1"/>
  <c r="A85" i="9"/>
  <c r="AM84" i="9"/>
  <c r="AK84" i="9"/>
  <c r="AH84" i="9"/>
  <c r="C84" i="9"/>
  <c r="AF83" i="9"/>
  <c r="AD83" i="9" l="1"/>
  <c r="P83" i="9"/>
  <c r="AG83" i="9"/>
  <c r="AJ82" i="9"/>
  <c r="AE82" i="9"/>
  <c r="M83" i="9"/>
  <c r="AL83" i="9" s="1"/>
  <c r="AF84" i="9"/>
  <c r="L84" i="9"/>
  <c r="N84" i="9" s="1"/>
  <c r="O84" i="9" s="1"/>
  <c r="D84" i="9"/>
  <c r="AO84" i="9"/>
  <c r="E84" i="9"/>
  <c r="AI84" i="9" s="1"/>
  <c r="A86" i="9"/>
  <c r="AM85" i="9"/>
  <c r="AK85" i="9"/>
  <c r="AH85" i="9"/>
  <c r="C85" i="9"/>
  <c r="P84" i="9" l="1"/>
  <c r="AG84" i="9"/>
  <c r="AD84" i="9"/>
  <c r="AJ83" i="9"/>
  <c r="AE83" i="9"/>
  <c r="M84" i="9"/>
  <c r="AL84" i="9" s="1"/>
  <c r="AF85" i="9"/>
  <c r="L85" i="9"/>
  <c r="N85" i="9" s="1"/>
  <c r="O85" i="9" s="1"/>
  <c r="D85" i="9"/>
  <c r="AO85" i="9"/>
  <c r="E85" i="9"/>
  <c r="AI85" i="9" s="1"/>
  <c r="A87" i="9"/>
  <c r="AM86" i="9"/>
  <c r="AK86" i="9"/>
  <c r="AH86" i="9"/>
  <c r="C86" i="9"/>
  <c r="P85" i="9" l="1"/>
  <c r="AG85" i="9"/>
  <c r="AD85" i="9"/>
  <c r="AJ84" i="9"/>
  <c r="AE84" i="9"/>
  <c r="M85" i="9"/>
  <c r="AL85" i="9" s="1"/>
  <c r="L86" i="9"/>
  <c r="N86" i="9" s="1"/>
  <c r="O86" i="9" s="1"/>
  <c r="D86" i="9"/>
  <c r="AO86" i="9"/>
  <c r="E86" i="9"/>
  <c r="AI86" i="9" s="1"/>
  <c r="A88" i="9"/>
  <c r="AM87" i="9"/>
  <c r="AK87" i="9"/>
  <c r="AH87" i="9"/>
  <c r="C87" i="9"/>
  <c r="AF86" i="9"/>
  <c r="AD86" i="9" l="1"/>
  <c r="P86" i="9"/>
  <c r="AG86" i="9"/>
  <c r="AJ85" i="9"/>
  <c r="AE85" i="9"/>
  <c r="M86" i="9"/>
  <c r="AL86" i="9" s="1"/>
  <c r="AF87" i="9"/>
  <c r="A89" i="9"/>
  <c r="AM88" i="9"/>
  <c r="AK88" i="9"/>
  <c r="AH88" i="9"/>
  <c r="C88" i="9"/>
  <c r="AF88" i="9" s="1"/>
  <c r="L87" i="9"/>
  <c r="N87" i="9" s="1"/>
  <c r="O87" i="9" s="1"/>
  <c r="D87" i="9"/>
  <c r="AO87" i="9"/>
  <c r="E87" i="9"/>
  <c r="AI87" i="9" s="1"/>
  <c r="P87" i="9" l="1"/>
  <c r="AG87" i="9"/>
  <c r="AD87" i="9"/>
  <c r="AJ86" i="9"/>
  <c r="AE86" i="9"/>
  <c r="M87" i="9"/>
  <c r="AL87" i="9" s="1"/>
  <c r="L88" i="9"/>
  <c r="N88" i="9" s="1"/>
  <c r="O88" i="9" s="1"/>
  <c r="D88" i="9"/>
  <c r="AO88" i="9"/>
  <c r="E88" i="9"/>
  <c r="AI88" i="9" s="1"/>
  <c r="AH89" i="9"/>
  <c r="C89" i="9"/>
  <c r="A90" i="9"/>
  <c r="AM89" i="9"/>
  <c r="AK89" i="9"/>
  <c r="AD88" i="9" l="1"/>
  <c r="P88" i="9"/>
  <c r="AG88" i="9"/>
  <c r="AJ87" i="9"/>
  <c r="AE87" i="9"/>
  <c r="M88" i="9"/>
  <c r="AL88" i="9" s="1"/>
  <c r="AF89" i="9"/>
  <c r="AH90" i="9"/>
  <c r="C90" i="9"/>
  <c r="A91" i="9"/>
  <c r="AM90" i="9"/>
  <c r="AK90" i="9"/>
  <c r="AO89" i="9"/>
  <c r="E89" i="9"/>
  <c r="AI89" i="9" s="1"/>
  <c r="L89" i="9"/>
  <c r="D89" i="9"/>
  <c r="AD89" i="9" l="1"/>
  <c r="AJ88" i="9"/>
  <c r="AE88" i="9"/>
  <c r="M89" i="9"/>
  <c r="AL89" i="9" s="1"/>
  <c r="N89" i="9"/>
  <c r="O89" i="9" s="1"/>
  <c r="AO90" i="9"/>
  <c r="E90" i="9"/>
  <c r="AI90" i="9" s="1"/>
  <c r="L90" i="9"/>
  <c r="N90" i="9" s="1"/>
  <c r="D90" i="9"/>
  <c r="AH91" i="9"/>
  <c r="C91" i="9"/>
  <c r="A92" i="9"/>
  <c r="AM91" i="9"/>
  <c r="AK91" i="9"/>
  <c r="AD90" i="9"/>
  <c r="AF90" i="9"/>
  <c r="AT400" i="3"/>
  <c r="AT399" i="3"/>
  <c r="AT398" i="3"/>
  <c r="AT397" i="3"/>
  <c r="AT396" i="3"/>
  <c r="AT395" i="3"/>
  <c r="AT394" i="3"/>
  <c r="AT393" i="3"/>
  <c r="AT392" i="3"/>
  <c r="AT391" i="3"/>
  <c r="AT390" i="3"/>
  <c r="AT389" i="3"/>
  <c r="AT388" i="3"/>
  <c r="AT387" i="3"/>
  <c r="AT386" i="3"/>
  <c r="AT385" i="3"/>
  <c r="AT384" i="3"/>
  <c r="AT383" i="3"/>
  <c r="AT382" i="3"/>
  <c r="AT381" i="3"/>
  <c r="AT380" i="3"/>
  <c r="AT379" i="3"/>
  <c r="AT378" i="3"/>
  <c r="AT377" i="3"/>
  <c r="AT376" i="3"/>
  <c r="AT375" i="3"/>
  <c r="AT374" i="3"/>
  <c r="AT373" i="3"/>
  <c r="AT372" i="3"/>
  <c r="AT371" i="3"/>
  <c r="AT370" i="3"/>
  <c r="AT369" i="3"/>
  <c r="AT368" i="3"/>
  <c r="AT367" i="3"/>
  <c r="AT366" i="3"/>
  <c r="AT365" i="3"/>
  <c r="AT364" i="3"/>
  <c r="AT363" i="3"/>
  <c r="AT362" i="3"/>
  <c r="AT361" i="3"/>
  <c r="AT360" i="3"/>
  <c r="AT359" i="3"/>
  <c r="AT358" i="3"/>
  <c r="AT357" i="3"/>
  <c r="AT356" i="3"/>
  <c r="AT355" i="3"/>
  <c r="AT354" i="3"/>
  <c r="AT353" i="3"/>
  <c r="AT352" i="3"/>
  <c r="AT351" i="3"/>
  <c r="AT350" i="3"/>
  <c r="AT349" i="3"/>
  <c r="AT348" i="3"/>
  <c r="AT347" i="3"/>
  <c r="AT346" i="3"/>
  <c r="AT345" i="3"/>
  <c r="AT344" i="3"/>
  <c r="AT343" i="3"/>
  <c r="AT342" i="3"/>
  <c r="AT341" i="3"/>
  <c r="AT340" i="3"/>
  <c r="AT339" i="3"/>
  <c r="AT338" i="3"/>
  <c r="AT337" i="3"/>
  <c r="AT336" i="3"/>
  <c r="AT335" i="3"/>
  <c r="AT334" i="3"/>
  <c r="AT333" i="3"/>
  <c r="AT332" i="3"/>
  <c r="AT331" i="3"/>
  <c r="AT330" i="3"/>
  <c r="AT329" i="3"/>
  <c r="AT328" i="3"/>
  <c r="AT327" i="3"/>
  <c r="AT326" i="3"/>
  <c r="AT325" i="3"/>
  <c r="AT324" i="3"/>
  <c r="AT323" i="3"/>
  <c r="AT322" i="3"/>
  <c r="AT321" i="3"/>
  <c r="AT320" i="3"/>
  <c r="AT319" i="3"/>
  <c r="AT318" i="3"/>
  <c r="AT317" i="3"/>
  <c r="AT316" i="3"/>
  <c r="AT315" i="3"/>
  <c r="AT314" i="3"/>
  <c r="AT313" i="3"/>
  <c r="AT312" i="3"/>
  <c r="AT311" i="3"/>
  <c r="AT310" i="3"/>
  <c r="AT309" i="3"/>
  <c r="AT308" i="3"/>
  <c r="AT307" i="3"/>
  <c r="AT306" i="3"/>
  <c r="AT305" i="3"/>
  <c r="AT304" i="3"/>
  <c r="AT303" i="3"/>
  <c r="AT302" i="3"/>
  <c r="AT301" i="3"/>
  <c r="AT300" i="3"/>
  <c r="AT299" i="3"/>
  <c r="AT298" i="3"/>
  <c r="AT297" i="3"/>
  <c r="AT296" i="3"/>
  <c r="AT295" i="3"/>
  <c r="AT294" i="3"/>
  <c r="AT293" i="3"/>
  <c r="AT292" i="3"/>
  <c r="AT291" i="3"/>
  <c r="AT290" i="3"/>
  <c r="AT289" i="3"/>
  <c r="AT288" i="3"/>
  <c r="AT287" i="3"/>
  <c r="AT286" i="3"/>
  <c r="AT285" i="3"/>
  <c r="AT284" i="3"/>
  <c r="AT283" i="3"/>
  <c r="AT282" i="3"/>
  <c r="AT281" i="3"/>
  <c r="AT280" i="3"/>
  <c r="AT279" i="3"/>
  <c r="AT278" i="3"/>
  <c r="AT277" i="3"/>
  <c r="AT276" i="3"/>
  <c r="AT275" i="3"/>
  <c r="AT274" i="3"/>
  <c r="AT273" i="3"/>
  <c r="AT272" i="3"/>
  <c r="AT271" i="3"/>
  <c r="AT270" i="3"/>
  <c r="AT269" i="3"/>
  <c r="AT268" i="3"/>
  <c r="AT267" i="3"/>
  <c r="AT266" i="3"/>
  <c r="AT265" i="3"/>
  <c r="AT264" i="3"/>
  <c r="AT263" i="3"/>
  <c r="AT262" i="3"/>
  <c r="AT261" i="3"/>
  <c r="AT260" i="3"/>
  <c r="AT259" i="3"/>
  <c r="AT258" i="3"/>
  <c r="AT257" i="3"/>
  <c r="AT256" i="3"/>
  <c r="AT255" i="3"/>
  <c r="AT254" i="3"/>
  <c r="AT253" i="3"/>
  <c r="AT252" i="3"/>
  <c r="AT251" i="3"/>
  <c r="AT250" i="3"/>
  <c r="AT249" i="3"/>
  <c r="AT248" i="3"/>
  <c r="AT247" i="3"/>
  <c r="AT246" i="3"/>
  <c r="AT245" i="3"/>
  <c r="AT244" i="3"/>
  <c r="AT243" i="3"/>
  <c r="AT242" i="3"/>
  <c r="AT241" i="3"/>
  <c r="AT240" i="3"/>
  <c r="AT239" i="3"/>
  <c r="AT238" i="3"/>
  <c r="AT237" i="3"/>
  <c r="AT236" i="3"/>
  <c r="AT235" i="3"/>
  <c r="AT234" i="3"/>
  <c r="AT233" i="3"/>
  <c r="AT232" i="3"/>
  <c r="AT231" i="3"/>
  <c r="AT230" i="3"/>
  <c r="AT229" i="3"/>
  <c r="AT228" i="3"/>
  <c r="AT227" i="3"/>
  <c r="AT226" i="3"/>
  <c r="AT225" i="3"/>
  <c r="AT224" i="3"/>
  <c r="AT223" i="3"/>
  <c r="AT222" i="3"/>
  <c r="AT221" i="3"/>
  <c r="AT220" i="3"/>
  <c r="AT219" i="3"/>
  <c r="AT218" i="3"/>
  <c r="AT217" i="3"/>
  <c r="AT216" i="3"/>
  <c r="AT215" i="3"/>
  <c r="AT214" i="3"/>
  <c r="AT213" i="3"/>
  <c r="AT212" i="3"/>
  <c r="AT211" i="3"/>
  <c r="AT210" i="3"/>
  <c r="AT209" i="3"/>
  <c r="AT208" i="3"/>
  <c r="AT207" i="3"/>
  <c r="AT206" i="3"/>
  <c r="AT205" i="3"/>
  <c r="AT204" i="3"/>
  <c r="AT203" i="3"/>
  <c r="AT202" i="3"/>
  <c r="AT201" i="3"/>
  <c r="AT200" i="3"/>
  <c r="AT199" i="3"/>
  <c r="AT198" i="3"/>
  <c r="AT197" i="3"/>
  <c r="AT196" i="3"/>
  <c r="AT195" i="3"/>
  <c r="AT194" i="3"/>
  <c r="AT193" i="3"/>
  <c r="AT192" i="3"/>
  <c r="AT191" i="3"/>
  <c r="AT190" i="3"/>
  <c r="AT189" i="3"/>
  <c r="AT188" i="3"/>
  <c r="AT187" i="3"/>
  <c r="AT186" i="3"/>
  <c r="AT185" i="3"/>
  <c r="AT184" i="3"/>
  <c r="AT183" i="3"/>
  <c r="AT182" i="3"/>
  <c r="AT181" i="3"/>
  <c r="AT180" i="3"/>
  <c r="AT179" i="3"/>
  <c r="AT178" i="3"/>
  <c r="AT177" i="3"/>
  <c r="AT176" i="3"/>
  <c r="AT175" i="3"/>
  <c r="AT174" i="3"/>
  <c r="AT173" i="3"/>
  <c r="AT172" i="3"/>
  <c r="AT171" i="3"/>
  <c r="AT170" i="3"/>
  <c r="AT169" i="3"/>
  <c r="AT168" i="3"/>
  <c r="AT167" i="3"/>
  <c r="AT166" i="3"/>
  <c r="AT165" i="3"/>
  <c r="AT164" i="3"/>
  <c r="AT163" i="3"/>
  <c r="AT162" i="3"/>
  <c r="AT161" i="3"/>
  <c r="AT160" i="3"/>
  <c r="AT159" i="3"/>
  <c r="AT158" i="3"/>
  <c r="AT157" i="3"/>
  <c r="AT156" i="3"/>
  <c r="AT155" i="3"/>
  <c r="AT154" i="3"/>
  <c r="AT153" i="3"/>
  <c r="AT152" i="3"/>
  <c r="AT151" i="3"/>
  <c r="AT150" i="3"/>
  <c r="AT149" i="3"/>
  <c r="AT148" i="3"/>
  <c r="AT147" i="3"/>
  <c r="AT146" i="3"/>
  <c r="AT145" i="3"/>
  <c r="AT144" i="3"/>
  <c r="AT143" i="3"/>
  <c r="AT142" i="3"/>
  <c r="AT141" i="3"/>
  <c r="AT140" i="3"/>
  <c r="AT139" i="3"/>
  <c r="AT138" i="3"/>
  <c r="AT137" i="3"/>
  <c r="AT136" i="3"/>
  <c r="AT135" i="3"/>
  <c r="AT134" i="3"/>
  <c r="AT133" i="3"/>
  <c r="AT132" i="3"/>
  <c r="AT131" i="3"/>
  <c r="AT130" i="3"/>
  <c r="AT129" i="3"/>
  <c r="AT128" i="3"/>
  <c r="AT127" i="3"/>
  <c r="AT126" i="3"/>
  <c r="AT125" i="3"/>
  <c r="AT124" i="3"/>
  <c r="AT123" i="3"/>
  <c r="AT122" i="3"/>
  <c r="AT121" i="3"/>
  <c r="AT120" i="3"/>
  <c r="AT119" i="3"/>
  <c r="AT118" i="3"/>
  <c r="AT117" i="3"/>
  <c r="AT116" i="3"/>
  <c r="AT115" i="3"/>
  <c r="AT114" i="3"/>
  <c r="AT113" i="3"/>
  <c r="AT112" i="3"/>
  <c r="AT111" i="3"/>
  <c r="AT110" i="3"/>
  <c r="AT109" i="3"/>
  <c r="AT108" i="3"/>
  <c r="AT107" i="3"/>
  <c r="AT106" i="3"/>
  <c r="AT105" i="3"/>
  <c r="AT104" i="3"/>
  <c r="AT103" i="3"/>
  <c r="AT102" i="3"/>
  <c r="AT101" i="3"/>
  <c r="AT100" i="3"/>
  <c r="AT99" i="3"/>
  <c r="AT98" i="3"/>
  <c r="AT97" i="3"/>
  <c r="AT96" i="3"/>
  <c r="AT95" i="3"/>
  <c r="AT94" i="3"/>
  <c r="AT93" i="3"/>
  <c r="AT92" i="3"/>
  <c r="AT91" i="3"/>
  <c r="AT90" i="3"/>
  <c r="AT89" i="3"/>
  <c r="AT88" i="3"/>
  <c r="AT87" i="3"/>
  <c r="AT86" i="3"/>
  <c r="AT85" i="3"/>
  <c r="AT84" i="3"/>
  <c r="AT83" i="3"/>
  <c r="AT82" i="3"/>
  <c r="AT81" i="3"/>
  <c r="AT80" i="3"/>
  <c r="AT79" i="3"/>
  <c r="AT78" i="3"/>
  <c r="AT77" i="3"/>
  <c r="AT76" i="3"/>
  <c r="AT75" i="3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6" i="3"/>
  <c r="AT55" i="3"/>
  <c r="AT54" i="3"/>
  <c r="AT53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AT4" i="3"/>
  <c r="AT3" i="3"/>
  <c r="AS400" i="3"/>
  <c r="AR400" i="3"/>
  <c r="AS399" i="3"/>
  <c r="AR399" i="3"/>
  <c r="AS398" i="3"/>
  <c r="AR398" i="3"/>
  <c r="AS397" i="3"/>
  <c r="AR397" i="3"/>
  <c r="AS396" i="3"/>
  <c r="AR396" i="3"/>
  <c r="AS395" i="3"/>
  <c r="AR395" i="3"/>
  <c r="AS394" i="3"/>
  <c r="AR394" i="3"/>
  <c r="AS393" i="3"/>
  <c r="AR393" i="3"/>
  <c r="AS392" i="3"/>
  <c r="AR392" i="3"/>
  <c r="AS391" i="3"/>
  <c r="AR391" i="3"/>
  <c r="AS390" i="3"/>
  <c r="AR390" i="3"/>
  <c r="AS389" i="3"/>
  <c r="AR389" i="3"/>
  <c r="AS388" i="3"/>
  <c r="AR388" i="3"/>
  <c r="AS387" i="3"/>
  <c r="AR387" i="3"/>
  <c r="AS386" i="3"/>
  <c r="AR386" i="3"/>
  <c r="AS385" i="3"/>
  <c r="AR385" i="3"/>
  <c r="AS384" i="3"/>
  <c r="AR384" i="3"/>
  <c r="AS383" i="3"/>
  <c r="AR383" i="3"/>
  <c r="AS382" i="3"/>
  <c r="AR382" i="3"/>
  <c r="AS381" i="3"/>
  <c r="AR381" i="3"/>
  <c r="AS380" i="3"/>
  <c r="AR380" i="3"/>
  <c r="AS379" i="3"/>
  <c r="AR379" i="3"/>
  <c r="AS378" i="3"/>
  <c r="AR378" i="3"/>
  <c r="AS377" i="3"/>
  <c r="AR377" i="3"/>
  <c r="AS376" i="3"/>
  <c r="AR376" i="3"/>
  <c r="AS375" i="3"/>
  <c r="AR375" i="3"/>
  <c r="AS374" i="3"/>
  <c r="AR374" i="3"/>
  <c r="AS373" i="3"/>
  <c r="AR373" i="3"/>
  <c r="AS372" i="3"/>
  <c r="AR372" i="3"/>
  <c r="AS371" i="3"/>
  <c r="AR371" i="3"/>
  <c r="AS370" i="3"/>
  <c r="AR370" i="3"/>
  <c r="AS369" i="3"/>
  <c r="AR369" i="3"/>
  <c r="AS368" i="3"/>
  <c r="AR368" i="3"/>
  <c r="AS367" i="3"/>
  <c r="AR367" i="3"/>
  <c r="AS366" i="3"/>
  <c r="AR366" i="3"/>
  <c r="AS365" i="3"/>
  <c r="AR365" i="3"/>
  <c r="AS364" i="3"/>
  <c r="AR364" i="3"/>
  <c r="O90" i="9" l="1"/>
  <c r="P90" i="9" s="1"/>
  <c r="AG90" i="9"/>
  <c r="P89" i="9"/>
  <c r="AG89" i="9"/>
  <c r="M90" i="9"/>
  <c r="AL90" i="9" s="1"/>
  <c r="AH92" i="9"/>
  <c r="C92" i="9"/>
  <c r="A93" i="9"/>
  <c r="AM92" i="9"/>
  <c r="AK92" i="9"/>
  <c r="AO91" i="9"/>
  <c r="E91" i="9"/>
  <c r="AI91" i="9" s="1"/>
  <c r="L91" i="9"/>
  <c r="D91" i="9"/>
  <c r="AF91" i="9"/>
  <c r="AQ6" i="3"/>
  <c r="AQ7" i="3" s="1"/>
  <c r="AQ8" i="3" s="1"/>
  <c r="AQ9" i="3" s="1"/>
  <c r="AQ10" i="3" s="1"/>
  <c r="AQ11" i="3" s="1"/>
  <c r="AQ12" i="3" s="1"/>
  <c r="AQ13" i="3" s="1"/>
  <c r="AQ14" i="3" s="1"/>
  <c r="AQ15" i="3" s="1"/>
  <c r="AQ16" i="3" s="1"/>
  <c r="AQ17" i="3" s="1"/>
  <c r="AQ18" i="3" s="1"/>
  <c r="AQ19" i="3" s="1"/>
  <c r="AQ20" i="3" s="1"/>
  <c r="AQ21" i="3" s="1"/>
  <c r="AQ22" i="3" s="1"/>
  <c r="AQ23" i="3" s="1"/>
  <c r="AQ24" i="3" s="1"/>
  <c r="AQ25" i="3" s="1"/>
  <c r="AQ26" i="3" s="1"/>
  <c r="AQ27" i="3" s="1"/>
  <c r="AQ28" i="3" s="1"/>
  <c r="AQ29" i="3" s="1"/>
  <c r="AQ30" i="3" s="1"/>
  <c r="AQ31" i="3" s="1"/>
  <c r="AQ32" i="3" s="1"/>
  <c r="AQ33" i="3" s="1"/>
  <c r="AQ34" i="3" s="1"/>
  <c r="AQ35" i="3" s="1"/>
  <c r="AQ36" i="3" s="1"/>
  <c r="AQ37" i="3" s="1"/>
  <c r="AK5" i="3"/>
  <c r="AD91" i="9" l="1"/>
  <c r="AJ90" i="9"/>
  <c r="AE90" i="9"/>
  <c r="AJ89" i="9"/>
  <c r="AE89" i="9"/>
  <c r="M91" i="9"/>
  <c r="AL91" i="9" s="1"/>
  <c r="N91" i="9"/>
  <c r="O91" i="9" s="1"/>
  <c r="AO92" i="9"/>
  <c r="E92" i="9"/>
  <c r="AI92" i="9" s="1"/>
  <c r="L92" i="9"/>
  <c r="D92" i="9"/>
  <c r="AF92" i="9"/>
  <c r="AH93" i="9"/>
  <c r="C93" i="9"/>
  <c r="A94" i="9"/>
  <c r="AM93" i="9"/>
  <c r="AK93" i="9"/>
  <c r="Y400" i="3"/>
  <c r="Y399" i="3"/>
  <c r="Y398" i="3"/>
  <c r="Y397" i="3"/>
  <c r="Y396" i="3"/>
  <c r="Y395" i="3"/>
  <c r="Y394" i="3"/>
  <c r="Y393" i="3"/>
  <c r="Y392" i="3"/>
  <c r="Y391" i="3"/>
  <c r="Y390" i="3"/>
  <c r="Y389" i="3"/>
  <c r="Y388" i="3"/>
  <c r="Y387" i="3"/>
  <c r="Y386" i="3"/>
  <c r="Y385" i="3"/>
  <c r="Y384" i="3"/>
  <c r="Y383" i="3"/>
  <c r="Y382" i="3"/>
  <c r="Y381" i="3"/>
  <c r="Y380" i="3"/>
  <c r="Y379" i="3"/>
  <c r="Y378" i="3"/>
  <c r="Y377" i="3"/>
  <c r="Y376" i="3"/>
  <c r="Y375" i="3"/>
  <c r="Y374" i="3"/>
  <c r="Y373" i="3"/>
  <c r="Y372" i="3"/>
  <c r="Y371" i="3"/>
  <c r="Y370" i="3"/>
  <c r="Y369" i="3"/>
  <c r="Y368" i="3"/>
  <c r="Y367" i="3"/>
  <c r="Y366" i="3"/>
  <c r="Y365" i="3"/>
  <c r="Y364" i="3"/>
  <c r="Y363" i="3"/>
  <c r="Y362" i="3"/>
  <c r="Y361" i="3"/>
  <c r="Y360" i="3"/>
  <c r="Y359" i="3"/>
  <c r="Y358" i="3"/>
  <c r="Y357" i="3"/>
  <c r="Y356" i="3"/>
  <c r="Y355" i="3"/>
  <c r="Y354" i="3"/>
  <c r="Y353" i="3"/>
  <c r="Y352" i="3"/>
  <c r="Y351" i="3"/>
  <c r="Y350" i="3"/>
  <c r="Y349" i="3"/>
  <c r="Y348" i="3"/>
  <c r="Y347" i="3"/>
  <c r="Y346" i="3"/>
  <c r="Y345" i="3"/>
  <c r="Y344" i="3"/>
  <c r="Y343" i="3"/>
  <c r="Y342" i="3"/>
  <c r="Y341" i="3"/>
  <c r="Y340" i="3"/>
  <c r="Y339" i="3"/>
  <c r="Y338" i="3"/>
  <c r="Y337" i="3"/>
  <c r="Y336" i="3"/>
  <c r="Y335" i="3"/>
  <c r="Y334" i="3"/>
  <c r="Y333" i="3"/>
  <c r="Y332" i="3"/>
  <c r="Y331" i="3"/>
  <c r="Y330" i="3"/>
  <c r="Y329" i="3"/>
  <c r="Y328" i="3"/>
  <c r="Y327" i="3"/>
  <c r="Y326" i="3"/>
  <c r="Y325" i="3"/>
  <c r="Y324" i="3"/>
  <c r="Y323" i="3"/>
  <c r="Y322" i="3"/>
  <c r="Y321" i="3"/>
  <c r="Y320" i="3"/>
  <c r="Y319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Y305" i="3"/>
  <c r="Y304" i="3"/>
  <c r="Y303" i="3"/>
  <c r="Y302" i="3"/>
  <c r="Y301" i="3"/>
  <c r="Y300" i="3"/>
  <c r="Y299" i="3"/>
  <c r="Y298" i="3"/>
  <c r="Y297" i="3"/>
  <c r="Y296" i="3"/>
  <c r="Y295" i="3"/>
  <c r="Y294" i="3"/>
  <c r="Y293" i="3"/>
  <c r="Y292" i="3"/>
  <c r="Y291" i="3"/>
  <c r="Y290" i="3"/>
  <c r="Y289" i="3"/>
  <c r="Y288" i="3"/>
  <c r="Y287" i="3"/>
  <c r="Y286" i="3"/>
  <c r="Y285" i="3"/>
  <c r="Y284" i="3"/>
  <c r="Y283" i="3"/>
  <c r="Y282" i="3"/>
  <c r="Y281" i="3"/>
  <c r="Y280" i="3"/>
  <c r="Y279" i="3"/>
  <c r="Y278" i="3"/>
  <c r="Y277" i="3"/>
  <c r="Y276" i="3"/>
  <c r="Y275" i="3"/>
  <c r="Y274" i="3"/>
  <c r="Y273" i="3"/>
  <c r="Y272" i="3"/>
  <c r="Y271" i="3"/>
  <c r="Y270" i="3"/>
  <c r="Y269" i="3"/>
  <c r="Y268" i="3"/>
  <c r="Y267" i="3"/>
  <c r="Y266" i="3"/>
  <c r="Y265" i="3"/>
  <c r="Y264" i="3"/>
  <c r="Y263" i="3"/>
  <c r="Y262" i="3"/>
  <c r="Y261" i="3"/>
  <c r="Y260" i="3"/>
  <c r="Y259" i="3"/>
  <c r="Y258" i="3"/>
  <c r="Y257" i="3"/>
  <c r="Y256" i="3"/>
  <c r="Y255" i="3"/>
  <c r="Y254" i="3"/>
  <c r="Y253" i="3"/>
  <c r="Y252" i="3"/>
  <c r="Y251" i="3"/>
  <c r="Y250" i="3"/>
  <c r="Y249" i="3"/>
  <c r="Y248" i="3"/>
  <c r="Y247" i="3"/>
  <c r="Y246" i="3"/>
  <c r="Y245" i="3"/>
  <c r="Y244" i="3"/>
  <c r="Y243" i="3"/>
  <c r="Y242" i="3"/>
  <c r="Y241" i="3"/>
  <c r="Y240" i="3"/>
  <c r="Y239" i="3"/>
  <c r="Y238" i="3"/>
  <c r="Y237" i="3"/>
  <c r="Y236" i="3"/>
  <c r="Y235" i="3"/>
  <c r="Y234" i="3"/>
  <c r="Y233" i="3"/>
  <c r="Y232" i="3"/>
  <c r="Y231" i="3"/>
  <c r="Y230" i="3"/>
  <c r="Y229" i="3"/>
  <c r="Y228" i="3"/>
  <c r="Y227" i="3"/>
  <c r="Y226" i="3"/>
  <c r="Y225" i="3"/>
  <c r="Y224" i="3"/>
  <c r="Y223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S405" i="8"/>
  <c r="S404" i="8"/>
  <c r="S403" i="8"/>
  <c r="S402" i="8"/>
  <c r="S401" i="8"/>
  <c r="S400" i="8"/>
  <c r="S399" i="8"/>
  <c r="S398" i="8"/>
  <c r="S397" i="8"/>
  <c r="S396" i="8"/>
  <c r="S395" i="8"/>
  <c r="S394" i="8"/>
  <c r="S393" i="8"/>
  <c r="S392" i="8"/>
  <c r="S391" i="8"/>
  <c r="S390" i="8"/>
  <c r="S389" i="8"/>
  <c r="S388" i="8"/>
  <c r="S387" i="8"/>
  <c r="S386" i="8"/>
  <c r="S385" i="8"/>
  <c r="S384" i="8"/>
  <c r="S383" i="8"/>
  <c r="S382" i="8"/>
  <c r="S381" i="8"/>
  <c r="S380" i="8"/>
  <c r="S379" i="8"/>
  <c r="S378" i="8"/>
  <c r="S377" i="8"/>
  <c r="S376" i="8"/>
  <c r="S375" i="8"/>
  <c r="S374" i="8"/>
  <c r="S373" i="8"/>
  <c r="S372" i="8"/>
  <c r="S371" i="8"/>
  <c r="S370" i="8"/>
  <c r="S369" i="8"/>
  <c r="S368" i="8"/>
  <c r="S367" i="8"/>
  <c r="S366" i="8"/>
  <c r="S365" i="8"/>
  <c r="S364" i="8"/>
  <c r="S363" i="8"/>
  <c r="S362" i="8"/>
  <c r="S361" i="8"/>
  <c r="S360" i="8"/>
  <c r="S359" i="8"/>
  <c r="S358" i="8"/>
  <c r="S357" i="8"/>
  <c r="S356" i="8"/>
  <c r="S355" i="8"/>
  <c r="S354" i="8"/>
  <c r="S353" i="8"/>
  <c r="S352" i="8"/>
  <c r="S351" i="8"/>
  <c r="S350" i="8"/>
  <c r="S349" i="8"/>
  <c r="S348" i="8"/>
  <c r="S347" i="8"/>
  <c r="S346" i="8"/>
  <c r="S345" i="8"/>
  <c r="S344" i="8"/>
  <c r="S343" i="8"/>
  <c r="S342" i="8"/>
  <c r="S341" i="8"/>
  <c r="S340" i="8"/>
  <c r="S339" i="8"/>
  <c r="S338" i="8"/>
  <c r="S337" i="8"/>
  <c r="S336" i="8"/>
  <c r="S335" i="8"/>
  <c r="S334" i="8"/>
  <c r="S333" i="8"/>
  <c r="S332" i="8"/>
  <c r="S331" i="8"/>
  <c r="S330" i="8"/>
  <c r="S329" i="8"/>
  <c r="S328" i="8"/>
  <c r="S327" i="8"/>
  <c r="S326" i="8"/>
  <c r="S325" i="8"/>
  <c r="S324" i="8"/>
  <c r="S323" i="8"/>
  <c r="S322" i="8"/>
  <c r="S321" i="8"/>
  <c r="S320" i="8"/>
  <c r="S319" i="8"/>
  <c r="S318" i="8"/>
  <c r="S317" i="8"/>
  <c r="S316" i="8"/>
  <c r="S315" i="8"/>
  <c r="S314" i="8"/>
  <c r="S313" i="8"/>
  <c r="S312" i="8"/>
  <c r="S311" i="8"/>
  <c r="S310" i="8"/>
  <c r="S309" i="8"/>
  <c r="S308" i="8"/>
  <c r="S307" i="8"/>
  <c r="S306" i="8"/>
  <c r="S305" i="8"/>
  <c r="S304" i="8"/>
  <c r="S303" i="8"/>
  <c r="S302" i="8"/>
  <c r="S301" i="8"/>
  <c r="S300" i="8"/>
  <c r="S299" i="8"/>
  <c r="S298" i="8"/>
  <c r="S297" i="8"/>
  <c r="S296" i="8"/>
  <c r="S295" i="8"/>
  <c r="S294" i="8"/>
  <c r="S293" i="8"/>
  <c r="S292" i="8"/>
  <c r="S291" i="8"/>
  <c r="S290" i="8"/>
  <c r="S289" i="8"/>
  <c r="S288" i="8"/>
  <c r="S287" i="8"/>
  <c r="S286" i="8"/>
  <c r="S285" i="8"/>
  <c r="S284" i="8"/>
  <c r="S283" i="8"/>
  <c r="S282" i="8"/>
  <c r="S281" i="8"/>
  <c r="S280" i="8"/>
  <c r="S279" i="8"/>
  <c r="S278" i="8"/>
  <c r="S277" i="8"/>
  <c r="S276" i="8"/>
  <c r="S275" i="8"/>
  <c r="S274" i="8"/>
  <c r="S273" i="8"/>
  <c r="S272" i="8"/>
  <c r="S271" i="8"/>
  <c r="S270" i="8"/>
  <c r="S269" i="8"/>
  <c r="S268" i="8"/>
  <c r="S267" i="8"/>
  <c r="S266" i="8"/>
  <c r="S265" i="8"/>
  <c r="S264" i="8"/>
  <c r="S263" i="8"/>
  <c r="S262" i="8"/>
  <c r="S261" i="8"/>
  <c r="S260" i="8"/>
  <c r="S259" i="8"/>
  <c r="S258" i="8"/>
  <c r="S257" i="8"/>
  <c r="S256" i="8"/>
  <c r="S255" i="8"/>
  <c r="S254" i="8"/>
  <c r="S253" i="8"/>
  <c r="S252" i="8"/>
  <c r="S251" i="8"/>
  <c r="S250" i="8"/>
  <c r="S249" i="8"/>
  <c r="S248" i="8"/>
  <c r="S247" i="8"/>
  <c r="S246" i="8"/>
  <c r="S245" i="8"/>
  <c r="S244" i="8"/>
  <c r="S243" i="8"/>
  <c r="S242" i="8"/>
  <c r="S241" i="8"/>
  <c r="S240" i="8"/>
  <c r="S239" i="8"/>
  <c r="S238" i="8"/>
  <c r="S237" i="8"/>
  <c r="S236" i="8"/>
  <c r="S235" i="8"/>
  <c r="S234" i="8"/>
  <c r="S233" i="8"/>
  <c r="S232" i="8"/>
  <c r="S231" i="8"/>
  <c r="S230" i="8"/>
  <c r="S229" i="8"/>
  <c r="S228" i="8"/>
  <c r="S227" i="8"/>
  <c r="S226" i="8"/>
  <c r="S225" i="8"/>
  <c r="S224" i="8"/>
  <c r="S223" i="8"/>
  <c r="S222" i="8"/>
  <c r="S221" i="8"/>
  <c r="S220" i="8"/>
  <c r="S219" i="8"/>
  <c r="S218" i="8"/>
  <c r="S217" i="8"/>
  <c r="S216" i="8"/>
  <c r="S215" i="8"/>
  <c r="S214" i="8"/>
  <c r="S213" i="8"/>
  <c r="S212" i="8"/>
  <c r="S211" i="8"/>
  <c r="S210" i="8"/>
  <c r="S209" i="8"/>
  <c r="S208" i="8"/>
  <c r="S207" i="8"/>
  <c r="S206" i="8"/>
  <c r="S205" i="8"/>
  <c r="S204" i="8"/>
  <c r="S203" i="8"/>
  <c r="S202" i="8"/>
  <c r="S201" i="8"/>
  <c r="S200" i="8"/>
  <c r="S199" i="8"/>
  <c r="S198" i="8"/>
  <c r="S197" i="8"/>
  <c r="S196" i="8"/>
  <c r="S195" i="8"/>
  <c r="S194" i="8"/>
  <c r="S193" i="8"/>
  <c r="S192" i="8"/>
  <c r="S191" i="8"/>
  <c r="S190" i="8"/>
  <c r="S189" i="8"/>
  <c r="S188" i="8"/>
  <c r="S187" i="8"/>
  <c r="S186" i="8"/>
  <c r="S185" i="8"/>
  <c r="S184" i="8"/>
  <c r="S183" i="8"/>
  <c r="S182" i="8"/>
  <c r="S181" i="8"/>
  <c r="S180" i="8"/>
  <c r="S179" i="8"/>
  <c r="S178" i="8"/>
  <c r="S177" i="8"/>
  <c r="S176" i="8"/>
  <c r="S175" i="8"/>
  <c r="S174" i="8"/>
  <c r="S173" i="8"/>
  <c r="S172" i="8"/>
  <c r="S171" i="8"/>
  <c r="S170" i="8"/>
  <c r="S169" i="8"/>
  <c r="S168" i="8"/>
  <c r="S167" i="8"/>
  <c r="S166" i="8"/>
  <c r="S165" i="8"/>
  <c r="S164" i="8"/>
  <c r="S163" i="8"/>
  <c r="S162" i="8"/>
  <c r="S161" i="8"/>
  <c r="S160" i="8"/>
  <c r="S159" i="8"/>
  <c r="S158" i="8"/>
  <c r="S157" i="8"/>
  <c r="S156" i="8"/>
  <c r="S155" i="8"/>
  <c r="S154" i="8"/>
  <c r="S153" i="8"/>
  <c r="S152" i="8"/>
  <c r="S151" i="8"/>
  <c r="S150" i="8"/>
  <c r="S149" i="8"/>
  <c r="S148" i="8"/>
  <c r="S147" i="8"/>
  <c r="S146" i="8"/>
  <c r="S145" i="8"/>
  <c r="S144" i="8"/>
  <c r="S143" i="8"/>
  <c r="S142" i="8"/>
  <c r="S141" i="8"/>
  <c r="S140" i="8"/>
  <c r="S139" i="8"/>
  <c r="S138" i="8"/>
  <c r="S137" i="8"/>
  <c r="S136" i="8"/>
  <c r="S135" i="8"/>
  <c r="S134" i="8"/>
  <c r="S133" i="8"/>
  <c r="S132" i="8"/>
  <c r="S131" i="8"/>
  <c r="S130" i="8"/>
  <c r="S129" i="8"/>
  <c r="S128" i="8"/>
  <c r="S127" i="8"/>
  <c r="S126" i="8"/>
  <c r="S125" i="8"/>
  <c r="S124" i="8"/>
  <c r="S123" i="8"/>
  <c r="S122" i="8"/>
  <c r="S121" i="8"/>
  <c r="S120" i="8"/>
  <c r="S119" i="8"/>
  <c r="S118" i="8"/>
  <c r="S117" i="8"/>
  <c r="S116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Q11" i="8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59" i="8" s="1"/>
  <c r="Q60" i="8" s="1"/>
  <c r="Q61" i="8" s="1"/>
  <c r="Q62" i="8" s="1"/>
  <c r="Q63" i="8" s="1"/>
  <c r="Q64" i="8" s="1"/>
  <c r="Q65" i="8" s="1"/>
  <c r="Q66" i="8" s="1"/>
  <c r="Q67" i="8" s="1"/>
  <c r="Q68" i="8" s="1"/>
  <c r="Q69" i="8" s="1"/>
  <c r="Q70" i="8" s="1"/>
  <c r="Q71" i="8" s="1"/>
  <c r="Q72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1" i="8" s="1"/>
  <c r="Q112" i="8" s="1"/>
  <c r="Q113" i="8" s="1"/>
  <c r="Q114" i="8" s="1"/>
  <c r="Q115" i="8" s="1"/>
  <c r="Q116" i="8" s="1"/>
  <c r="Q117" i="8" s="1"/>
  <c r="Q118" i="8" s="1"/>
  <c r="Q119" i="8" s="1"/>
  <c r="Q120" i="8" s="1"/>
  <c r="Q121" i="8" s="1"/>
  <c r="Q122" i="8" s="1"/>
  <c r="Q123" i="8" s="1"/>
  <c r="Q124" i="8" s="1"/>
  <c r="Q125" i="8" s="1"/>
  <c r="Q126" i="8" s="1"/>
  <c r="Q127" i="8" s="1"/>
  <c r="Q128" i="8" s="1"/>
  <c r="Q129" i="8" s="1"/>
  <c r="Q130" i="8" s="1"/>
  <c r="Q131" i="8" s="1"/>
  <c r="Q132" i="8" s="1"/>
  <c r="Q133" i="8" s="1"/>
  <c r="Q134" i="8" s="1"/>
  <c r="Q135" i="8" s="1"/>
  <c r="Q136" i="8" s="1"/>
  <c r="Q137" i="8" s="1"/>
  <c r="Q138" i="8" s="1"/>
  <c r="Q139" i="8" s="1"/>
  <c r="Q140" i="8" s="1"/>
  <c r="Q141" i="8" s="1"/>
  <c r="Q142" i="8" s="1"/>
  <c r="Q143" i="8" s="1"/>
  <c r="Q144" i="8" s="1"/>
  <c r="Q145" i="8" s="1"/>
  <c r="Q146" i="8" s="1"/>
  <c r="Q147" i="8" s="1"/>
  <c r="Q148" i="8" s="1"/>
  <c r="Q149" i="8" s="1"/>
  <c r="Q150" i="8" s="1"/>
  <c r="Q151" i="8" s="1"/>
  <c r="Q152" i="8" s="1"/>
  <c r="Q153" i="8" s="1"/>
  <c r="Q154" i="8" s="1"/>
  <c r="Q155" i="8" s="1"/>
  <c r="Q156" i="8" s="1"/>
  <c r="Q157" i="8" s="1"/>
  <c r="Q158" i="8" s="1"/>
  <c r="Q159" i="8" s="1"/>
  <c r="Q160" i="8" s="1"/>
  <c r="Q161" i="8" s="1"/>
  <c r="Q162" i="8" s="1"/>
  <c r="Q163" i="8" s="1"/>
  <c r="Q164" i="8" s="1"/>
  <c r="Q165" i="8" s="1"/>
  <c r="Q166" i="8" s="1"/>
  <c r="Q167" i="8" s="1"/>
  <c r="Q168" i="8" s="1"/>
  <c r="Q169" i="8" s="1"/>
  <c r="Q170" i="8" s="1"/>
  <c r="Q171" i="8" s="1"/>
  <c r="Q172" i="8" s="1"/>
  <c r="Q173" i="8" s="1"/>
  <c r="Q174" i="8" s="1"/>
  <c r="Q175" i="8" s="1"/>
  <c r="Q176" i="8" s="1"/>
  <c r="Q177" i="8" s="1"/>
  <c r="Q178" i="8" s="1"/>
  <c r="Q179" i="8" s="1"/>
  <c r="Q180" i="8" s="1"/>
  <c r="Q181" i="8" s="1"/>
  <c r="Q182" i="8" s="1"/>
  <c r="Q183" i="8" s="1"/>
  <c r="Q184" i="8" s="1"/>
  <c r="Q185" i="8" s="1"/>
  <c r="Q186" i="8" s="1"/>
  <c r="Q187" i="8" s="1"/>
  <c r="Q188" i="8" s="1"/>
  <c r="Q189" i="8" s="1"/>
  <c r="Q190" i="8" s="1"/>
  <c r="Q191" i="8" s="1"/>
  <c r="Q192" i="8" s="1"/>
  <c r="Q193" i="8" s="1"/>
  <c r="Q194" i="8" s="1"/>
  <c r="Q195" i="8" s="1"/>
  <c r="Q196" i="8" s="1"/>
  <c r="Q197" i="8" s="1"/>
  <c r="Q198" i="8" s="1"/>
  <c r="Q199" i="8" s="1"/>
  <c r="Q200" i="8" s="1"/>
  <c r="Q201" i="8" s="1"/>
  <c r="Q202" i="8" s="1"/>
  <c r="Q203" i="8" s="1"/>
  <c r="Q204" i="8" s="1"/>
  <c r="Q205" i="8" s="1"/>
  <c r="Q206" i="8" s="1"/>
  <c r="Q207" i="8" s="1"/>
  <c r="Q208" i="8" s="1"/>
  <c r="Q209" i="8" s="1"/>
  <c r="Q210" i="8" s="1"/>
  <c r="Q211" i="8" s="1"/>
  <c r="Q212" i="8" s="1"/>
  <c r="Q213" i="8" s="1"/>
  <c r="Q214" i="8" s="1"/>
  <c r="Q215" i="8" s="1"/>
  <c r="Q216" i="8" s="1"/>
  <c r="Q217" i="8" s="1"/>
  <c r="Q218" i="8" s="1"/>
  <c r="Q219" i="8" s="1"/>
  <c r="Q220" i="8" s="1"/>
  <c r="Q221" i="8" s="1"/>
  <c r="Q222" i="8" s="1"/>
  <c r="Q223" i="8" s="1"/>
  <c r="Q224" i="8" s="1"/>
  <c r="Q225" i="8" s="1"/>
  <c r="Q226" i="8" s="1"/>
  <c r="Q227" i="8" s="1"/>
  <c r="Q228" i="8" s="1"/>
  <c r="Q229" i="8" s="1"/>
  <c r="Q230" i="8" s="1"/>
  <c r="Q231" i="8" s="1"/>
  <c r="Q232" i="8" s="1"/>
  <c r="Q233" i="8" s="1"/>
  <c r="Q234" i="8" s="1"/>
  <c r="Q235" i="8" s="1"/>
  <c r="Q236" i="8" s="1"/>
  <c r="Q237" i="8" s="1"/>
  <c r="Q238" i="8" s="1"/>
  <c r="Q239" i="8" s="1"/>
  <c r="Q240" i="8" s="1"/>
  <c r="Q241" i="8" s="1"/>
  <c r="Q242" i="8" s="1"/>
  <c r="Q243" i="8" s="1"/>
  <c r="Q244" i="8" s="1"/>
  <c r="Q245" i="8" s="1"/>
  <c r="Q246" i="8" s="1"/>
  <c r="Q247" i="8" s="1"/>
  <c r="Q248" i="8" s="1"/>
  <c r="Q249" i="8" s="1"/>
  <c r="Q250" i="8" s="1"/>
  <c r="Q251" i="8" s="1"/>
  <c r="Q252" i="8" s="1"/>
  <c r="Q253" i="8" s="1"/>
  <c r="Q254" i="8" s="1"/>
  <c r="Q255" i="8" s="1"/>
  <c r="Q256" i="8" s="1"/>
  <c r="Q257" i="8" s="1"/>
  <c r="Q258" i="8" s="1"/>
  <c r="Q259" i="8" s="1"/>
  <c r="Q260" i="8" s="1"/>
  <c r="Q261" i="8" s="1"/>
  <c r="Q262" i="8" s="1"/>
  <c r="Q263" i="8" s="1"/>
  <c r="Q264" i="8" s="1"/>
  <c r="Q265" i="8" s="1"/>
  <c r="Q266" i="8" s="1"/>
  <c r="Q267" i="8" s="1"/>
  <c r="Q268" i="8" s="1"/>
  <c r="Q269" i="8" s="1"/>
  <c r="Q270" i="8" s="1"/>
  <c r="Q271" i="8" s="1"/>
  <c r="Q272" i="8" s="1"/>
  <c r="Q273" i="8" s="1"/>
  <c r="Q274" i="8" s="1"/>
  <c r="Q275" i="8" s="1"/>
  <c r="Q276" i="8" s="1"/>
  <c r="Q277" i="8" s="1"/>
  <c r="Q278" i="8" s="1"/>
  <c r="Q279" i="8" s="1"/>
  <c r="Q280" i="8" s="1"/>
  <c r="Q281" i="8" s="1"/>
  <c r="Q282" i="8" s="1"/>
  <c r="Q283" i="8" s="1"/>
  <c r="Q284" i="8" s="1"/>
  <c r="Q285" i="8" s="1"/>
  <c r="Q286" i="8" s="1"/>
  <c r="Q287" i="8" s="1"/>
  <c r="Q288" i="8" s="1"/>
  <c r="Q289" i="8" s="1"/>
  <c r="Q290" i="8" s="1"/>
  <c r="Q291" i="8" s="1"/>
  <c r="Q292" i="8" s="1"/>
  <c r="Q293" i="8" s="1"/>
  <c r="Q294" i="8" s="1"/>
  <c r="Q295" i="8" s="1"/>
  <c r="Q296" i="8" s="1"/>
  <c r="Q297" i="8" s="1"/>
  <c r="Q298" i="8" s="1"/>
  <c r="Q299" i="8" s="1"/>
  <c r="Q300" i="8" s="1"/>
  <c r="Q301" i="8" s="1"/>
  <c r="Q302" i="8" s="1"/>
  <c r="Q303" i="8" s="1"/>
  <c r="Q304" i="8" s="1"/>
  <c r="Q305" i="8" s="1"/>
  <c r="Q306" i="8" s="1"/>
  <c r="Q307" i="8" s="1"/>
  <c r="Q308" i="8" s="1"/>
  <c r="Q309" i="8" s="1"/>
  <c r="Q310" i="8" s="1"/>
  <c r="Q311" i="8" s="1"/>
  <c r="Q312" i="8" s="1"/>
  <c r="Q313" i="8" s="1"/>
  <c r="Q314" i="8" s="1"/>
  <c r="Q315" i="8" s="1"/>
  <c r="Q316" i="8" s="1"/>
  <c r="Q317" i="8" s="1"/>
  <c r="Q318" i="8" s="1"/>
  <c r="Q319" i="8" s="1"/>
  <c r="Q320" i="8" s="1"/>
  <c r="Q321" i="8" s="1"/>
  <c r="Q322" i="8" s="1"/>
  <c r="Q323" i="8" s="1"/>
  <c r="Q324" i="8" s="1"/>
  <c r="Q325" i="8" s="1"/>
  <c r="Q326" i="8" s="1"/>
  <c r="Q327" i="8" s="1"/>
  <c r="Q328" i="8" s="1"/>
  <c r="Q329" i="8" s="1"/>
  <c r="Q330" i="8" s="1"/>
  <c r="Q331" i="8" s="1"/>
  <c r="Q332" i="8" s="1"/>
  <c r="Q333" i="8" s="1"/>
  <c r="Q334" i="8" s="1"/>
  <c r="Q335" i="8" s="1"/>
  <c r="Q336" i="8" s="1"/>
  <c r="Q337" i="8" s="1"/>
  <c r="Q338" i="8" s="1"/>
  <c r="Q339" i="8" s="1"/>
  <c r="Q340" i="8" s="1"/>
  <c r="Q341" i="8" s="1"/>
  <c r="Q342" i="8" s="1"/>
  <c r="Q343" i="8" s="1"/>
  <c r="Q344" i="8" s="1"/>
  <c r="Q345" i="8" s="1"/>
  <c r="Q346" i="8" s="1"/>
  <c r="Q347" i="8" s="1"/>
  <c r="Q348" i="8" s="1"/>
  <c r="Q349" i="8" s="1"/>
  <c r="Q350" i="8" s="1"/>
  <c r="Q351" i="8" s="1"/>
  <c r="Q352" i="8" s="1"/>
  <c r="Q353" i="8" s="1"/>
  <c r="Q354" i="8" s="1"/>
  <c r="Q355" i="8" s="1"/>
  <c r="Q356" i="8" s="1"/>
  <c r="Q357" i="8" s="1"/>
  <c r="Q358" i="8" s="1"/>
  <c r="Q359" i="8" s="1"/>
  <c r="Q360" i="8" s="1"/>
  <c r="Q361" i="8" s="1"/>
  <c r="Q362" i="8" s="1"/>
  <c r="Q363" i="8" s="1"/>
  <c r="Q364" i="8" s="1"/>
  <c r="Q365" i="8" s="1"/>
  <c r="Q366" i="8" s="1"/>
  <c r="Q367" i="8" s="1"/>
  <c r="Q368" i="8" s="1"/>
  <c r="Q369" i="8" s="1"/>
  <c r="Q370" i="8" s="1"/>
  <c r="Q371" i="8" s="1"/>
  <c r="Q372" i="8" s="1"/>
  <c r="Q373" i="8" s="1"/>
  <c r="Q374" i="8" s="1"/>
  <c r="Q375" i="8" s="1"/>
  <c r="Q376" i="8" s="1"/>
  <c r="Q377" i="8" s="1"/>
  <c r="Q378" i="8" s="1"/>
  <c r="Q379" i="8" s="1"/>
  <c r="Q380" i="8" s="1"/>
  <c r="Q381" i="8" s="1"/>
  <c r="Q382" i="8" s="1"/>
  <c r="Q383" i="8" s="1"/>
  <c r="Q384" i="8" s="1"/>
  <c r="Q385" i="8" s="1"/>
  <c r="Q386" i="8" s="1"/>
  <c r="Q387" i="8" s="1"/>
  <c r="Q388" i="8" s="1"/>
  <c r="Q389" i="8" s="1"/>
  <c r="Q390" i="8" s="1"/>
  <c r="Q391" i="8" s="1"/>
  <c r="Q392" i="8" s="1"/>
  <c r="Q393" i="8" s="1"/>
  <c r="Q394" i="8" s="1"/>
  <c r="Q395" i="8" s="1"/>
  <c r="Q396" i="8" s="1"/>
  <c r="Q397" i="8" s="1"/>
  <c r="Q398" i="8" s="1"/>
  <c r="Q399" i="8" s="1"/>
  <c r="Q400" i="8" s="1"/>
  <c r="Q401" i="8" s="1"/>
  <c r="Q402" i="8" s="1"/>
  <c r="Q403" i="8" s="1"/>
  <c r="Q404" i="8" s="1"/>
  <c r="Q405" i="8" s="1"/>
  <c r="A11" i="8"/>
  <c r="A12" i="8" s="1"/>
  <c r="AM10" i="8"/>
  <c r="AL10" i="8"/>
  <c r="AK10" i="8"/>
  <c r="AJ10" i="8"/>
  <c r="AI10" i="8"/>
  <c r="AH10" i="8"/>
  <c r="AG10" i="8"/>
  <c r="C10" i="8"/>
  <c r="L10" i="8" s="1"/>
  <c r="AL5" i="8"/>
  <c r="AL3" i="8"/>
  <c r="AL2" i="8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U400" i="3"/>
  <c r="U399" i="3"/>
  <c r="U398" i="3"/>
  <c r="U397" i="3"/>
  <c r="U396" i="3"/>
  <c r="U395" i="3"/>
  <c r="U394" i="3"/>
  <c r="U393" i="3"/>
  <c r="U392" i="3"/>
  <c r="U391" i="3"/>
  <c r="U390" i="3"/>
  <c r="U389" i="3"/>
  <c r="U388" i="3"/>
  <c r="U387" i="3"/>
  <c r="U386" i="3"/>
  <c r="U385" i="3"/>
  <c r="U384" i="3"/>
  <c r="U383" i="3"/>
  <c r="U382" i="3"/>
  <c r="U381" i="3"/>
  <c r="U380" i="3"/>
  <c r="U379" i="3"/>
  <c r="U378" i="3"/>
  <c r="U377" i="3"/>
  <c r="U376" i="3"/>
  <c r="U375" i="3"/>
  <c r="U374" i="3"/>
  <c r="U373" i="3"/>
  <c r="U372" i="3"/>
  <c r="U371" i="3"/>
  <c r="U370" i="3"/>
  <c r="U369" i="3"/>
  <c r="U368" i="3"/>
  <c r="U367" i="3"/>
  <c r="U366" i="3"/>
  <c r="U365" i="3"/>
  <c r="U364" i="3"/>
  <c r="U363" i="3"/>
  <c r="U362" i="3"/>
  <c r="U361" i="3"/>
  <c r="U360" i="3"/>
  <c r="U359" i="3"/>
  <c r="U358" i="3"/>
  <c r="U357" i="3"/>
  <c r="U356" i="3"/>
  <c r="U355" i="3"/>
  <c r="U354" i="3"/>
  <c r="U353" i="3"/>
  <c r="U352" i="3"/>
  <c r="U351" i="3"/>
  <c r="U350" i="3"/>
  <c r="U349" i="3"/>
  <c r="U348" i="3"/>
  <c r="U347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34" i="3"/>
  <c r="U333" i="3"/>
  <c r="U332" i="3"/>
  <c r="U331" i="3"/>
  <c r="U330" i="3"/>
  <c r="U329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U308" i="3"/>
  <c r="U307" i="3"/>
  <c r="U306" i="3"/>
  <c r="U305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U238" i="3"/>
  <c r="U237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AJ2" i="3"/>
  <c r="S405" i="7"/>
  <c r="S404" i="7"/>
  <c r="S403" i="7"/>
  <c r="S402" i="7"/>
  <c r="S401" i="7"/>
  <c r="S400" i="7"/>
  <c r="S399" i="7"/>
  <c r="S398" i="7"/>
  <c r="S397" i="7"/>
  <c r="S396" i="7"/>
  <c r="S395" i="7"/>
  <c r="S394" i="7"/>
  <c r="S393" i="7"/>
  <c r="S392" i="7"/>
  <c r="S391" i="7"/>
  <c r="S390" i="7"/>
  <c r="S389" i="7"/>
  <c r="S388" i="7"/>
  <c r="S387" i="7"/>
  <c r="S386" i="7"/>
  <c r="S385" i="7"/>
  <c r="S384" i="7"/>
  <c r="S383" i="7"/>
  <c r="S382" i="7"/>
  <c r="S381" i="7"/>
  <c r="S380" i="7"/>
  <c r="S379" i="7"/>
  <c r="S378" i="7"/>
  <c r="S377" i="7"/>
  <c r="S376" i="7"/>
  <c r="S375" i="7"/>
  <c r="S374" i="7"/>
  <c r="S373" i="7"/>
  <c r="S372" i="7"/>
  <c r="S371" i="7"/>
  <c r="S370" i="7"/>
  <c r="S369" i="7"/>
  <c r="S368" i="7"/>
  <c r="S367" i="7"/>
  <c r="S366" i="7"/>
  <c r="S365" i="7"/>
  <c r="S364" i="7"/>
  <c r="S363" i="7"/>
  <c r="S362" i="7"/>
  <c r="S361" i="7"/>
  <c r="S360" i="7"/>
  <c r="S359" i="7"/>
  <c r="S358" i="7"/>
  <c r="S357" i="7"/>
  <c r="S356" i="7"/>
  <c r="S355" i="7"/>
  <c r="S354" i="7"/>
  <c r="S353" i="7"/>
  <c r="S352" i="7"/>
  <c r="S351" i="7"/>
  <c r="S350" i="7"/>
  <c r="S349" i="7"/>
  <c r="S348" i="7"/>
  <c r="S347" i="7"/>
  <c r="S346" i="7"/>
  <c r="S345" i="7"/>
  <c r="S344" i="7"/>
  <c r="S343" i="7"/>
  <c r="S342" i="7"/>
  <c r="S341" i="7"/>
  <c r="S340" i="7"/>
  <c r="S339" i="7"/>
  <c r="S338" i="7"/>
  <c r="S337" i="7"/>
  <c r="S336" i="7"/>
  <c r="S335" i="7"/>
  <c r="S334" i="7"/>
  <c r="S333" i="7"/>
  <c r="S332" i="7"/>
  <c r="S331" i="7"/>
  <c r="S330" i="7"/>
  <c r="S329" i="7"/>
  <c r="S328" i="7"/>
  <c r="S327" i="7"/>
  <c r="S326" i="7"/>
  <c r="S325" i="7"/>
  <c r="S324" i="7"/>
  <c r="S323" i="7"/>
  <c r="S322" i="7"/>
  <c r="S321" i="7"/>
  <c r="S320" i="7"/>
  <c r="S319" i="7"/>
  <c r="S318" i="7"/>
  <c r="S317" i="7"/>
  <c r="S316" i="7"/>
  <c r="S315" i="7"/>
  <c r="S314" i="7"/>
  <c r="S313" i="7"/>
  <c r="S312" i="7"/>
  <c r="S311" i="7"/>
  <c r="S310" i="7"/>
  <c r="S309" i="7"/>
  <c r="S308" i="7"/>
  <c r="S307" i="7"/>
  <c r="S306" i="7"/>
  <c r="S305" i="7"/>
  <c r="S304" i="7"/>
  <c r="S303" i="7"/>
  <c r="S302" i="7"/>
  <c r="S301" i="7"/>
  <c r="S300" i="7"/>
  <c r="S299" i="7"/>
  <c r="S298" i="7"/>
  <c r="S297" i="7"/>
  <c r="S296" i="7"/>
  <c r="S295" i="7"/>
  <c r="S294" i="7"/>
  <c r="S293" i="7"/>
  <c r="S292" i="7"/>
  <c r="S291" i="7"/>
  <c r="S290" i="7"/>
  <c r="S289" i="7"/>
  <c r="S288" i="7"/>
  <c r="S287" i="7"/>
  <c r="S286" i="7"/>
  <c r="S285" i="7"/>
  <c r="S284" i="7"/>
  <c r="S283" i="7"/>
  <c r="S282" i="7"/>
  <c r="S281" i="7"/>
  <c r="S280" i="7"/>
  <c r="S279" i="7"/>
  <c r="S278" i="7"/>
  <c r="S277" i="7"/>
  <c r="S276" i="7"/>
  <c r="S275" i="7"/>
  <c r="S274" i="7"/>
  <c r="S273" i="7"/>
  <c r="S272" i="7"/>
  <c r="S271" i="7"/>
  <c r="S270" i="7"/>
  <c r="S269" i="7"/>
  <c r="S268" i="7"/>
  <c r="S267" i="7"/>
  <c r="S266" i="7"/>
  <c r="S265" i="7"/>
  <c r="S264" i="7"/>
  <c r="S263" i="7"/>
  <c r="S262" i="7"/>
  <c r="S261" i="7"/>
  <c r="S260" i="7"/>
  <c r="S259" i="7"/>
  <c r="S258" i="7"/>
  <c r="S257" i="7"/>
  <c r="S256" i="7"/>
  <c r="S255" i="7"/>
  <c r="S254" i="7"/>
  <c r="S253" i="7"/>
  <c r="S252" i="7"/>
  <c r="S251" i="7"/>
  <c r="S250" i="7"/>
  <c r="S249" i="7"/>
  <c r="S248" i="7"/>
  <c r="S247" i="7"/>
  <c r="S246" i="7"/>
  <c r="S245" i="7"/>
  <c r="S244" i="7"/>
  <c r="S243" i="7"/>
  <c r="S242" i="7"/>
  <c r="S241" i="7"/>
  <c r="S240" i="7"/>
  <c r="S239" i="7"/>
  <c r="S238" i="7"/>
  <c r="S237" i="7"/>
  <c r="S236" i="7"/>
  <c r="S235" i="7"/>
  <c r="S234" i="7"/>
  <c r="S233" i="7"/>
  <c r="S232" i="7"/>
  <c r="S231" i="7"/>
  <c r="S230" i="7"/>
  <c r="S229" i="7"/>
  <c r="S228" i="7"/>
  <c r="S227" i="7"/>
  <c r="S226" i="7"/>
  <c r="S225" i="7"/>
  <c r="S224" i="7"/>
  <c r="S223" i="7"/>
  <c r="S222" i="7"/>
  <c r="S221" i="7"/>
  <c r="S220" i="7"/>
  <c r="S219" i="7"/>
  <c r="S218" i="7"/>
  <c r="S217" i="7"/>
  <c r="S216" i="7"/>
  <c r="S215" i="7"/>
  <c r="S214" i="7"/>
  <c r="S213" i="7"/>
  <c r="S212" i="7"/>
  <c r="S211" i="7"/>
  <c r="S210" i="7"/>
  <c r="S209" i="7"/>
  <c r="S208" i="7"/>
  <c r="S207" i="7"/>
  <c r="S206" i="7"/>
  <c r="S205" i="7"/>
  <c r="S204" i="7"/>
  <c r="S203" i="7"/>
  <c r="S202" i="7"/>
  <c r="S201" i="7"/>
  <c r="S200" i="7"/>
  <c r="S199" i="7"/>
  <c r="S198" i="7"/>
  <c r="S197" i="7"/>
  <c r="S196" i="7"/>
  <c r="S195" i="7"/>
  <c r="S194" i="7"/>
  <c r="S193" i="7"/>
  <c r="S192" i="7"/>
  <c r="S191" i="7"/>
  <c r="S190" i="7"/>
  <c r="S189" i="7"/>
  <c r="S188" i="7"/>
  <c r="S187" i="7"/>
  <c r="S186" i="7"/>
  <c r="S185" i="7"/>
  <c r="S184" i="7"/>
  <c r="S183" i="7"/>
  <c r="S182" i="7"/>
  <c r="S181" i="7"/>
  <c r="S180" i="7"/>
  <c r="S179" i="7"/>
  <c r="S178" i="7"/>
  <c r="S177" i="7"/>
  <c r="S176" i="7"/>
  <c r="S175" i="7"/>
  <c r="S174" i="7"/>
  <c r="S173" i="7"/>
  <c r="S172" i="7"/>
  <c r="S171" i="7"/>
  <c r="S170" i="7"/>
  <c r="S169" i="7"/>
  <c r="S168" i="7"/>
  <c r="S167" i="7"/>
  <c r="S166" i="7"/>
  <c r="S165" i="7"/>
  <c r="S164" i="7"/>
  <c r="S163" i="7"/>
  <c r="S162" i="7"/>
  <c r="S161" i="7"/>
  <c r="S160" i="7"/>
  <c r="S159" i="7"/>
  <c r="S158" i="7"/>
  <c r="S157" i="7"/>
  <c r="S156" i="7"/>
  <c r="S155" i="7"/>
  <c r="S154" i="7"/>
  <c r="S153" i="7"/>
  <c r="S152" i="7"/>
  <c r="S151" i="7"/>
  <c r="S150" i="7"/>
  <c r="S149" i="7"/>
  <c r="S148" i="7"/>
  <c r="S147" i="7"/>
  <c r="S146" i="7"/>
  <c r="S145" i="7"/>
  <c r="S144" i="7"/>
  <c r="S143" i="7"/>
  <c r="S142" i="7"/>
  <c r="S141" i="7"/>
  <c r="S140" i="7"/>
  <c r="S139" i="7"/>
  <c r="S138" i="7"/>
  <c r="S137" i="7"/>
  <c r="S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Q11" i="7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127" i="7" s="1"/>
  <c r="Q128" i="7" s="1"/>
  <c r="Q129" i="7" s="1"/>
  <c r="Q130" i="7" s="1"/>
  <c r="Q131" i="7" s="1"/>
  <c r="Q132" i="7" s="1"/>
  <c r="Q133" i="7" s="1"/>
  <c r="Q134" i="7" s="1"/>
  <c r="Q135" i="7" s="1"/>
  <c r="Q136" i="7" s="1"/>
  <c r="Q137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0" i="7" s="1"/>
  <c r="Q151" i="7" s="1"/>
  <c r="Q152" i="7" s="1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Q183" i="7" s="1"/>
  <c r="Q184" i="7" s="1"/>
  <c r="Q185" i="7" s="1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Q208" i="7" s="1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Q233" i="7" s="1"/>
  <c r="Q234" i="7" s="1"/>
  <c r="Q235" i="7" s="1"/>
  <c r="Q236" i="7" s="1"/>
  <c r="Q237" i="7" s="1"/>
  <c r="Q238" i="7" s="1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Q256" i="7" s="1"/>
  <c r="Q257" i="7" s="1"/>
  <c r="Q258" i="7" s="1"/>
  <c r="Q259" i="7" s="1"/>
  <c r="Q260" i="7" s="1"/>
  <c r="Q261" i="7" s="1"/>
  <c r="Q262" i="7" s="1"/>
  <c r="Q263" i="7" s="1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Q274" i="7" s="1"/>
  <c r="Q275" i="7" s="1"/>
  <c r="Q276" i="7" s="1"/>
  <c r="Q277" i="7" s="1"/>
  <c r="Q278" i="7" s="1"/>
  <c r="Q279" i="7" s="1"/>
  <c r="Q280" i="7" s="1"/>
  <c r="Q281" i="7" s="1"/>
  <c r="Q282" i="7" s="1"/>
  <c r="Q283" i="7" s="1"/>
  <c r="Q284" i="7" s="1"/>
  <c r="Q285" i="7" s="1"/>
  <c r="Q286" i="7" s="1"/>
  <c r="Q287" i="7" s="1"/>
  <c r="Q288" i="7" s="1"/>
  <c r="Q289" i="7" s="1"/>
  <c r="Q290" i="7" s="1"/>
  <c r="Q291" i="7" s="1"/>
  <c r="Q292" i="7" s="1"/>
  <c r="Q293" i="7" s="1"/>
  <c r="Q294" i="7" s="1"/>
  <c r="Q295" i="7" s="1"/>
  <c r="Q296" i="7" s="1"/>
  <c r="Q297" i="7" s="1"/>
  <c r="Q298" i="7" s="1"/>
  <c r="Q299" i="7" s="1"/>
  <c r="Q300" i="7" s="1"/>
  <c r="Q301" i="7" s="1"/>
  <c r="Q302" i="7" s="1"/>
  <c r="Q303" i="7" s="1"/>
  <c r="Q304" i="7" s="1"/>
  <c r="Q305" i="7" s="1"/>
  <c r="Q306" i="7" s="1"/>
  <c r="Q307" i="7" s="1"/>
  <c r="Q308" i="7" s="1"/>
  <c r="Q309" i="7" s="1"/>
  <c r="Q310" i="7" s="1"/>
  <c r="Q311" i="7" s="1"/>
  <c r="Q312" i="7" s="1"/>
  <c r="Q313" i="7" s="1"/>
  <c r="Q314" i="7" s="1"/>
  <c r="Q315" i="7" s="1"/>
  <c r="Q316" i="7" s="1"/>
  <c r="Q317" i="7" s="1"/>
  <c r="Q318" i="7" s="1"/>
  <c r="Q319" i="7" s="1"/>
  <c r="Q320" i="7" s="1"/>
  <c r="Q321" i="7" s="1"/>
  <c r="Q322" i="7" s="1"/>
  <c r="Q323" i="7" s="1"/>
  <c r="Q324" i="7" s="1"/>
  <c r="Q325" i="7" s="1"/>
  <c r="Q326" i="7" s="1"/>
  <c r="Q327" i="7" s="1"/>
  <c r="Q328" i="7" s="1"/>
  <c r="Q329" i="7" s="1"/>
  <c r="Q330" i="7" s="1"/>
  <c r="Q331" i="7" s="1"/>
  <c r="Q332" i="7" s="1"/>
  <c r="Q333" i="7" s="1"/>
  <c r="Q334" i="7" s="1"/>
  <c r="Q335" i="7" s="1"/>
  <c r="Q336" i="7" s="1"/>
  <c r="Q337" i="7" s="1"/>
  <c r="Q338" i="7" s="1"/>
  <c r="Q339" i="7" s="1"/>
  <c r="Q340" i="7" s="1"/>
  <c r="Q341" i="7" s="1"/>
  <c r="Q342" i="7" s="1"/>
  <c r="Q343" i="7" s="1"/>
  <c r="Q344" i="7" s="1"/>
  <c r="Q345" i="7" s="1"/>
  <c r="Q346" i="7" s="1"/>
  <c r="Q347" i="7" s="1"/>
  <c r="Q348" i="7" s="1"/>
  <c r="Q349" i="7" s="1"/>
  <c r="Q350" i="7" s="1"/>
  <c r="Q351" i="7" s="1"/>
  <c r="Q352" i="7" s="1"/>
  <c r="Q353" i="7" s="1"/>
  <c r="Q354" i="7" s="1"/>
  <c r="Q355" i="7" s="1"/>
  <c r="Q356" i="7" s="1"/>
  <c r="Q357" i="7" s="1"/>
  <c r="Q358" i="7" s="1"/>
  <c r="Q359" i="7" s="1"/>
  <c r="Q360" i="7" s="1"/>
  <c r="Q361" i="7" s="1"/>
  <c r="Q362" i="7" s="1"/>
  <c r="Q363" i="7" s="1"/>
  <c r="Q364" i="7" s="1"/>
  <c r="Q365" i="7" s="1"/>
  <c r="Q366" i="7" s="1"/>
  <c r="Q367" i="7" s="1"/>
  <c r="Q368" i="7" s="1"/>
  <c r="Q369" i="7" s="1"/>
  <c r="Q370" i="7" s="1"/>
  <c r="Q371" i="7" s="1"/>
  <c r="Q372" i="7" s="1"/>
  <c r="Q373" i="7" s="1"/>
  <c r="Q374" i="7" s="1"/>
  <c r="Q375" i="7" s="1"/>
  <c r="Q376" i="7" s="1"/>
  <c r="Q377" i="7" s="1"/>
  <c r="Q378" i="7" s="1"/>
  <c r="Q379" i="7" s="1"/>
  <c r="Q380" i="7" s="1"/>
  <c r="Q381" i="7" s="1"/>
  <c r="Q382" i="7" s="1"/>
  <c r="Q383" i="7" s="1"/>
  <c r="Q384" i="7" s="1"/>
  <c r="Q385" i="7" s="1"/>
  <c r="Q386" i="7" s="1"/>
  <c r="Q387" i="7" s="1"/>
  <c r="Q388" i="7" s="1"/>
  <c r="Q389" i="7" s="1"/>
  <c r="Q390" i="7" s="1"/>
  <c r="Q391" i="7" s="1"/>
  <c r="Q392" i="7" s="1"/>
  <c r="Q393" i="7" s="1"/>
  <c r="Q394" i="7" s="1"/>
  <c r="Q395" i="7" s="1"/>
  <c r="Q396" i="7" s="1"/>
  <c r="Q397" i="7" s="1"/>
  <c r="Q398" i="7" s="1"/>
  <c r="Q399" i="7" s="1"/>
  <c r="Q400" i="7" s="1"/>
  <c r="Q401" i="7" s="1"/>
  <c r="Q402" i="7" s="1"/>
  <c r="Q403" i="7" s="1"/>
  <c r="Q404" i="7" s="1"/>
  <c r="Q405" i="7" s="1"/>
  <c r="A11" i="7"/>
  <c r="A12" i="7" s="1"/>
  <c r="AM10" i="7"/>
  <c r="AK10" i="7"/>
  <c r="AJ10" i="7"/>
  <c r="AI10" i="7"/>
  <c r="AH10" i="7"/>
  <c r="AG10" i="7"/>
  <c r="C10" i="7"/>
  <c r="AL5" i="7"/>
  <c r="AL3" i="7"/>
  <c r="AL2" i="7"/>
  <c r="Q400" i="3"/>
  <c r="P400" i="3"/>
  <c r="Q399" i="3"/>
  <c r="P399" i="3"/>
  <c r="Q398" i="3"/>
  <c r="P398" i="3"/>
  <c r="Q397" i="3"/>
  <c r="P397" i="3"/>
  <c r="Q396" i="3"/>
  <c r="P396" i="3"/>
  <c r="Q395" i="3"/>
  <c r="P395" i="3"/>
  <c r="Q394" i="3"/>
  <c r="P394" i="3"/>
  <c r="Q393" i="3"/>
  <c r="P393" i="3"/>
  <c r="Q392" i="3"/>
  <c r="P392" i="3"/>
  <c r="Q391" i="3"/>
  <c r="P391" i="3"/>
  <c r="Q390" i="3"/>
  <c r="P390" i="3"/>
  <c r="Q389" i="3"/>
  <c r="P389" i="3"/>
  <c r="Q388" i="3"/>
  <c r="P388" i="3"/>
  <c r="Q387" i="3"/>
  <c r="P387" i="3"/>
  <c r="Q386" i="3"/>
  <c r="P386" i="3"/>
  <c r="Q385" i="3"/>
  <c r="P385" i="3"/>
  <c r="Q384" i="3"/>
  <c r="P384" i="3"/>
  <c r="Q383" i="3"/>
  <c r="P383" i="3"/>
  <c r="Q382" i="3"/>
  <c r="P382" i="3"/>
  <c r="Q381" i="3"/>
  <c r="P381" i="3"/>
  <c r="Q380" i="3"/>
  <c r="P380" i="3"/>
  <c r="Q379" i="3"/>
  <c r="P379" i="3"/>
  <c r="Q378" i="3"/>
  <c r="P378" i="3"/>
  <c r="Q377" i="3"/>
  <c r="P377" i="3"/>
  <c r="Q376" i="3"/>
  <c r="P376" i="3"/>
  <c r="Q375" i="3"/>
  <c r="P375" i="3"/>
  <c r="Q374" i="3"/>
  <c r="P374" i="3"/>
  <c r="Q373" i="3"/>
  <c r="P373" i="3"/>
  <c r="Q372" i="3"/>
  <c r="P372" i="3"/>
  <c r="Q371" i="3"/>
  <c r="P371" i="3"/>
  <c r="Q370" i="3"/>
  <c r="P370" i="3"/>
  <c r="Q369" i="3"/>
  <c r="P369" i="3"/>
  <c r="Q368" i="3"/>
  <c r="P368" i="3"/>
  <c r="Q367" i="3"/>
  <c r="P367" i="3"/>
  <c r="Q366" i="3"/>
  <c r="P366" i="3"/>
  <c r="Q365" i="3"/>
  <c r="P365" i="3"/>
  <c r="Q364" i="3"/>
  <c r="P364" i="3"/>
  <c r="Q363" i="3"/>
  <c r="P363" i="3"/>
  <c r="Q362" i="3"/>
  <c r="P362" i="3"/>
  <c r="Q361" i="3"/>
  <c r="P361" i="3"/>
  <c r="Q360" i="3"/>
  <c r="P360" i="3"/>
  <c r="Q359" i="3"/>
  <c r="P359" i="3"/>
  <c r="Q358" i="3"/>
  <c r="P358" i="3"/>
  <c r="Q357" i="3"/>
  <c r="P357" i="3"/>
  <c r="Q356" i="3"/>
  <c r="P356" i="3"/>
  <c r="Q355" i="3"/>
  <c r="P355" i="3"/>
  <c r="Q354" i="3"/>
  <c r="P354" i="3"/>
  <c r="Q353" i="3"/>
  <c r="P353" i="3"/>
  <c r="Q352" i="3"/>
  <c r="P352" i="3"/>
  <c r="Q351" i="3"/>
  <c r="P351" i="3"/>
  <c r="Q350" i="3"/>
  <c r="P350" i="3"/>
  <c r="Q349" i="3"/>
  <c r="P349" i="3"/>
  <c r="Q348" i="3"/>
  <c r="P348" i="3"/>
  <c r="Q347" i="3"/>
  <c r="P347" i="3"/>
  <c r="Q346" i="3"/>
  <c r="P346" i="3"/>
  <c r="Q345" i="3"/>
  <c r="P345" i="3"/>
  <c r="Q344" i="3"/>
  <c r="P344" i="3"/>
  <c r="Q343" i="3"/>
  <c r="P343" i="3"/>
  <c r="Q342" i="3"/>
  <c r="P342" i="3"/>
  <c r="Q341" i="3"/>
  <c r="P341" i="3"/>
  <c r="Q340" i="3"/>
  <c r="P340" i="3"/>
  <c r="Q339" i="3"/>
  <c r="P339" i="3"/>
  <c r="Q338" i="3"/>
  <c r="P338" i="3"/>
  <c r="Q337" i="3"/>
  <c r="P337" i="3"/>
  <c r="Q336" i="3"/>
  <c r="P336" i="3"/>
  <c r="Q335" i="3"/>
  <c r="P335" i="3"/>
  <c r="Q334" i="3"/>
  <c r="P334" i="3"/>
  <c r="Q333" i="3"/>
  <c r="P333" i="3"/>
  <c r="Q332" i="3"/>
  <c r="P332" i="3"/>
  <c r="Q331" i="3"/>
  <c r="P331" i="3"/>
  <c r="Q330" i="3"/>
  <c r="P330" i="3"/>
  <c r="Q329" i="3"/>
  <c r="P329" i="3"/>
  <c r="Q328" i="3"/>
  <c r="P328" i="3"/>
  <c r="Q327" i="3"/>
  <c r="P327" i="3"/>
  <c r="Q326" i="3"/>
  <c r="P326" i="3"/>
  <c r="Q325" i="3"/>
  <c r="P325" i="3"/>
  <c r="Q324" i="3"/>
  <c r="P324" i="3"/>
  <c r="Q323" i="3"/>
  <c r="P323" i="3"/>
  <c r="Q322" i="3"/>
  <c r="P322" i="3"/>
  <c r="Q321" i="3"/>
  <c r="P321" i="3"/>
  <c r="Q320" i="3"/>
  <c r="P320" i="3"/>
  <c r="Q319" i="3"/>
  <c r="P319" i="3"/>
  <c r="Q318" i="3"/>
  <c r="P318" i="3"/>
  <c r="Q317" i="3"/>
  <c r="P317" i="3"/>
  <c r="Q316" i="3"/>
  <c r="P316" i="3"/>
  <c r="Q315" i="3"/>
  <c r="P315" i="3"/>
  <c r="Q314" i="3"/>
  <c r="P314" i="3"/>
  <c r="Q313" i="3"/>
  <c r="P313" i="3"/>
  <c r="Q312" i="3"/>
  <c r="P312" i="3"/>
  <c r="Q311" i="3"/>
  <c r="P311" i="3"/>
  <c r="Q310" i="3"/>
  <c r="P310" i="3"/>
  <c r="Q309" i="3"/>
  <c r="P309" i="3"/>
  <c r="Q308" i="3"/>
  <c r="P308" i="3"/>
  <c r="Q307" i="3"/>
  <c r="P307" i="3"/>
  <c r="Q306" i="3"/>
  <c r="P306" i="3"/>
  <c r="Q305" i="3"/>
  <c r="P305" i="3"/>
  <c r="Q304" i="3"/>
  <c r="P304" i="3"/>
  <c r="Q303" i="3"/>
  <c r="P303" i="3"/>
  <c r="Q302" i="3"/>
  <c r="P302" i="3"/>
  <c r="Q301" i="3"/>
  <c r="P301" i="3"/>
  <c r="Q300" i="3"/>
  <c r="P300" i="3"/>
  <c r="Q299" i="3"/>
  <c r="P299" i="3"/>
  <c r="Q298" i="3"/>
  <c r="P298" i="3"/>
  <c r="Q297" i="3"/>
  <c r="P297" i="3"/>
  <c r="Q296" i="3"/>
  <c r="P296" i="3"/>
  <c r="Q295" i="3"/>
  <c r="P295" i="3"/>
  <c r="Q294" i="3"/>
  <c r="P294" i="3"/>
  <c r="Q293" i="3"/>
  <c r="P293" i="3"/>
  <c r="Q292" i="3"/>
  <c r="P292" i="3"/>
  <c r="Q291" i="3"/>
  <c r="P291" i="3"/>
  <c r="Q290" i="3"/>
  <c r="P290" i="3"/>
  <c r="Q289" i="3"/>
  <c r="P289" i="3"/>
  <c r="Q288" i="3"/>
  <c r="P288" i="3"/>
  <c r="Q287" i="3"/>
  <c r="P287" i="3"/>
  <c r="Q286" i="3"/>
  <c r="P286" i="3"/>
  <c r="Q285" i="3"/>
  <c r="P285" i="3"/>
  <c r="Q284" i="3"/>
  <c r="P284" i="3"/>
  <c r="Q283" i="3"/>
  <c r="P283" i="3"/>
  <c r="Q282" i="3"/>
  <c r="P282" i="3"/>
  <c r="Q281" i="3"/>
  <c r="P281" i="3"/>
  <c r="Q280" i="3"/>
  <c r="P280" i="3"/>
  <c r="Q279" i="3"/>
  <c r="P279" i="3"/>
  <c r="Q278" i="3"/>
  <c r="P278" i="3"/>
  <c r="Q277" i="3"/>
  <c r="P277" i="3"/>
  <c r="Q276" i="3"/>
  <c r="P276" i="3"/>
  <c r="Q275" i="3"/>
  <c r="P275" i="3"/>
  <c r="Q274" i="3"/>
  <c r="P274" i="3"/>
  <c r="Q273" i="3"/>
  <c r="P273" i="3"/>
  <c r="Q272" i="3"/>
  <c r="P272" i="3"/>
  <c r="Q271" i="3"/>
  <c r="P271" i="3"/>
  <c r="Q270" i="3"/>
  <c r="P270" i="3"/>
  <c r="Q269" i="3"/>
  <c r="P269" i="3"/>
  <c r="Q268" i="3"/>
  <c r="P268" i="3"/>
  <c r="Q267" i="3"/>
  <c r="P267" i="3"/>
  <c r="Q266" i="3"/>
  <c r="P266" i="3"/>
  <c r="Q265" i="3"/>
  <c r="P265" i="3"/>
  <c r="Q264" i="3"/>
  <c r="P264" i="3"/>
  <c r="Q263" i="3"/>
  <c r="P263" i="3"/>
  <c r="Q262" i="3"/>
  <c r="P262" i="3"/>
  <c r="Q261" i="3"/>
  <c r="P261" i="3"/>
  <c r="Q260" i="3"/>
  <c r="P260" i="3"/>
  <c r="Q259" i="3"/>
  <c r="P259" i="3"/>
  <c r="Q258" i="3"/>
  <c r="P258" i="3"/>
  <c r="Q257" i="3"/>
  <c r="P257" i="3"/>
  <c r="Q256" i="3"/>
  <c r="P256" i="3"/>
  <c r="Q255" i="3"/>
  <c r="P255" i="3"/>
  <c r="Q254" i="3"/>
  <c r="P254" i="3"/>
  <c r="Q253" i="3"/>
  <c r="P253" i="3"/>
  <c r="Q252" i="3"/>
  <c r="P252" i="3"/>
  <c r="Q251" i="3"/>
  <c r="P251" i="3"/>
  <c r="Q250" i="3"/>
  <c r="P250" i="3"/>
  <c r="Q249" i="3"/>
  <c r="P249" i="3"/>
  <c r="Q248" i="3"/>
  <c r="P248" i="3"/>
  <c r="Q247" i="3"/>
  <c r="P247" i="3"/>
  <c r="Q246" i="3"/>
  <c r="P246" i="3"/>
  <c r="Q245" i="3"/>
  <c r="P245" i="3"/>
  <c r="Q244" i="3"/>
  <c r="P244" i="3"/>
  <c r="Q243" i="3"/>
  <c r="P243" i="3"/>
  <c r="Q242" i="3"/>
  <c r="P242" i="3"/>
  <c r="Q241" i="3"/>
  <c r="P241" i="3"/>
  <c r="Q240" i="3"/>
  <c r="P240" i="3"/>
  <c r="Q239" i="3"/>
  <c r="P239" i="3"/>
  <c r="Q238" i="3"/>
  <c r="P238" i="3"/>
  <c r="Q237" i="3"/>
  <c r="P237" i="3"/>
  <c r="Q236" i="3"/>
  <c r="P236" i="3"/>
  <c r="Q235" i="3"/>
  <c r="P235" i="3"/>
  <c r="Q234" i="3"/>
  <c r="P234" i="3"/>
  <c r="Q233" i="3"/>
  <c r="P233" i="3"/>
  <c r="Q232" i="3"/>
  <c r="P232" i="3"/>
  <c r="Q231" i="3"/>
  <c r="P231" i="3"/>
  <c r="Q230" i="3"/>
  <c r="P230" i="3"/>
  <c r="Q229" i="3"/>
  <c r="P229" i="3"/>
  <c r="Q228" i="3"/>
  <c r="P228" i="3"/>
  <c r="Q227" i="3"/>
  <c r="P227" i="3"/>
  <c r="Q226" i="3"/>
  <c r="P226" i="3"/>
  <c r="Q225" i="3"/>
  <c r="P225" i="3"/>
  <c r="Q224" i="3"/>
  <c r="P224" i="3"/>
  <c r="Q223" i="3"/>
  <c r="P223" i="3"/>
  <c r="Q222" i="3"/>
  <c r="P222" i="3"/>
  <c r="Q221" i="3"/>
  <c r="P221" i="3"/>
  <c r="Q220" i="3"/>
  <c r="P220" i="3"/>
  <c r="Q219" i="3"/>
  <c r="P219" i="3"/>
  <c r="Q218" i="3"/>
  <c r="P218" i="3"/>
  <c r="Q217" i="3"/>
  <c r="P217" i="3"/>
  <c r="Q216" i="3"/>
  <c r="P216" i="3"/>
  <c r="Q215" i="3"/>
  <c r="P215" i="3"/>
  <c r="Q214" i="3"/>
  <c r="P214" i="3"/>
  <c r="Q213" i="3"/>
  <c r="P213" i="3"/>
  <c r="Q212" i="3"/>
  <c r="P212" i="3"/>
  <c r="Q211" i="3"/>
  <c r="P211" i="3"/>
  <c r="Q210" i="3"/>
  <c r="P210" i="3"/>
  <c r="Q209" i="3"/>
  <c r="P209" i="3"/>
  <c r="Q208" i="3"/>
  <c r="P208" i="3"/>
  <c r="Q207" i="3"/>
  <c r="P207" i="3"/>
  <c r="Q206" i="3"/>
  <c r="P206" i="3"/>
  <c r="Q205" i="3"/>
  <c r="P205" i="3"/>
  <c r="Q204" i="3"/>
  <c r="P204" i="3"/>
  <c r="Q203" i="3"/>
  <c r="P203" i="3"/>
  <c r="Q202" i="3"/>
  <c r="P202" i="3"/>
  <c r="Q201" i="3"/>
  <c r="P201" i="3"/>
  <c r="Q200" i="3"/>
  <c r="P200" i="3"/>
  <c r="Q199" i="3"/>
  <c r="P199" i="3"/>
  <c r="Q198" i="3"/>
  <c r="P198" i="3"/>
  <c r="Q197" i="3"/>
  <c r="P197" i="3"/>
  <c r="Q196" i="3"/>
  <c r="P196" i="3"/>
  <c r="Q195" i="3"/>
  <c r="P195" i="3"/>
  <c r="Q194" i="3"/>
  <c r="P194" i="3"/>
  <c r="Q193" i="3"/>
  <c r="P193" i="3"/>
  <c r="Q192" i="3"/>
  <c r="P192" i="3"/>
  <c r="Q191" i="3"/>
  <c r="P191" i="3"/>
  <c r="Q190" i="3"/>
  <c r="P190" i="3"/>
  <c r="Q189" i="3"/>
  <c r="P189" i="3"/>
  <c r="Q188" i="3"/>
  <c r="P188" i="3"/>
  <c r="Q187" i="3"/>
  <c r="P187" i="3"/>
  <c r="Q186" i="3"/>
  <c r="P186" i="3"/>
  <c r="Q185" i="3"/>
  <c r="P185" i="3"/>
  <c r="Q184" i="3"/>
  <c r="P184" i="3"/>
  <c r="Q183" i="3"/>
  <c r="P183" i="3"/>
  <c r="Q182" i="3"/>
  <c r="P182" i="3"/>
  <c r="Q181" i="3"/>
  <c r="P181" i="3"/>
  <c r="Q180" i="3"/>
  <c r="P180" i="3"/>
  <c r="Q179" i="3"/>
  <c r="P179" i="3"/>
  <c r="Q178" i="3"/>
  <c r="P178" i="3"/>
  <c r="Q177" i="3"/>
  <c r="P177" i="3"/>
  <c r="Q176" i="3"/>
  <c r="P176" i="3"/>
  <c r="Q175" i="3"/>
  <c r="P175" i="3"/>
  <c r="Q174" i="3"/>
  <c r="P174" i="3"/>
  <c r="Q173" i="3"/>
  <c r="P173" i="3"/>
  <c r="Q172" i="3"/>
  <c r="P172" i="3"/>
  <c r="Q171" i="3"/>
  <c r="P171" i="3"/>
  <c r="Q170" i="3"/>
  <c r="P170" i="3"/>
  <c r="Q169" i="3"/>
  <c r="P169" i="3"/>
  <c r="Q168" i="3"/>
  <c r="P168" i="3"/>
  <c r="Q167" i="3"/>
  <c r="P167" i="3"/>
  <c r="Q166" i="3"/>
  <c r="P166" i="3"/>
  <c r="Q165" i="3"/>
  <c r="P165" i="3"/>
  <c r="Q164" i="3"/>
  <c r="P164" i="3"/>
  <c r="Q163" i="3"/>
  <c r="P163" i="3"/>
  <c r="Q162" i="3"/>
  <c r="P162" i="3"/>
  <c r="Q161" i="3"/>
  <c r="P161" i="3"/>
  <c r="Q160" i="3"/>
  <c r="P160" i="3"/>
  <c r="Q159" i="3"/>
  <c r="P159" i="3"/>
  <c r="Q158" i="3"/>
  <c r="P158" i="3"/>
  <c r="Q157" i="3"/>
  <c r="P157" i="3"/>
  <c r="Q156" i="3"/>
  <c r="P156" i="3"/>
  <c r="Q155" i="3"/>
  <c r="P155" i="3"/>
  <c r="Q154" i="3"/>
  <c r="P154" i="3"/>
  <c r="Q153" i="3"/>
  <c r="P153" i="3"/>
  <c r="Q152" i="3"/>
  <c r="P152" i="3"/>
  <c r="Q151" i="3"/>
  <c r="P151" i="3"/>
  <c r="Q150" i="3"/>
  <c r="P150" i="3"/>
  <c r="Q149" i="3"/>
  <c r="P149" i="3"/>
  <c r="Q148" i="3"/>
  <c r="P148" i="3"/>
  <c r="Q147" i="3"/>
  <c r="P147" i="3"/>
  <c r="Q146" i="3"/>
  <c r="P146" i="3"/>
  <c r="Q145" i="3"/>
  <c r="P145" i="3"/>
  <c r="Q144" i="3"/>
  <c r="P144" i="3"/>
  <c r="Q143" i="3"/>
  <c r="P143" i="3"/>
  <c r="Q142" i="3"/>
  <c r="P142" i="3"/>
  <c r="Q141" i="3"/>
  <c r="P141" i="3"/>
  <c r="Q140" i="3"/>
  <c r="P140" i="3"/>
  <c r="Q139" i="3"/>
  <c r="P139" i="3"/>
  <c r="Q138" i="3"/>
  <c r="P138" i="3"/>
  <c r="Q137" i="3"/>
  <c r="P137" i="3"/>
  <c r="Q136" i="3"/>
  <c r="P136" i="3"/>
  <c r="Q135" i="3"/>
  <c r="P135" i="3"/>
  <c r="Q134" i="3"/>
  <c r="P134" i="3"/>
  <c r="Q133" i="3"/>
  <c r="P133" i="3"/>
  <c r="Q132" i="3"/>
  <c r="P132" i="3"/>
  <c r="Q131" i="3"/>
  <c r="P131" i="3"/>
  <c r="Q130" i="3"/>
  <c r="P130" i="3"/>
  <c r="Q129" i="3"/>
  <c r="P129" i="3"/>
  <c r="Q128" i="3"/>
  <c r="P128" i="3"/>
  <c r="Q127" i="3"/>
  <c r="P127" i="3"/>
  <c r="Q126" i="3"/>
  <c r="P126" i="3"/>
  <c r="Q125" i="3"/>
  <c r="P125" i="3"/>
  <c r="Q124" i="3"/>
  <c r="P124" i="3"/>
  <c r="Q123" i="3"/>
  <c r="P123" i="3"/>
  <c r="Q122" i="3"/>
  <c r="P122" i="3"/>
  <c r="Q121" i="3"/>
  <c r="P121" i="3"/>
  <c r="Q120" i="3"/>
  <c r="P120" i="3"/>
  <c r="Q119" i="3"/>
  <c r="P119" i="3"/>
  <c r="Q118" i="3"/>
  <c r="P118" i="3"/>
  <c r="Q117" i="3"/>
  <c r="P117" i="3"/>
  <c r="Q116" i="3"/>
  <c r="P116" i="3"/>
  <c r="Q115" i="3"/>
  <c r="P115" i="3"/>
  <c r="Q114" i="3"/>
  <c r="P114" i="3"/>
  <c r="Q113" i="3"/>
  <c r="P113" i="3"/>
  <c r="Q112" i="3"/>
  <c r="P112" i="3"/>
  <c r="Q111" i="3"/>
  <c r="P111" i="3"/>
  <c r="Q110" i="3"/>
  <c r="P110" i="3"/>
  <c r="Q109" i="3"/>
  <c r="P109" i="3"/>
  <c r="Q108" i="3"/>
  <c r="P108" i="3"/>
  <c r="Q107" i="3"/>
  <c r="P107" i="3"/>
  <c r="Q106" i="3"/>
  <c r="P106" i="3"/>
  <c r="Q105" i="3"/>
  <c r="P105" i="3"/>
  <c r="Q104" i="3"/>
  <c r="P104" i="3"/>
  <c r="Q103" i="3"/>
  <c r="P103" i="3"/>
  <c r="Q102" i="3"/>
  <c r="P102" i="3"/>
  <c r="Q101" i="3"/>
  <c r="P101" i="3"/>
  <c r="Q100" i="3"/>
  <c r="P100" i="3"/>
  <c r="Q99" i="3"/>
  <c r="P99" i="3"/>
  <c r="Q98" i="3"/>
  <c r="P98" i="3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Q6" i="3"/>
  <c r="P6" i="3"/>
  <c r="Q5" i="3"/>
  <c r="P5" i="3"/>
  <c r="Q4" i="3"/>
  <c r="P4" i="3"/>
  <c r="P3" i="3"/>
  <c r="Q3" i="3"/>
  <c r="AO6" i="3"/>
  <c r="AO7" i="3" s="1"/>
  <c r="AO8" i="3" s="1"/>
  <c r="AO9" i="3" s="1"/>
  <c r="AO10" i="3" s="1"/>
  <c r="AO11" i="3" s="1"/>
  <c r="AO12" i="3" s="1"/>
  <c r="AO13" i="3" s="1"/>
  <c r="AO14" i="3" s="1"/>
  <c r="AO15" i="3" s="1"/>
  <c r="AO16" i="3" s="1"/>
  <c r="AO17" i="3" s="1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 s="1"/>
  <c r="AO36" i="3" s="1"/>
  <c r="AO37" i="3" s="1"/>
  <c r="AL6" i="3"/>
  <c r="AJ6" i="3"/>
  <c r="AJ7" i="3" s="1"/>
  <c r="AJ8" i="3" s="1"/>
  <c r="AI6" i="3"/>
  <c r="AK6" i="3" s="1"/>
  <c r="AN5" i="3"/>
  <c r="AM5" i="3"/>
  <c r="M92" i="9" l="1"/>
  <c r="AL92" i="9" s="1"/>
  <c r="AD92" i="9"/>
  <c r="P91" i="9"/>
  <c r="AG91" i="9"/>
  <c r="N92" i="9"/>
  <c r="O92" i="9" s="1"/>
  <c r="AO93" i="9"/>
  <c r="E93" i="9"/>
  <c r="AI93" i="9" s="1"/>
  <c r="L93" i="9"/>
  <c r="D93" i="9"/>
  <c r="AF93" i="9"/>
  <c r="AH94" i="9"/>
  <c r="C94" i="9"/>
  <c r="A95" i="9"/>
  <c r="AM94" i="9"/>
  <c r="AK94" i="9"/>
  <c r="AI7" i="3"/>
  <c r="AK7" i="3" s="1"/>
  <c r="AF10" i="8"/>
  <c r="AO10" i="8"/>
  <c r="A13" i="8"/>
  <c r="AL12" i="8"/>
  <c r="AJ12" i="8"/>
  <c r="AH12" i="8"/>
  <c r="AM12" i="8"/>
  <c r="AK12" i="8"/>
  <c r="AI12" i="8"/>
  <c r="AG12" i="8"/>
  <c r="C12" i="8"/>
  <c r="E10" i="8"/>
  <c r="N10" i="8"/>
  <c r="O10" i="8" s="1"/>
  <c r="P10" i="8" s="1"/>
  <c r="AE10" i="8"/>
  <c r="C11" i="8"/>
  <c r="L11" i="8" s="1"/>
  <c r="AG11" i="8"/>
  <c r="AI11" i="8"/>
  <c r="AK11" i="8"/>
  <c r="AM11" i="8"/>
  <c r="D10" i="8"/>
  <c r="M10" i="8"/>
  <c r="AD10" i="8"/>
  <c r="AH11" i="8"/>
  <c r="AJ11" i="8"/>
  <c r="AL11" i="8"/>
  <c r="AE10" i="7"/>
  <c r="AL10" i="7"/>
  <c r="L10" i="7"/>
  <c r="M10" i="7" s="1"/>
  <c r="G10" i="7"/>
  <c r="H10" i="7" s="1"/>
  <c r="AD10" i="7"/>
  <c r="D10" i="7"/>
  <c r="A13" i="7"/>
  <c r="AJ12" i="7"/>
  <c r="AH12" i="7"/>
  <c r="AM12" i="7"/>
  <c r="AK12" i="7"/>
  <c r="AI12" i="7"/>
  <c r="AG12" i="7"/>
  <c r="C12" i="7"/>
  <c r="E10" i="7"/>
  <c r="C11" i="7"/>
  <c r="AG11" i="7"/>
  <c r="AI11" i="7"/>
  <c r="AK11" i="7"/>
  <c r="AM11" i="7"/>
  <c r="AH11" i="7"/>
  <c r="AJ11" i="7"/>
  <c r="AM6" i="3"/>
  <c r="AN6" i="3" s="1"/>
  <c r="AL7" i="3"/>
  <c r="AL8" i="3" s="1"/>
  <c r="AL9" i="3" s="1"/>
  <c r="AI8" i="3"/>
  <c r="AK8" i="3" s="1"/>
  <c r="AJ9" i="3"/>
  <c r="AM8" i="3"/>
  <c r="AM7" i="3"/>
  <c r="AN7" i="3" s="1"/>
  <c r="AE1" i="3"/>
  <c r="M93" i="9" l="1"/>
  <c r="AL93" i="9" s="1"/>
  <c r="P92" i="9"/>
  <c r="AG92" i="9"/>
  <c r="AJ91" i="9"/>
  <c r="AE91" i="9"/>
  <c r="AD93" i="9"/>
  <c r="N93" i="9"/>
  <c r="O93" i="9" s="1"/>
  <c r="AH95" i="9"/>
  <c r="C95" i="9"/>
  <c r="A96" i="9"/>
  <c r="AM95" i="9"/>
  <c r="AK95" i="9"/>
  <c r="AO94" i="9"/>
  <c r="E94" i="9"/>
  <c r="AI94" i="9" s="1"/>
  <c r="L94" i="9"/>
  <c r="M94" i="9" s="1"/>
  <c r="AL94" i="9" s="1"/>
  <c r="D94" i="9"/>
  <c r="AF94" i="9"/>
  <c r="AN8" i="3"/>
  <c r="L12" i="8"/>
  <c r="AO12" i="8"/>
  <c r="AE11" i="8"/>
  <c r="N12" i="8"/>
  <c r="AO11" i="8"/>
  <c r="AD11" i="8"/>
  <c r="AF11" i="8"/>
  <c r="D12" i="8"/>
  <c r="E12" i="8"/>
  <c r="AD12" i="8"/>
  <c r="D11" i="8"/>
  <c r="N11" i="8"/>
  <c r="O11" i="8" s="1"/>
  <c r="E11" i="8"/>
  <c r="AE12" i="8"/>
  <c r="AF12" i="8"/>
  <c r="A14" i="8"/>
  <c r="AL13" i="8"/>
  <c r="AJ13" i="8"/>
  <c r="AH13" i="8"/>
  <c r="AM13" i="8"/>
  <c r="AK13" i="8"/>
  <c r="AI13" i="8"/>
  <c r="AG13" i="8"/>
  <c r="C13" i="8"/>
  <c r="L13" i="8" s="1"/>
  <c r="P10" i="7"/>
  <c r="I10" i="7"/>
  <c r="F10" i="7"/>
  <c r="AL11" i="7"/>
  <c r="L11" i="7"/>
  <c r="M11" i="7" s="1"/>
  <c r="AL12" i="7"/>
  <c r="L12" i="7"/>
  <c r="G12" i="7"/>
  <c r="AD11" i="7"/>
  <c r="G11" i="7"/>
  <c r="H11" i="7" s="1"/>
  <c r="H12" i="7" s="1"/>
  <c r="AE11" i="7"/>
  <c r="AE12" i="7"/>
  <c r="AF10" i="7"/>
  <c r="D12" i="7"/>
  <c r="E12" i="7"/>
  <c r="AD12" i="7"/>
  <c r="D11" i="7"/>
  <c r="E11" i="7"/>
  <c r="A14" i="7"/>
  <c r="AJ13" i="7"/>
  <c r="AH13" i="7"/>
  <c r="AM13" i="7"/>
  <c r="AK13" i="7"/>
  <c r="AI13" i="7"/>
  <c r="AG13" i="7"/>
  <c r="C13" i="7"/>
  <c r="AJ10" i="3"/>
  <c r="AM9" i="3"/>
  <c r="AL10" i="3"/>
  <c r="AN9" i="3"/>
  <c r="AI9" i="3"/>
  <c r="AK9" i="3" s="1"/>
  <c r="E4" i="3"/>
  <c r="AJ92" i="9" l="1"/>
  <c r="AE92" i="9"/>
  <c r="AD94" i="9"/>
  <c r="P93" i="9"/>
  <c r="AG93" i="9"/>
  <c r="N94" i="9"/>
  <c r="O94" i="9" s="1"/>
  <c r="AO95" i="9"/>
  <c r="E95" i="9"/>
  <c r="AI95" i="9" s="1"/>
  <c r="L95" i="9"/>
  <c r="M95" i="9" s="1"/>
  <c r="AL95" i="9" s="1"/>
  <c r="D95" i="9"/>
  <c r="AF95" i="9"/>
  <c r="AH96" i="9"/>
  <c r="C96" i="9"/>
  <c r="A97" i="9"/>
  <c r="AM96" i="9"/>
  <c r="AK96" i="9"/>
  <c r="P11" i="7"/>
  <c r="P12" i="7" s="1"/>
  <c r="AO13" i="8"/>
  <c r="M12" i="7"/>
  <c r="O12" i="8"/>
  <c r="P12" i="8" s="1"/>
  <c r="P11" i="8"/>
  <c r="M11" i="8"/>
  <c r="M12" i="8" s="1"/>
  <c r="M13" i="8" s="1"/>
  <c r="D13" i="8"/>
  <c r="E13" i="8"/>
  <c r="AE13" i="8"/>
  <c r="AF13" i="8"/>
  <c r="A15" i="8"/>
  <c r="AL14" i="8"/>
  <c r="AJ14" i="8"/>
  <c r="AH14" i="8"/>
  <c r="AM14" i="8"/>
  <c r="AK14" i="8"/>
  <c r="AI14" i="8"/>
  <c r="AG14" i="8"/>
  <c r="C14" i="8"/>
  <c r="L14" i="8" s="1"/>
  <c r="AD13" i="8"/>
  <c r="I11" i="7"/>
  <c r="F12" i="7" s="1"/>
  <c r="F11" i="7"/>
  <c r="AL13" i="7"/>
  <c r="L13" i="7"/>
  <c r="G13" i="7"/>
  <c r="H13" i="7" s="1"/>
  <c r="D13" i="7"/>
  <c r="E13" i="7"/>
  <c r="AD13" i="7"/>
  <c r="AE13" i="7"/>
  <c r="A15" i="7"/>
  <c r="AJ14" i="7"/>
  <c r="AH14" i="7"/>
  <c r="AM14" i="7"/>
  <c r="AK14" i="7"/>
  <c r="AI14" i="7"/>
  <c r="AG14" i="7"/>
  <c r="C14" i="7"/>
  <c r="AI10" i="3"/>
  <c r="AK10" i="3" s="1"/>
  <c r="AN10" i="3"/>
  <c r="AL11" i="3"/>
  <c r="AJ11" i="3"/>
  <c r="AM10" i="3"/>
  <c r="AL5" i="6"/>
  <c r="AL3" i="6"/>
  <c r="AL2" i="6"/>
  <c r="M13" i="7" l="1"/>
  <c r="AD95" i="9"/>
  <c r="P94" i="9"/>
  <c r="AG94" i="9"/>
  <c r="AJ93" i="9"/>
  <c r="AE93" i="9"/>
  <c r="N95" i="9"/>
  <c r="O95" i="9" s="1"/>
  <c r="AO96" i="9"/>
  <c r="E96" i="9"/>
  <c r="AI96" i="9" s="1"/>
  <c r="L96" i="9"/>
  <c r="M96" i="9" s="1"/>
  <c r="AL96" i="9" s="1"/>
  <c r="D96" i="9"/>
  <c r="AF96" i="9"/>
  <c r="AH97" i="9"/>
  <c r="C97" i="9"/>
  <c r="A98" i="9"/>
  <c r="AM97" i="9"/>
  <c r="AK97" i="9"/>
  <c r="AO14" i="8"/>
  <c r="P13" i="7"/>
  <c r="N13" i="8"/>
  <c r="O13" i="8" s="1"/>
  <c r="D14" i="8"/>
  <c r="M14" i="8"/>
  <c r="E14" i="8"/>
  <c r="AD14" i="8"/>
  <c r="AE14" i="8"/>
  <c r="AF14" i="8"/>
  <c r="A16" i="8"/>
  <c r="AL15" i="8"/>
  <c r="AJ15" i="8"/>
  <c r="AH15" i="8"/>
  <c r="AM15" i="8"/>
  <c r="AK15" i="8"/>
  <c r="AI15" i="8"/>
  <c r="AG15" i="8"/>
  <c r="C15" i="8"/>
  <c r="L15" i="8" s="1"/>
  <c r="I12" i="7"/>
  <c r="F13" i="7" s="1"/>
  <c r="AL14" i="7"/>
  <c r="L14" i="7"/>
  <c r="G14" i="7"/>
  <c r="H14" i="7" s="1"/>
  <c r="AF11" i="7"/>
  <c r="AF12" i="7"/>
  <c r="D14" i="7"/>
  <c r="E14" i="7"/>
  <c r="AD14" i="7"/>
  <c r="AE14" i="7"/>
  <c r="A16" i="7"/>
  <c r="AJ15" i="7"/>
  <c r="AH15" i="7"/>
  <c r="AM15" i="7"/>
  <c r="AK15" i="7"/>
  <c r="AI15" i="7"/>
  <c r="AG15" i="7"/>
  <c r="C15" i="7"/>
  <c r="AJ12" i="3"/>
  <c r="AM11" i="3"/>
  <c r="AL12" i="3"/>
  <c r="AN11" i="3"/>
  <c r="AI11" i="3"/>
  <c r="AK11" i="3" s="1"/>
  <c r="A11" i="6"/>
  <c r="S405" i="6"/>
  <c r="S404" i="6"/>
  <c r="S403" i="6"/>
  <c r="S402" i="6"/>
  <c r="M14" i="7" l="1"/>
  <c r="AD96" i="9"/>
  <c r="P95" i="9"/>
  <c r="AG95" i="9"/>
  <c r="AJ94" i="9"/>
  <c r="AE94" i="9"/>
  <c r="N96" i="9"/>
  <c r="O96" i="9" s="1"/>
  <c r="AO97" i="9"/>
  <c r="E97" i="9"/>
  <c r="AI97" i="9" s="1"/>
  <c r="L97" i="9"/>
  <c r="M97" i="9" s="1"/>
  <c r="AL97" i="9" s="1"/>
  <c r="D97" i="9"/>
  <c r="AF97" i="9"/>
  <c r="AH98" i="9"/>
  <c r="C98" i="9"/>
  <c r="A99" i="9"/>
  <c r="AM98" i="9"/>
  <c r="AK98" i="9"/>
  <c r="AF15" i="8"/>
  <c r="AO15" i="8"/>
  <c r="P13" i="8"/>
  <c r="N14" i="8"/>
  <c r="O14" i="8" s="1"/>
  <c r="AE15" i="8"/>
  <c r="A17" i="8"/>
  <c r="AL16" i="8"/>
  <c r="AJ16" i="8"/>
  <c r="AH16" i="8"/>
  <c r="AM16" i="8"/>
  <c r="AK16" i="8"/>
  <c r="AI16" i="8"/>
  <c r="AG16" i="8"/>
  <c r="C16" i="8"/>
  <c r="L16" i="8" s="1"/>
  <c r="D15" i="8"/>
  <c r="M15" i="8"/>
  <c r="E15" i="8"/>
  <c r="AD15" i="8"/>
  <c r="I13" i="7"/>
  <c r="F14" i="7" s="1"/>
  <c r="P14" i="7"/>
  <c r="AL15" i="7"/>
  <c r="L15" i="7"/>
  <c r="M15" i="7" s="1"/>
  <c r="G15" i="7"/>
  <c r="H15" i="7" s="1"/>
  <c r="AF14" i="7"/>
  <c r="AF13" i="7"/>
  <c r="D15" i="7"/>
  <c r="E15" i="7"/>
  <c r="AD15" i="7"/>
  <c r="AE15" i="7"/>
  <c r="A17" i="7"/>
  <c r="AJ16" i="7"/>
  <c r="AH16" i="7"/>
  <c r="AM16" i="7"/>
  <c r="AK16" i="7"/>
  <c r="AI16" i="7"/>
  <c r="AG16" i="7"/>
  <c r="C16" i="7"/>
  <c r="AI12" i="3"/>
  <c r="AK12" i="3" s="1"/>
  <c r="AN12" i="3"/>
  <c r="AL13" i="3"/>
  <c r="AJ13" i="3"/>
  <c r="AM12" i="3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K401" i="3"/>
  <c r="AK402" i="3" s="1"/>
  <c r="AK403" i="3" s="1"/>
  <c r="AK404" i="3" s="1"/>
  <c r="AK405" i="3" s="1"/>
  <c r="AK406" i="3" s="1"/>
  <c r="AK407" i="3" s="1"/>
  <c r="AK408" i="3" s="1"/>
  <c r="AK409" i="3" s="1"/>
  <c r="AK410" i="3" s="1"/>
  <c r="AK411" i="3" s="1"/>
  <c r="AK412" i="3" s="1"/>
  <c r="AK413" i="3" s="1"/>
  <c r="AK414" i="3" s="1"/>
  <c r="Q11" i="6"/>
  <c r="I14" i="7" l="1"/>
  <c r="I15" i="7" s="1"/>
  <c r="AD97" i="9"/>
  <c r="P96" i="9"/>
  <c r="AG96" i="9"/>
  <c r="AJ95" i="9"/>
  <c r="AE95" i="9"/>
  <c r="N97" i="9"/>
  <c r="O97" i="9" s="1"/>
  <c r="AO98" i="9"/>
  <c r="E98" i="9"/>
  <c r="AI98" i="9" s="1"/>
  <c r="L98" i="9"/>
  <c r="M98" i="9" s="1"/>
  <c r="AL98" i="9" s="1"/>
  <c r="D98" i="9"/>
  <c r="AF98" i="9"/>
  <c r="AH99" i="9"/>
  <c r="C99" i="9"/>
  <c r="A100" i="9"/>
  <c r="AM99" i="9"/>
  <c r="AK99" i="9"/>
  <c r="AF16" i="8"/>
  <c r="AO16" i="8"/>
  <c r="N16" i="8"/>
  <c r="N15" i="8"/>
  <c r="P14" i="8"/>
  <c r="O15" i="8"/>
  <c r="P15" i="8" s="1"/>
  <c r="AE16" i="8"/>
  <c r="A18" i="8"/>
  <c r="AL17" i="8"/>
  <c r="AJ17" i="8"/>
  <c r="AH17" i="8"/>
  <c r="AM17" i="8"/>
  <c r="AK17" i="8"/>
  <c r="AI17" i="8"/>
  <c r="AG17" i="8"/>
  <c r="C17" i="8"/>
  <c r="L17" i="8" s="1"/>
  <c r="D16" i="8"/>
  <c r="E16" i="8"/>
  <c r="AD16" i="8"/>
  <c r="P15" i="7"/>
  <c r="F15" i="7"/>
  <c r="AL16" i="7"/>
  <c r="L16" i="7"/>
  <c r="M16" i="7" s="1"/>
  <c r="G16" i="7"/>
  <c r="H16" i="7" s="1"/>
  <c r="AE16" i="7"/>
  <c r="AF15" i="7"/>
  <c r="D16" i="7"/>
  <c r="E16" i="7"/>
  <c r="AD16" i="7"/>
  <c r="A18" i="7"/>
  <c r="AJ17" i="7"/>
  <c r="AH17" i="7"/>
  <c r="AM17" i="7"/>
  <c r="AK17" i="7"/>
  <c r="AI17" i="7"/>
  <c r="AG17" i="7"/>
  <c r="C17" i="7"/>
  <c r="AJ14" i="3"/>
  <c r="AM13" i="3"/>
  <c r="AL14" i="3"/>
  <c r="AN13" i="3"/>
  <c r="AI13" i="3"/>
  <c r="AK13" i="3" s="1"/>
  <c r="Q12" i="6"/>
  <c r="AD98" i="9" l="1"/>
  <c r="P97" i="9"/>
  <c r="AG97" i="9"/>
  <c r="AJ96" i="9"/>
  <c r="AE96" i="9"/>
  <c r="N98" i="9"/>
  <c r="O98" i="9" s="1"/>
  <c r="AH100" i="9"/>
  <c r="C100" i="9"/>
  <c r="A101" i="9"/>
  <c r="AM100" i="9"/>
  <c r="AK100" i="9"/>
  <c r="AO99" i="9"/>
  <c r="E99" i="9"/>
  <c r="AI99" i="9" s="1"/>
  <c r="L99" i="9"/>
  <c r="N99" i="9" s="1"/>
  <c r="D99" i="9"/>
  <c r="AF99" i="9"/>
  <c r="O16" i="8"/>
  <c r="P16" i="8" s="1"/>
  <c r="AF17" i="8"/>
  <c r="AO17" i="8"/>
  <c r="M16" i="8"/>
  <c r="M17" i="8" s="1"/>
  <c r="AE17" i="8"/>
  <c r="A19" i="8"/>
  <c r="AL18" i="8"/>
  <c r="AJ18" i="8"/>
  <c r="AH18" i="8"/>
  <c r="AM18" i="8"/>
  <c r="AK18" i="8"/>
  <c r="AI18" i="8"/>
  <c r="AG18" i="8"/>
  <c r="C18" i="8"/>
  <c r="L18" i="8" s="1"/>
  <c r="D17" i="8"/>
  <c r="E17" i="8"/>
  <c r="AD17" i="8"/>
  <c r="P16" i="7"/>
  <c r="F16" i="7"/>
  <c r="I16" i="7"/>
  <c r="AL17" i="7"/>
  <c r="L17" i="7"/>
  <c r="M17" i="7" s="1"/>
  <c r="G17" i="7"/>
  <c r="H17" i="7" s="1"/>
  <c r="AF16" i="7"/>
  <c r="AD17" i="7"/>
  <c r="AE17" i="7"/>
  <c r="A19" i="7"/>
  <c r="AJ18" i="7"/>
  <c r="AH18" i="7"/>
  <c r="AM18" i="7"/>
  <c r="AK18" i="7"/>
  <c r="AI18" i="7"/>
  <c r="AG18" i="7"/>
  <c r="C18" i="7"/>
  <c r="D17" i="7"/>
  <c r="E17" i="7"/>
  <c r="AJ15" i="3"/>
  <c r="AM14" i="3"/>
  <c r="AI14" i="3"/>
  <c r="AK14" i="3" s="1"/>
  <c r="AN14" i="3"/>
  <c r="AL15" i="3"/>
  <c r="Q13" i="6"/>
  <c r="S13" i="6"/>
  <c r="S11" i="6"/>
  <c r="S12" i="6"/>
  <c r="O99" i="9" l="1"/>
  <c r="P99" i="9" s="1"/>
  <c r="AD99" i="9"/>
  <c r="P98" i="9"/>
  <c r="AG98" i="9"/>
  <c r="AJ97" i="9"/>
  <c r="AE97" i="9"/>
  <c r="M99" i="9"/>
  <c r="AL99" i="9" s="1"/>
  <c r="AO100" i="9"/>
  <c r="E100" i="9"/>
  <c r="AI100" i="9" s="1"/>
  <c r="L100" i="9"/>
  <c r="N100" i="9" s="1"/>
  <c r="D100" i="9"/>
  <c r="AF100" i="9"/>
  <c r="AH101" i="9"/>
  <c r="C101" i="9"/>
  <c r="A102" i="9"/>
  <c r="AM101" i="9"/>
  <c r="AK101" i="9"/>
  <c r="AF18" i="8"/>
  <c r="AO18" i="8"/>
  <c r="M18" i="8"/>
  <c r="N17" i="8"/>
  <c r="O17" i="8" s="1"/>
  <c r="P17" i="8" s="1"/>
  <c r="AE18" i="8"/>
  <c r="A20" i="8"/>
  <c r="AL19" i="8"/>
  <c r="AJ19" i="8"/>
  <c r="AH19" i="8"/>
  <c r="AM19" i="8"/>
  <c r="AK19" i="8"/>
  <c r="AI19" i="8"/>
  <c r="AG19" i="8"/>
  <c r="C19" i="8"/>
  <c r="L19" i="8" s="1"/>
  <c r="D18" i="8"/>
  <c r="E18" i="8"/>
  <c r="AD18" i="8"/>
  <c r="P17" i="7"/>
  <c r="I17" i="7"/>
  <c r="F17" i="7"/>
  <c r="AL18" i="7"/>
  <c r="L18" i="7"/>
  <c r="M18" i="7" s="1"/>
  <c r="G18" i="7"/>
  <c r="H18" i="7" s="1"/>
  <c r="AF17" i="7"/>
  <c r="D18" i="7"/>
  <c r="E18" i="7"/>
  <c r="AD18" i="7"/>
  <c r="AE18" i="7"/>
  <c r="A20" i="7"/>
  <c r="AJ19" i="7"/>
  <c r="AH19" i="7"/>
  <c r="AM19" i="7"/>
  <c r="AK19" i="7"/>
  <c r="AI19" i="7"/>
  <c r="AG19" i="7"/>
  <c r="C19" i="7"/>
  <c r="AL16" i="3"/>
  <c r="AN15" i="3"/>
  <c r="AI15" i="3"/>
  <c r="AK15" i="3" s="1"/>
  <c r="AJ16" i="3"/>
  <c r="AM15" i="3"/>
  <c r="Q14" i="6"/>
  <c r="Q15" i="6" s="1"/>
  <c r="S14" i="6"/>
  <c r="O100" i="9" l="1"/>
  <c r="AG100" i="9" s="1"/>
  <c r="AG99" i="9"/>
  <c r="AD100" i="9"/>
  <c r="AJ99" i="9"/>
  <c r="AE99" i="9"/>
  <c r="AJ98" i="9"/>
  <c r="AE98" i="9"/>
  <c r="M100" i="9"/>
  <c r="AL100" i="9" s="1"/>
  <c r="AH102" i="9"/>
  <c r="C102" i="9"/>
  <c r="A103" i="9"/>
  <c r="AM102" i="9"/>
  <c r="AK102" i="9"/>
  <c r="AO101" i="9"/>
  <c r="E101" i="9"/>
  <c r="AI101" i="9" s="1"/>
  <c r="L101" i="9"/>
  <c r="N101" i="9" s="1"/>
  <c r="D101" i="9"/>
  <c r="AF101" i="9"/>
  <c r="AF19" i="8"/>
  <c r="AO19" i="8"/>
  <c r="N18" i="8"/>
  <c r="O18" i="8" s="1"/>
  <c r="P18" i="8" s="1"/>
  <c r="AE19" i="8"/>
  <c r="A21" i="8"/>
  <c r="AH20" i="8"/>
  <c r="AM20" i="8"/>
  <c r="AK20" i="8"/>
  <c r="C20" i="8"/>
  <c r="L20" i="8" s="1"/>
  <c r="D19" i="8"/>
  <c r="M19" i="8"/>
  <c r="E19" i="8"/>
  <c r="AD19" i="8"/>
  <c r="P18" i="7"/>
  <c r="F18" i="7"/>
  <c r="I18" i="7"/>
  <c r="L19" i="7"/>
  <c r="M19" i="7" s="1"/>
  <c r="AL19" i="7" s="1"/>
  <c r="G19" i="7"/>
  <c r="H19" i="7" s="1"/>
  <c r="AF18" i="7"/>
  <c r="D19" i="7"/>
  <c r="E19" i="7"/>
  <c r="AD19" i="7"/>
  <c r="AE19" i="7"/>
  <c r="A21" i="7"/>
  <c r="AH20" i="7"/>
  <c r="AG20" i="7"/>
  <c r="C20" i="7"/>
  <c r="AI16" i="3"/>
  <c r="AK16" i="3" s="1"/>
  <c r="AJ17" i="3"/>
  <c r="AM16" i="3"/>
  <c r="AN16" i="3"/>
  <c r="AL17" i="3"/>
  <c r="Q16" i="6"/>
  <c r="S15" i="6"/>
  <c r="P100" i="9" l="1"/>
  <c r="O101" i="9"/>
  <c r="P101" i="9" s="1"/>
  <c r="AD101" i="9"/>
  <c r="AJ100" i="9"/>
  <c r="AE100" i="9"/>
  <c r="M101" i="9"/>
  <c r="AL101" i="9" s="1"/>
  <c r="AO102" i="9"/>
  <c r="E102" i="9"/>
  <c r="AI102" i="9" s="1"/>
  <c r="L102" i="9"/>
  <c r="N102" i="9" s="1"/>
  <c r="D102" i="9"/>
  <c r="AF102" i="9"/>
  <c r="AH103" i="9"/>
  <c r="C103" i="9"/>
  <c r="A104" i="9"/>
  <c r="AM103" i="9"/>
  <c r="AK103" i="9"/>
  <c r="AD102" i="9"/>
  <c r="AO20" i="8"/>
  <c r="M20" i="8"/>
  <c r="AL20" i="8" s="1"/>
  <c r="N19" i="8"/>
  <c r="O19" i="8" s="1"/>
  <c r="P19" i="8" s="1"/>
  <c r="D20" i="8"/>
  <c r="E20" i="8"/>
  <c r="AI20" i="8" s="1"/>
  <c r="AF20" i="8"/>
  <c r="A22" i="8"/>
  <c r="AH21" i="8"/>
  <c r="AM21" i="8"/>
  <c r="AK21" i="8"/>
  <c r="C21" i="8"/>
  <c r="L21" i="8" s="1"/>
  <c r="P19" i="7"/>
  <c r="I19" i="7"/>
  <c r="F19" i="7"/>
  <c r="L20" i="7"/>
  <c r="M20" i="7" s="1"/>
  <c r="AL20" i="7" s="1"/>
  <c r="G20" i="7"/>
  <c r="H20" i="7" s="1"/>
  <c r="AM20" i="7" s="1"/>
  <c r="AF19" i="7"/>
  <c r="A22" i="7"/>
  <c r="C21" i="7"/>
  <c r="D20" i="7"/>
  <c r="E20" i="7"/>
  <c r="AI20" i="7" s="1"/>
  <c r="AD20" i="7"/>
  <c r="AJ18" i="3"/>
  <c r="AM17" i="3"/>
  <c r="AL18" i="3"/>
  <c r="AN17" i="3"/>
  <c r="AI17" i="3"/>
  <c r="AK17" i="3" s="1"/>
  <c r="Q17" i="6"/>
  <c r="S16" i="6"/>
  <c r="O102" i="9" l="1"/>
  <c r="AG102" i="9" s="1"/>
  <c r="AG101" i="9"/>
  <c r="AJ101" i="9"/>
  <c r="AE101" i="9"/>
  <c r="M102" i="9"/>
  <c r="AL102" i="9" s="1"/>
  <c r="AH104" i="9"/>
  <c r="C104" i="9"/>
  <c r="A105" i="9"/>
  <c r="AM104" i="9"/>
  <c r="AK104" i="9"/>
  <c r="AO103" i="9"/>
  <c r="E103" i="9"/>
  <c r="AI103" i="9" s="1"/>
  <c r="L103" i="9"/>
  <c r="N103" i="9" s="1"/>
  <c r="D103" i="9"/>
  <c r="AF103" i="9"/>
  <c r="AD20" i="8"/>
  <c r="AF21" i="8"/>
  <c r="AO21" i="8"/>
  <c r="N20" i="8"/>
  <c r="O20" i="8" s="1"/>
  <c r="AG20" i="8" s="1"/>
  <c r="A23" i="8"/>
  <c r="AH22" i="8"/>
  <c r="AM22" i="8"/>
  <c r="AK22" i="8"/>
  <c r="C22" i="8"/>
  <c r="L22" i="8" s="1"/>
  <c r="D21" i="8"/>
  <c r="N21" i="8"/>
  <c r="E21" i="8"/>
  <c r="AI21" i="8" s="1"/>
  <c r="P20" i="7"/>
  <c r="F20" i="7"/>
  <c r="AK20" i="7" s="1"/>
  <c r="I20" i="7"/>
  <c r="L21" i="7"/>
  <c r="M21" i="7" s="1"/>
  <c r="AL21" i="7" s="1"/>
  <c r="G21" i="7"/>
  <c r="H21" i="7" s="1"/>
  <c r="A23" i="7"/>
  <c r="AH22" i="7"/>
  <c r="AG22" i="7"/>
  <c r="C22" i="7"/>
  <c r="D21" i="7"/>
  <c r="E21" i="7"/>
  <c r="AI21" i="7" s="1"/>
  <c r="AI18" i="3"/>
  <c r="AK18" i="3" s="1"/>
  <c r="AN18" i="3"/>
  <c r="AL19" i="3"/>
  <c r="AJ19" i="3"/>
  <c r="AM18" i="3"/>
  <c r="Q18" i="6"/>
  <c r="S17" i="6"/>
  <c r="P102" i="9" l="1"/>
  <c r="O103" i="9"/>
  <c r="P103" i="9" s="1"/>
  <c r="AD103" i="9"/>
  <c r="AJ102" i="9"/>
  <c r="AE102" i="9"/>
  <c r="M103" i="9"/>
  <c r="AL103" i="9" s="1"/>
  <c r="AH105" i="9"/>
  <c r="C105" i="9"/>
  <c r="A106" i="9"/>
  <c r="AM105" i="9"/>
  <c r="AK105" i="9"/>
  <c r="AO104" i="9"/>
  <c r="E104" i="9"/>
  <c r="AI104" i="9" s="1"/>
  <c r="L104" i="9"/>
  <c r="D104" i="9"/>
  <c r="AF104" i="9"/>
  <c r="AD21" i="8"/>
  <c r="AJ20" i="7"/>
  <c r="AE20" i="7"/>
  <c r="AF22" i="8"/>
  <c r="AO22" i="8"/>
  <c r="N22" i="8"/>
  <c r="P20" i="8"/>
  <c r="O21" i="8"/>
  <c r="M21" i="8"/>
  <c r="AL21" i="8" s="1"/>
  <c r="A24" i="8"/>
  <c r="AH23" i="8"/>
  <c r="AM23" i="8"/>
  <c r="AK23" i="8"/>
  <c r="C23" i="8"/>
  <c r="L23" i="8" s="1"/>
  <c r="D22" i="8"/>
  <c r="E22" i="8"/>
  <c r="AI22" i="8" s="1"/>
  <c r="AD21" i="7"/>
  <c r="P21" i="7"/>
  <c r="F21" i="7"/>
  <c r="AK21" i="7" s="1"/>
  <c r="I21" i="7"/>
  <c r="L22" i="7"/>
  <c r="M22" i="7" s="1"/>
  <c r="AL22" i="7" s="1"/>
  <c r="G22" i="7"/>
  <c r="AF20" i="7"/>
  <c r="AM21" i="7"/>
  <c r="AH21" i="7"/>
  <c r="D22" i="7"/>
  <c r="E22" i="7"/>
  <c r="AI22" i="7" s="1"/>
  <c r="A24" i="7"/>
  <c r="AH23" i="7"/>
  <c r="AG23" i="7"/>
  <c r="C23" i="7"/>
  <c r="AJ20" i="3"/>
  <c r="AM19" i="3"/>
  <c r="AL20" i="3"/>
  <c r="AN19" i="3"/>
  <c r="AI19" i="3"/>
  <c r="AK19" i="3" s="1"/>
  <c r="Q19" i="6"/>
  <c r="S18" i="6"/>
  <c r="AG103" i="9" l="1"/>
  <c r="M104" i="9"/>
  <c r="AL104" i="9" s="1"/>
  <c r="AD104" i="9"/>
  <c r="AJ103" i="9"/>
  <c r="AE103" i="9"/>
  <c r="N104" i="9"/>
  <c r="O104" i="9" s="1"/>
  <c r="AO105" i="9"/>
  <c r="E105" i="9"/>
  <c r="AI105" i="9" s="1"/>
  <c r="L105" i="9"/>
  <c r="D105" i="9"/>
  <c r="AF105" i="9"/>
  <c r="AH106" i="9"/>
  <c r="C106" i="9"/>
  <c r="A107" i="9"/>
  <c r="AM106" i="9"/>
  <c r="AK106" i="9"/>
  <c r="I22" i="7"/>
  <c r="AD22" i="7"/>
  <c r="AD22" i="8"/>
  <c r="AJ20" i="8"/>
  <c r="AE20" i="8"/>
  <c r="O22" i="8"/>
  <c r="AO23" i="8"/>
  <c r="AF21" i="7"/>
  <c r="P21" i="8"/>
  <c r="AG21" i="8"/>
  <c r="M22" i="8"/>
  <c r="D23" i="8"/>
  <c r="E23" i="8"/>
  <c r="AI23" i="8" s="1"/>
  <c r="AF23" i="8"/>
  <c r="A25" i="8"/>
  <c r="AH24" i="8"/>
  <c r="AM24" i="8"/>
  <c r="AK24" i="8"/>
  <c r="C24" i="8"/>
  <c r="L24" i="8" s="1"/>
  <c r="L23" i="7"/>
  <c r="M23" i="7" s="1"/>
  <c r="AL23" i="7" s="1"/>
  <c r="P22" i="7"/>
  <c r="G23" i="7"/>
  <c r="F22" i="7"/>
  <c r="AK22" i="7" s="1"/>
  <c r="D23" i="7"/>
  <c r="I23" i="7" s="1"/>
  <c r="E23" i="7"/>
  <c r="AI23" i="7" s="1"/>
  <c r="AF22" i="7"/>
  <c r="A25" i="7"/>
  <c r="AH24" i="7"/>
  <c r="AG24" i="7"/>
  <c r="C24" i="7"/>
  <c r="AI20" i="3"/>
  <c r="AK20" i="3" s="1"/>
  <c r="AN20" i="3"/>
  <c r="AL21" i="3"/>
  <c r="AJ21" i="3"/>
  <c r="AM20" i="3"/>
  <c r="Q20" i="6"/>
  <c r="S19" i="6"/>
  <c r="AD105" i="9" l="1"/>
  <c r="M105" i="9"/>
  <c r="AL105" i="9" s="1"/>
  <c r="P104" i="9"/>
  <c r="AG104" i="9"/>
  <c r="N105" i="9"/>
  <c r="O105" i="9" s="1"/>
  <c r="AH107" i="9"/>
  <c r="C107" i="9"/>
  <c r="A108" i="9"/>
  <c r="AM107" i="9"/>
  <c r="AK107" i="9"/>
  <c r="AO106" i="9"/>
  <c r="D106" i="9"/>
  <c r="AF106" i="9"/>
  <c r="AD23" i="7"/>
  <c r="AD23" i="8"/>
  <c r="AJ22" i="7"/>
  <c r="AE22" i="7"/>
  <c r="M23" i="8"/>
  <c r="AL23" i="8" s="1"/>
  <c r="AL22" i="8"/>
  <c r="P22" i="8"/>
  <c r="AG22" i="8"/>
  <c r="AO24" i="8"/>
  <c r="N23" i="8"/>
  <c r="O23" i="8" s="1"/>
  <c r="AJ21" i="8"/>
  <c r="AE21" i="8"/>
  <c r="AF24" i="8"/>
  <c r="A26" i="8"/>
  <c r="AH25" i="8"/>
  <c r="AM25" i="8"/>
  <c r="AK25" i="8"/>
  <c r="C25" i="8"/>
  <c r="L25" i="8" s="1"/>
  <c r="D24" i="8"/>
  <c r="E24" i="8"/>
  <c r="AI24" i="8" s="1"/>
  <c r="P23" i="7"/>
  <c r="L24" i="7"/>
  <c r="M24" i="7" s="1"/>
  <c r="AL24" i="7" s="1"/>
  <c r="G24" i="7"/>
  <c r="F23" i="7"/>
  <c r="AK23" i="7" s="1"/>
  <c r="AG21" i="7"/>
  <c r="D24" i="7"/>
  <c r="I24" i="7" s="1"/>
  <c r="E24" i="7"/>
  <c r="AI24" i="7" s="1"/>
  <c r="A26" i="7"/>
  <c r="AH25" i="7"/>
  <c r="AG25" i="7"/>
  <c r="C25" i="7"/>
  <c r="AJ22" i="3"/>
  <c r="AM21" i="3"/>
  <c r="AL22" i="3"/>
  <c r="AN21" i="3"/>
  <c r="AI21" i="3"/>
  <c r="AK21" i="3" s="1"/>
  <c r="Q21" i="6"/>
  <c r="S20" i="6"/>
  <c r="P105" i="9" l="1"/>
  <c r="AG105" i="9"/>
  <c r="AJ104" i="9"/>
  <c r="AE104" i="9"/>
  <c r="AH108" i="9"/>
  <c r="C108" i="9"/>
  <c r="A109" i="9"/>
  <c r="AM108" i="9"/>
  <c r="AK108" i="9"/>
  <c r="AO107" i="9"/>
  <c r="D107" i="9"/>
  <c r="AF107" i="9"/>
  <c r="AD24" i="8"/>
  <c r="AD24" i="7"/>
  <c r="M24" i="8"/>
  <c r="AL24" i="8" s="1"/>
  <c r="P23" i="8"/>
  <c r="AG23" i="8"/>
  <c r="AJ23" i="7"/>
  <c r="AE23" i="7"/>
  <c r="AJ22" i="8"/>
  <c r="AE22" i="8"/>
  <c r="AF25" i="8"/>
  <c r="AO25" i="8"/>
  <c r="N24" i="8"/>
  <c r="O24" i="8" s="1"/>
  <c r="A27" i="8"/>
  <c r="AH26" i="8"/>
  <c r="AM26" i="8"/>
  <c r="AK26" i="8"/>
  <c r="C26" i="8"/>
  <c r="L26" i="8" s="1"/>
  <c r="D25" i="8"/>
  <c r="N25" i="8"/>
  <c r="E25" i="8"/>
  <c r="AI25" i="8" s="1"/>
  <c r="L25" i="7"/>
  <c r="M25" i="7" s="1"/>
  <c r="AL25" i="7" s="1"/>
  <c r="P24" i="7"/>
  <c r="F24" i="7"/>
  <c r="AK24" i="7" s="1"/>
  <c r="G25" i="7"/>
  <c r="AJ21" i="7"/>
  <c r="AE21" i="7"/>
  <c r="D25" i="7"/>
  <c r="I25" i="7" s="1"/>
  <c r="E25" i="7"/>
  <c r="AI25" i="7" s="1"/>
  <c r="A27" i="7"/>
  <c r="AH26" i="7"/>
  <c r="AG26" i="7"/>
  <c r="C26" i="7"/>
  <c r="AI22" i="3"/>
  <c r="AK22" i="3" s="1"/>
  <c r="AN22" i="3"/>
  <c r="AL23" i="3"/>
  <c r="AJ23" i="3"/>
  <c r="AM22" i="3"/>
  <c r="Q22" i="6"/>
  <c r="S21" i="6"/>
  <c r="AG106" i="9" l="1"/>
  <c r="AJ105" i="9"/>
  <c r="AE105" i="9"/>
  <c r="AO108" i="9"/>
  <c r="D108" i="9"/>
  <c r="AF108" i="9"/>
  <c r="AH109" i="9"/>
  <c r="C109" i="9"/>
  <c r="A110" i="9"/>
  <c r="AM109" i="9"/>
  <c r="AK109" i="9"/>
  <c r="AD25" i="7"/>
  <c r="AD25" i="8"/>
  <c r="AJ24" i="7"/>
  <c r="AE24" i="7"/>
  <c r="P24" i="8"/>
  <c r="AG24" i="8"/>
  <c r="AJ23" i="8"/>
  <c r="AE23" i="8"/>
  <c r="O25" i="8"/>
  <c r="AO26" i="8"/>
  <c r="M25" i="8"/>
  <c r="AL25" i="8" s="1"/>
  <c r="D26" i="8"/>
  <c r="N26" i="8"/>
  <c r="E26" i="8"/>
  <c r="AI26" i="8" s="1"/>
  <c r="AF26" i="8"/>
  <c r="A28" i="8"/>
  <c r="AH27" i="8"/>
  <c r="AM27" i="8"/>
  <c r="AK27" i="8"/>
  <c r="C27" i="8"/>
  <c r="L27" i="8" s="1"/>
  <c r="L26" i="7"/>
  <c r="M26" i="7" s="1"/>
  <c r="AL26" i="7" s="1"/>
  <c r="P25" i="7"/>
  <c r="G26" i="7"/>
  <c r="F25" i="7"/>
  <c r="AK25" i="7" s="1"/>
  <c r="D26" i="7"/>
  <c r="I26" i="7" s="1"/>
  <c r="E26" i="7"/>
  <c r="AI26" i="7" s="1"/>
  <c r="A28" i="7"/>
  <c r="AH27" i="7"/>
  <c r="AG27" i="7"/>
  <c r="C27" i="7"/>
  <c r="AJ24" i="3"/>
  <c r="AM23" i="3"/>
  <c r="AL24" i="3"/>
  <c r="AN23" i="3"/>
  <c r="AI23" i="3"/>
  <c r="AK23" i="3" s="1"/>
  <c r="Q23" i="6"/>
  <c r="S22" i="6"/>
  <c r="AG107" i="9" l="1"/>
  <c r="AJ106" i="9"/>
  <c r="AH110" i="9"/>
  <c r="C110" i="9"/>
  <c r="A111" i="9"/>
  <c r="AM110" i="9"/>
  <c r="AK110" i="9"/>
  <c r="AO109" i="9"/>
  <c r="D109" i="9"/>
  <c r="AF109" i="9"/>
  <c r="O26" i="8"/>
  <c r="AD26" i="8"/>
  <c r="AD26" i="7"/>
  <c r="P26" i="8"/>
  <c r="AG26" i="8"/>
  <c r="AJ25" i="7"/>
  <c r="AE25" i="7"/>
  <c r="P25" i="8"/>
  <c r="AG25" i="8"/>
  <c r="AJ24" i="8"/>
  <c r="AE24" i="8"/>
  <c r="AF27" i="8"/>
  <c r="N27" i="8"/>
  <c r="O27" i="8" s="1"/>
  <c r="AO27" i="8"/>
  <c r="M26" i="8"/>
  <c r="AL26" i="8" s="1"/>
  <c r="D27" i="8"/>
  <c r="E27" i="8"/>
  <c r="AI27" i="8" s="1"/>
  <c r="A29" i="8"/>
  <c r="AH28" i="8"/>
  <c r="AM28" i="8"/>
  <c r="AK28" i="8"/>
  <c r="C28" i="8"/>
  <c r="L28" i="8" s="1"/>
  <c r="L27" i="7"/>
  <c r="M27" i="7" s="1"/>
  <c r="AL27" i="7" s="1"/>
  <c r="P26" i="7"/>
  <c r="G27" i="7"/>
  <c r="F26" i="7"/>
  <c r="AK26" i="7" s="1"/>
  <c r="A29" i="7"/>
  <c r="AH28" i="7"/>
  <c r="AG28" i="7"/>
  <c r="C28" i="7"/>
  <c r="D27" i="7"/>
  <c r="I27" i="7" s="1"/>
  <c r="E27" i="7"/>
  <c r="AI27" i="7" s="1"/>
  <c r="AI24" i="3"/>
  <c r="AK24" i="3" s="1"/>
  <c r="AN24" i="3"/>
  <c r="AL25" i="3"/>
  <c r="AJ25" i="3"/>
  <c r="AM24" i="3"/>
  <c r="Q24" i="6"/>
  <c r="S23" i="6"/>
  <c r="AG108" i="9" l="1"/>
  <c r="AJ107" i="9"/>
  <c r="AO110" i="9"/>
  <c r="D110" i="9"/>
  <c r="AF110" i="9"/>
  <c r="AH111" i="9"/>
  <c r="C111" i="9"/>
  <c r="A112" i="9"/>
  <c r="AM111" i="9"/>
  <c r="AK111" i="9"/>
  <c r="AD27" i="7"/>
  <c r="AD27" i="8"/>
  <c r="P27" i="8"/>
  <c r="AG27" i="8"/>
  <c r="AJ26" i="7"/>
  <c r="AE26" i="7"/>
  <c r="AJ26" i="8"/>
  <c r="AE26" i="8"/>
  <c r="AJ25" i="8"/>
  <c r="AE25" i="8"/>
  <c r="AF28" i="8"/>
  <c r="AO28" i="8"/>
  <c r="M27" i="8"/>
  <c r="AL27" i="8" s="1"/>
  <c r="D28" i="8"/>
  <c r="E28" i="8"/>
  <c r="AI28" i="8" s="1"/>
  <c r="A30" i="8"/>
  <c r="AH29" i="8"/>
  <c r="AM29" i="8"/>
  <c r="AK29" i="8"/>
  <c r="C29" i="8"/>
  <c r="L29" i="8" s="1"/>
  <c r="L28" i="7"/>
  <c r="M28" i="7" s="1"/>
  <c r="AL28" i="7" s="1"/>
  <c r="P27" i="7"/>
  <c r="F27" i="7"/>
  <c r="AK27" i="7" s="1"/>
  <c r="G28" i="7"/>
  <c r="H22" i="7"/>
  <c r="AM22" i="7" s="1"/>
  <c r="D28" i="7"/>
  <c r="I28" i="7" s="1"/>
  <c r="E28" i="7"/>
  <c r="AI28" i="7" s="1"/>
  <c r="A30" i="7"/>
  <c r="AH29" i="7"/>
  <c r="AG29" i="7"/>
  <c r="C29" i="7"/>
  <c r="AJ26" i="3"/>
  <c r="AM25" i="3"/>
  <c r="AL26" i="3"/>
  <c r="AN25" i="3"/>
  <c r="AI25" i="3"/>
  <c r="AK25" i="3" s="1"/>
  <c r="Q25" i="6"/>
  <c r="S24" i="6"/>
  <c r="AG109" i="9" l="1"/>
  <c r="AJ108" i="9"/>
  <c r="AH112" i="9"/>
  <c r="C112" i="9"/>
  <c r="A113" i="9"/>
  <c r="AM112" i="9"/>
  <c r="AK112" i="9"/>
  <c r="AO111" i="9"/>
  <c r="D111" i="9"/>
  <c r="AF111" i="9"/>
  <c r="AD28" i="8"/>
  <c r="AD28" i="7"/>
  <c r="AJ27" i="7"/>
  <c r="AE27" i="7"/>
  <c r="AJ27" i="8"/>
  <c r="AE27" i="8"/>
  <c r="AF29" i="8"/>
  <c r="AO29" i="8"/>
  <c r="M28" i="8"/>
  <c r="AL28" i="8" s="1"/>
  <c r="N28" i="8"/>
  <c r="O28" i="8" s="1"/>
  <c r="D29" i="8"/>
  <c r="N29" i="8"/>
  <c r="E29" i="8"/>
  <c r="AI29" i="8" s="1"/>
  <c r="A31" i="8"/>
  <c r="AH30" i="8"/>
  <c r="AM30" i="8"/>
  <c r="AK30" i="8"/>
  <c r="C30" i="8"/>
  <c r="L30" i="8" s="1"/>
  <c r="P28" i="7"/>
  <c r="L29" i="7"/>
  <c r="M29" i="7" s="1"/>
  <c r="AL29" i="7" s="1"/>
  <c r="F28" i="7"/>
  <c r="AK28" i="7" s="1"/>
  <c r="G29" i="7"/>
  <c r="D29" i="7"/>
  <c r="I29" i="7" s="1"/>
  <c r="E29" i="7"/>
  <c r="AI29" i="7" s="1"/>
  <c r="A31" i="7"/>
  <c r="AH30" i="7"/>
  <c r="AG30" i="7"/>
  <c r="C30" i="7"/>
  <c r="AD29" i="7"/>
  <c r="AN26" i="3"/>
  <c r="AL27" i="3"/>
  <c r="AJ27" i="3"/>
  <c r="AM26" i="3"/>
  <c r="AI26" i="3"/>
  <c r="AK26" i="3" s="1"/>
  <c r="Q26" i="6"/>
  <c r="S25" i="6"/>
  <c r="AG110" i="9" l="1"/>
  <c r="AJ109" i="9"/>
  <c r="AO112" i="9"/>
  <c r="D112" i="9"/>
  <c r="AF112" i="9"/>
  <c r="AH113" i="9"/>
  <c r="C113" i="9"/>
  <c r="A114" i="9"/>
  <c r="AM113" i="9"/>
  <c r="AK113" i="9"/>
  <c r="AD29" i="8"/>
  <c r="AJ28" i="7"/>
  <c r="AE28" i="7"/>
  <c r="P28" i="8"/>
  <c r="AG28" i="8"/>
  <c r="AF30" i="8"/>
  <c r="AO30" i="8"/>
  <c r="O29" i="8"/>
  <c r="M29" i="8"/>
  <c r="AL29" i="8" s="1"/>
  <c r="A32" i="8"/>
  <c r="AH31" i="8"/>
  <c r="AM31" i="8"/>
  <c r="AK31" i="8"/>
  <c r="C31" i="8"/>
  <c r="L31" i="8" s="1"/>
  <c r="D30" i="8"/>
  <c r="E30" i="8"/>
  <c r="AI30" i="8" s="1"/>
  <c r="P29" i="7"/>
  <c r="L30" i="7"/>
  <c r="M30" i="7" s="1"/>
  <c r="AL30" i="7" s="1"/>
  <c r="G30" i="7"/>
  <c r="F29" i="7"/>
  <c r="AK29" i="7" s="1"/>
  <c r="D30" i="7"/>
  <c r="F30" i="7" s="1"/>
  <c r="AK30" i="7" s="1"/>
  <c r="E30" i="7"/>
  <c r="AI30" i="7" s="1"/>
  <c r="A32" i="7"/>
  <c r="AH31" i="7"/>
  <c r="AG31" i="7"/>
  <c r="C31" i="7"/>
  <c r="AI27" i="3"/>
  <c r="AK27" i="3" s="1"/>
  <c r="AL28" i="3"/>
  <c r="AN27" i="3"/>
  <c r="AJ28" i="3"/>
  <c r="AM27" i="3"/>
  <c r="Q27" i="6"/>
  <c r="S26" i="6"/>
  <c r="AG111" i="9" l="1"/>
  <c r="AJ110" i="9"/>
  <c r="AH114" i="9"/>
  <c r="C114" i="9"/>
  <c r="A115" i="9"/>
  <c r="AM114" i="9"/>
  <c r="AK114" i="9"/>
  <c r="AO113" i="9"/>
  <c r="D113" i="9"/>
  <c r="AF113" i="9"/>
  <c r="AD30" i="7"/>
  <c r="AD30" i="8"/>
  <c r="P29" i="8"/>
  <c r="AG29" i="8"/>
  <c r="AJ29" i="7"/>
  <c r="AE29" i="7"/>
  <c r="AJ28" i="8"/>
  <c r="AE28" i="8"/>
  <c r="M30" i="8"/>
  <c r="AL30" i="8" s="1"/>
  <c r="AF31" i="8"/>
  <c r="AO31" i="8"/>
  <c r="N30" i="8"/>
  <c r="O30" i="8" s="1"/>
  <c r="A33" i="8"/>
  <c r="AH32" i="8"/>
  <c r="AM32" i="8"/>
  <c r="AK32" i="8"/>
  <c r="C32" i="8"/>
  <c r="L32" i="8" s="1"/>
  <c r="D31" i="8"/>
  <c r="N31" i="8"/>
  <c r="E31" i="8"/>
  <c r="AI31" i="8" s="1"/>
  <c r="P30" i="7"/>
  <c r="L31" i="7"/>
  <c r="M31" i="7" s="1"/>
  <c r="AL31" i="7" s="1"/>
  <c r="G31" i="7"/>
  <c r="I30" i="7"/>
  <c r="A33" i="7"/>
  <c r="AH32" i="7"/>
  <c r="AG32" i="7"/>
  <c r="C32" i="7"/>
  <c r="D31" i="7"/>
  <c r="E31" i="7"/>
  <c r="AI31" i="7" s="1"/>
  <c r="AJ29" i="3"/>
  <c r="AM28" i="3"/>
  <c r="AN28" i="3"/>
  <c r="AL29" i="3"/>
  <c r="AI28" i="3"/>
  <c r="AK28" i="3" s="1"/>
  <c r="Q28" i="6"/>
  <c r="S27" i="6"/>
  <c r="AG112" i="9" l="1"/>
  <c r="AJ111" i="9"/>
  <c r="AO114" i="9"/>
  <c r="D114" i="9"/>
  <c r="AF114" i="9"/>
  <c r="AH115" i="9"/>
  <c r="C115" i="9"/>
  <c r="A116" i="9"/>
  <c r="AM115" i="9"/>
  <c r="AK115" i="9"/>
  <c r="O31" i="8"/>
  <c r="P31" i="8" s="1"/>
  <c r="AD31" i="7"/>
  <c r="AD31" i="8"/>
  <c r="AJ30" i="7"/>
  <c r="AE30" i="7"/>
  <c r="P30" i="8"/>
  <c r="AG30" i="8"/>
  <c r="AJ29" i="8"/>
  <c r="AE29" i="8"/>
  <c r="AF32" i="8"/>
  <c r="AO32" i="8"/>
  <c r="M31" i="8"/>
  <c r="AL31" i="8" s="1"/>
  <c r="A34" i="8"/>
  <c r="AH33" i="8"/>
  <c r="AM33" i="8"/>
  <c r="AK33" i="8"/>
  <c r="C33" i="8"/>
  <c r="L33" i="8" s="1"/>
  <c r="D32" i="8"/>
  <c r="N32" i="8"/>
  <c r="E32" i="8"/>
  <c r="AI32" i="8" s="1"/>
  <c r="I31" i="7"/>
  <c r="P31" i="7"/>
  <c r="L32" i="7"/>
  <c r="M32" i="7" s="1"/>
  <c r="AL32" i="7" s="1"/>
  <c r="F31" i="7"/>
  <c r="AK31" i="7" s="1"/>
  <c r="G32" i="7"/>
  <c r="A34" i="7"/>
  <c r="C33" i="7"/>
  <c r="AF23" i="7"/>
  <c r="H23" i="7"/>
  <c r="D32" i="7"/>
  <c r="E32" i="7"/>
  <c r="AI32" i="7" s="1"/>
  <c r="AJ30" i="3"/>
  <c r="AM29" i="3"/>
  <c r="AI29" i="3"/>
  <c r="AK29" i="3" s="1"/>
  <c r="AL30" i="3"/>
  <c r="AN29" i="3"/>
  <c r="Q29" i="6"/>
  <c r="S28" i="6"/>
  <c r="AG113" i="9" l="1"/>
  <c r="AJ112" i="9"/>
  <c r="AH116" i="9"/>
  <c r="C116" i="9"/>
  <c r="A117" i="9"/>
  <c r="AM116" i="9"/>
  <c r="AK116" i="9"/>
  <c r="AO115" i="9"/>
  <c r="D115" i="9"/>
  <c r="AF115" i="9"/>
  <c r="O32" i="8"/>
  <c r="AG32" i="8" s="1"/>
  <c r="AG31" i="8"/>
  <c r="AD32" i="7"/>
  <c r="AD32" i="8"/>
  <c r="P32" i="8"/>
  <c r="AJ31" i="7"/>
  <c r="AE31" i="7"/>
  <c r="AJ31" i="8"/>
  <c r="AE31" i="8"/>
  <c r="AJ30" i="8"/>
  <c r="AE30" i="8"/>
  <c r="H24" i="7"/>
  <c r="AM24" i="7" s="1"/>
  <c r="AM23" i="7"/>
  <c r="AF33" i="8"/>
  <c r="AO33" i="8"/>
  <c r="M32" i="8"/>
  <c r="A35" i="8"/>
  <c r="AH34" i="8"/>
  <c r="AM34" i="8"/>
  <c r="AK34" i="8"/>
  <c r="C34" i="8"/>
  <c r="AO34" i="8" s="1"/>
  <c r="D33" i="8"/>
  <c r="E33" i="8"/>
  <c r="AI33" i="8" s="1"/>
  <c r="I32" i="7"/>
  <c r="L33" i="7"/>
  <c r="M33" i="7" s="1"/>
  <c r="AL33" i="7" s="1"/>
  <c r="P32" i="7"/>
  <c r="F32" i="7"/>
  <c r="AK32" i="7" s="1"/>
  <c r="G33" i="7"/>
  <c r="A35" i="7"/>
  <c r="AH34" i="7"/>
  <c r="AG34" i="7"/>
  <c r="C34" i="7"/>
  <c r="AF24" i="7"/>
  <c r="D33" i="7"/>
  <c r="E33" i="7"/>
  <c r="AN30" i="3"/>
  <c r="AL31" i="3"/>
  <c r="AI30" i="3"/>
  <c r="AK30" i="3" s="1"/>
  <c r="AJ31" i="3"/>
  <c r="AM30" i="3"/>
  <c r="Q30" i="6"/>
  <c r="S29" i="6"/>
  <c r="AG114" i="9" l="1"/>
  <c r="AJ113" i="9"/>
  <c r="AH117" i="9"/>
  <c r="C117" i="9"/>
  <c r="A118" i="9"/>
  <c r="AM117" i="9"/>
  <c r="AK117" i="9"/>
  <c r="AO116" i="9"/>
  <c r="D116" i="9"/>
  <c r="AF116" i="9"/>
  <c r="AJ32" i="7"/>
  <c r="AE32" i="7"/>
  <c r="M33" i="8"/>
  <c r="AL33" i="8" s="1"/>
  <c r="AL32" i="8"/>
  <c r="AJ32" i="8"/>
  <c r="AE32" i="8"/>
  <c r="L34" i="8"/>
  <c r="AD33" i="8"/>
  <c r="N33" i="8"/>
  <c r="O33" i="8" s="1"/>
  <c r="D34" i="8"/>
  <c r="E34" i="8"/>
  <c r="AI34" i="8" s="1"/>
  <c r="AF34" i="8"/>
  <c r="A36" i="8"/>
  <c r="AH35" i="8"/>
  <c r="AM35" i="8"/>
  <c r="AK35" i="8"/>
  <c r="C35" i="8"/>
  <c r="AO35" i="8" s="1"/>
  <c r="I33" i="7"/>
  <c r="P33" i="7"/>
  <c r="L34" i="7"/>
  <c r="M34" i="7" s="1"/>
  <c r="AL34" i="7" s="1"/>
  <c r="F33" i="7"/>
  <c r="G34" i="7"/>
  <c r="AG33" i="7"/>
  <c r="D34" i="7"/>
  <c r="E34" i="7"/>
  <c r="AI34" i="7" s="1"/>
  <c r="AD33" i="7"/>
  <c r="AI33" i="7"/>
  <c r="A36" i="7"/>
  <c r="AH35" i="7"/>
  <c r="AG35" i="7"/>
  <c r="C35" i="7"/>
  <c r="AJ32" i="3"/>
  <c r="AM31" i="3"/>
  <c r="AI31" i="3"/>
  <c r="AK31" i="3" s="1"/>
  <c r="AL32" i="3"/>
  <c r="AN31" i="3"/>
  <c r="Q31" i="6"/>
  <c r="S30" i="6"/>
  <c r="AG115" i="9" l="1"/>
  <c r="AJ114" i="9"/>
  <c r="AO117" i="9"/>
  <c r="D117" i="9"/>
  <c r="AF117" i="9"/>
  <c r="AH118" i="9"/>
  <c r="C118" i="9"/>
  <c r="A119" i="9"/>
  <c r="AM118" i="9"/>
  <c r="AK118" i="9"/>
  <c r="L35" i="8"/>
  <c r="N35" i="8" s="1"/>
  <c r="N34" i="8"/>
  <c r="O34" i="8" s="1"/>
  <c r="P34" i="8" s="1"/>
  <c r="F34" i="7"/>
  <c r="AK34" i="7" s="1"/>
  <c r="AD34" i="8"/>
  <c r="AD34" i="7"/>
  <c r="AG34" i="8"/>
  <c r="P33" i="8"/>
  <c r="AG33" i="8"/>
  <c r="AF35" i="8"/>
  <c r="M34" i="8"/>
  <c r="AL34" i="8" s="1"/>
  <c r="D35" i="8"/>
  <c r="E35" i="8"/>
  <c r="AI35" i="8" s="1"/>
  <c r="A37" i="8"/>
  <c r="AH36" i="8"/>
  <c r="AM36" i="8"/>
  <c r="AK36" i="8"/>
  <c r="C36" i="8"/>
  <c r="P34" i="7"/>
  <c r="L35" i="7"/>
  <c r="M35" i="7" s="1"/>
  <c r="AL35" i="7" s="1"/>
  <c r="I34" i="7"/>
  <c r="G35" i="7"/>
  <c r="A37" i="7"/>
  <c r="AH36" i="7"/>
  <c r="AG36" i="7"/>
  <c r="C36" i="7"/>
  <c r="AJ33" i="7"/>
  <c r="AE33" i="7"/>
  <c r="D35" i="7"/>
  <c r="E35" i="7"/>
  <c r="AI35" i="7" s="1"/>
  <c r="AF25" i="7"/>
  <c r="H25" i="7"/>
  <c r="AN32" i="3"/>
  <c r="AL33" i="3"/>
  <c r="AI32" i="3"/>
  <c r="AK32" i="3" s="1"/>
  <c r="AJ33" i="3"/>
  <c r="AM32" i="3"/>
  <c r="Q32" i="6"/>
  <c r="S31" i="6"/>
  <c r="AG116" i="9" l="1"/>
  <c r="AJ115" i="9"/>
  <c r="AH119" i="9"/>
  <c r="C119" i="9"/>
  <c r="A120" i="9"/>
  <c r="AM119" i="9"/>
  <c r="AK119" i="9"/>
  <c r="AO118" i="9"/>
  <c r="D118" i="9"/>
  <c r="AF118" i="9"/>
  <c r="AF34" i="7"/>
  <c r="H26" i="7"/>
  <c r="AM26" i="7" s="1"/>
  <c r="AM25" i="7"/>
  <c r="O35" i="8"/>
  <c r="L36" i="8"/>
  <c r="AF36" i="8"/>
  <c r="AO36" i="8"/>
  <c r="AD35" i="8"/>
  <c r="AD35" i="7"/>
  <c r="P35" i="8"/>
  <c r="AG35" i="8"/>
  <c r="AJ34" i="7"/>
  <c r="AE34" i="7"/>
  <c r="AJ34" i="8"/>
  <c r="AE34" i="8"/>
  <c r="AJ33" i="8"/>
  <c r="AE33" i="8"/>
  <c r="M35" i="8"/>
  <c r="AL35" i="8" s="1"/>
  <c r="A38" i="8"/>
  <c r="AH37" i="8"/>
  <c r="AM37" i="8"/>
  <c r="AK37" i="8"/>
  <c r="C37" i="8"/>
  <c r="L37" i="8" s="1"/>
  <c r="D36" i="8"/>
  <c r="E36" i="8"/>
  <c r="AI36" i="8" s="1"/>
  <c r="I35" i="7"/>
  <c r="L36" i="7"/>
  <c r="M36" i="7" s="1"/>
  <c r="AL36" i="7" s="1"/>
  <c r="P35" i="7"/>
  <c r="F35" i="7"/>
  <c r="AK35" i="7" s="1"/>
  <c r="G36" i="7"/>
  <c r="AF26" i="7"/>
  <c r="A38" i="7"/>
  <c r="AH37" i="7"/>
  <c r="AG37" i="7"/>
  <c r="C37" i="7"/>
  <c r="D36" i="7"/>
  <c r="E36" i="7"/>
  <c r="AI36" i="7" s="1"/>
  <c r="AJ34" i="3"/>
  <c r="AM33" i="3"/>
  <c r="AI33" i="3"/>
  <c r="AK33" i="3" s="1"/>
  <c r="AL34" i="3"/>
  <c r="AN33" i="3"/>
  <c r="Q33" i="6"/>
  <c r="S32" i="6"/>
  <c r="AG117" i="9" l="1"/>
  <c r="AJ116" i="9"/>
  <c r="AO119" i="9"/>
  <c r="D119" i="9"/>
  <c r="AF119" i="9"/>
  <c r="AH120" i="9"/>
  <c r="C120" i="9"/>
  <c r="A121" i="9"/>
  <c r="AM120" i="9"/>
  <c r="AK120" i="9"/>
  <c r="AF37" i="8"/>
  <c r="AO37" i="8"/>
  <c r="M36" i="8"/>
  <c r="AL36" i="8" s="1"/>
  <c r="N36" i="8"/>
  <c r="O36" i="8" s="1"/>
  <c r="P36" i="8" s="1"/>
  <c r="AD36" i="7"/>
  <c r="AD36" i="8"/>
  <c r="AJ35" i="8"/>
  <c r="AE35" i="8"/>
  <c r="AJ35" i="7"/>
  <c r="AE35" i="7"/>
  <c r="AF35" i="7"/>
  <c r="A39" i="8"/>
  <c r="AH38" i="8"/>
  <c r="AM38" i="8"/>
  <c r="AK38" i="8"/>
  <c r="C38" i="8"/>
  <c r="L38" i="8" s="1"/>
  <c r="D37" i="8"/>
  <c r="E37" i="8"/>
  <c r="AI37" i="8" s="1"/>
  <c r="F36" i="7"/>
  <c r="AK36" i="7" s="1"/>
  <c r="P36" i="7"/>
  <c r="L37" i="7"/>
  <c r="M37" i="7" s="1"/>
  <c r="AL37" i="7" s="1"/>
  <c r="I36" i="7"/>
  <c r="G37" i="7"/>
  <c r="D37" i="7"/>
  <c r="E37" i="7"/>
  <c r="AI37" i="7" s="1"/>
  <c r="A39" i="7"/>
  <c r="AH38" i="7"/>
  <c r="AG38" i="7"/>
  <c r="C38" i="7"/>
  <c r="AN34" i="3"/>
  <c r="AL35" i="3"/>
  <c r="AI34" i="3"/>
  <c r="AK34" i="3" s="1"/>
  <c r="AJ35" i="3"/>
  <c r="AM34" i="3"/>
  <c r="Q34" i="6"/>
  <c r="S33" i="6"/>
  <c r="AG118" i="9" l="1"/>
  <c r="AJ117" i="9"/>
  <c r="AH121" i="9"/>
  <c r="C121" i="9"/>
  <c r="A122" i="9"/>
  <c r="AM121" i="9"/>
  <c r="AK121" i="9"/>
  <c r="AO120" i="9"/>
  <c r="D120" i="9"/>
  <c r="AF120" i="9"/>
  <c r="AD37" i="8"/>
  <c r="AD37" i="7"/>
  <c r="AG36" i="8"/>
  <c r="AF38" i="8"/>
  <c r="AO38" i="8"/>
  <c r="M37" i="8"/>
  <c r="AL37" i="8" s="1"/>
  <c r="N37" i="8"/>
  <c r="O37" i="8" s="1"/>
  <c r="AJ36" i="7"/>
  <c r="AE36" i="7"/>
  <c r="AJ36" i="8"/>
  <c r="AE36" i="8"/>
  <c r="AF36" i="7"/>
  <c r="A40" i="8"/>
  <c r="AH39" i="8"/>
  <c r="AM39" i="8"/>
  <c r="AK39" i="8"/>
  <c r="C39" i="8"/>
  <c r="AO39" i="8" s="1"/>
  <c r="D38" i="8"/>
  <c r="E38" i="8"/>
  <c r="AI38" i="8" s="1"/>
  <c r="L38" i="7"/>
  <c r="M38" i="7" s="1"/>
  <c r="AL38" i="7" s="1"/>
  <c r="P37" i="7"/>
  <c r="I37" i="7"/>
  <c r="F37" i="7"/>
  <c r="AK37" i="7" s="1"/>
  <c r="G38" i="7"/>
  <c r="D38" i="7"/>
  <c r="E38" i="7"/>
  <c r="AI38" i="7" s="1"/>
  <c r="AF27" i="7"/>
  <c r="H27" i="7"/>
  <c r="AM27" i="7" s="1"/>
  <c r="A40" i="7"/>
  <c r="AH39" i="7"/>
  <c r="AG39" i="7"/>
  <c r="C39" i="7"/>
  <c r="AI35" i="3"/>
  <c r="AK35" i="3" s="1"/>
  <c r="AL36" i="3"/>
  <c r="AN35" i="3"/>
  <c r="AJ36" i="3"/>
  <c r="AM35" i="3"/>
  <c r="Q35" i="6"/>
  <c r="S34" i="6"/>
  <c r="AG119" i="9" l="1"/>
  <c r="AJ118" i="9"/>
  <c r="AO121" i="9"/>
  <c r="D121" i="9"/>
  <c r="AF121" i="9"/>
  <c r="AH122" i="9"/>
  <c r="C122" i="9"/>
  <c r="A123" i="9"/>
  <c r="AM122" i="9"/>
  <c r="AK122" i="9"/>
  <c r="L39" i="8"/>
  <c r="N39" i="8" s="1"/>
  <c r="AD38" i="8"/>
  <c r="M38" i="8"/>
  <c r="AL38" i="8" s="1"/>
  <c r="AD38" i="7"/>
  <c r="N38" i="8"/>
  <c r="O38" i="8" s="1"/>
  <c r="AJ37" i="7"/>
  <c r="AE37" i="7"/>
  <c r="P37" i="8"/>
  <c r="AG37" i="8"/>
  <c r="AF37" i="7"/>
  <c r="D39" i="8"/>
  <c r="E39" i="8"/>
  <c r="AI39" i="8" s="1"/>
  <c r="AF39" i="8"/>
  <c r="A41" i="8"/>
  <c r="AH40" i="8"/>
  <c r="AM40" i="8"/>
  <c r="AK40" i="8"/>
  <c r="C40" i="8"/>
  <c r="AO40" i="8" s="1"/>
  <c r="L39" i="7"/>
  <c r="M39" i="7" s="1"/>
  <c r="AL39" i="7" s="1"/>
  <c r="P38" i="7"/>
  <c r="F38" i="7"/>
  <c r="AK38" i="7" s="1"/>
  <c r="I38" i="7"/>
  <c r="G39" i="7"/>
  <c r="D39" i="7"/>
  <c r="E39" i="7"/>
  <c r="AI39" i="7" s="1"/>
  <c r="H28" i="7"/>
  <c r="AF28" i="7"/>
  <c r="A41" i="7"/>
  <c r="AH40" i="7"/>
  <c r="AG40" i="7"/>
  <c r="C40" i="7"/>
  <c r="AJ37" i="3"/>
  <c r="AM37" i="3" s="1"/>
  <c r="AM36" i="3"/>
  <c r="AN36" i="3"/>
  <c r="AL37" i="3"/>
  <c r="AI36" i="3"/>
  <c r="AK36" i="3" s="1"/>
  <c r="Q36" i="6"/>
  <c r="S35" i="6"/>
  <c r="AN37" i="3" l="1"/>
  <c r="AH2" i="3" s="1"/>
  <c r="AG120" i="9"/>
  <c r="AJ119" i="9"/>
  <c r="AH123" i="9"/>
  <c r="C123" i="9"/>
  <c r="A124" i="9"/>
  <c r="AM123" i="9"/>
  <c r="AK123" i="9"/>
  <c r="AO122" i="9"/>
  <c r="D122" i="9"/>
  <c r="AF122" i="9"/>
  <c r="H29" i="7"/>
  <c r="AM29" i="7" s="1"/>
  <c r="AM28" i="7"/>
  <c r="L40" i="8"/>
  <c r="O39" i="8"/>
  <c r="P39" i="8" s="1"/>
  <c r="AD39" i="7"/>
  <c r="AD39" i="8"/>
  <c r="AJ38" i="7"/>
  <c r="AE38" i="7"/>
  <c r="AF38" i="7"/>
  <c r="P38" i="8"/>
  <c r="AG38" i="8"/>
  <c r="AJ37" i="8"/>
  <c r="AE37" i="8"/>
  <c r="M39" i="8"/>
  <c r="AL39" i="8" s="1"/>
  <c r="D40" i="8"/>
  <c r="E40" i="8"/>
  <c r="AI40" i="8" s="1"/>
  <c r="AF40" i="8"/>
  <c r="A42" i="8"/>
  <c r="AH41" i="8"/>
  <c r="AM41" i="8"/>
  <c r="AK41" i="8"/>
  <c r="C41" i="8"/>
  <c r="L40" i="7"/>
  <c r="M40" i="7" s="1"/>
  <c r="AL40" i="7" s="1"/>
  <c r="P39" i="7"/>
  <c r="F39" i="7"/>
  <c r="AK39" i="7" s="1"/>
  <c r="I39" i="7"/>
  <c r="G40" i="7"/>
  <c r="D40" i="7"/>
  <c r="E40" i="7"/>
  <c r="AI40" i="7" s="1"/>
  <c r="A42" i="7"/>
  <c r="AH41" i="7"/>
  <c r="AG41" i="7"/>
  <c r="C41" i="7"/>
  <c r="AF29" i="7"/>
  <c r="AI37" i="3"/>
  <c r="Q37" i="6"/>
  <c r="S36" i="6"/>
  <c r="AG121" i="9" l="1"/>
  <c r="AJ120" i="9"/>
  <c r="AH124" i="9"/>
  <c r="C124" i="9"/>
  <c r="A125" i="9"/>
  <c r="AM124" i="9"/>
  <c r="AK124" i="9"/>
  <c r="AO123" i="9"/>
  <c r="D123" i="9"/>
  <c r="AF123" i="9"/>
  <c r="AK37" i="3"/>
  <c r="AH1" i="3" s="1"/>
  <c r="AG39" i="8"/>
  <c r="L41" i="8"/>
  <c r="M40" i="8"/>
  <c r="AL40" i="8" s="1"/>
  <c r="AF41" i="8"/>
  <c r="AO41" i="8"/>
  <c r="AD40" i="8"/>
  <c r="AD40" i="7"/>
  <c r="N40" i="8"/>
  <c r="O40" i="8" s="1"/>
  <c r="AJ39" i="7"/>
  <c r="AE39" i="7"/>
  <c r="AF39" i="7"/>
  <c r="AJ39" i="8"/>
  <c r="AE39" i="8"/>
  <c r="AJ38" i="8"/>
  <c r="AE38" i="8"/>
  <c r="A43" i="8"/>
  <c r="AH42" i="8"/>
  <c r="AM42" i="8"/>
  <c r="AK42" i="8"/>
  <c r="C42" i="8"/>
  <c r="AO42" i="8" s="1"/>
  <c r="D41" i="8"/>
  <c r="E41" i="8"/>
  <c r="AI41" i="8" s="1"/>
  <c r="L41" i="7"/>
  <c r="M41" i="7" s="1"/>
  <c r="P40" i="7"/>
  <c r="F40" i="7"/>
  <c r="AK40" i="7" s="1"/>
  <c r="I40" i="7"/>
  <c r="G41" i="7"/>
  <c r="D41" i="7"/>
  <c r="E41" i="7"/>
  <c r="AI41" i="7" s="1"/>
  <c r="A43" i="7"/>
  <c r="AH42" i="7"/>
  <c r="AG42" i="7"/>
  <c r="C42" i="7"/>
  <c r="Q38" i="6"/>
  <c r="S37" i="6"/>
  <c r="AG122" i="9" l="1"/>
  <c r="AJ121" i="9"/>
  <c r="AO124" i="9"/>
  <c r="D124" i="9"/>
  <c r="AF124" i="9"/>
  <c r="AH125" i="9"/>
  <c r="C125" i="9"/>
  <c r="A126" i="9"/>
  <c r="AM125" i="9"/>
  <c r="AK125" i="9"/>
  <c r="M41" i="8"/>
  <c r="AL41" i="8" s="1"/>
  <c r="L42" i="8"/>
  <c r="AD41" i="7"/>
  <c r="AD41" i="8"/>
  <c r="P40" i="8"/>
  <c r="AG40" i="8"/>
  <c r="AJ40" i="7"/>
  <c r="AE40" i="7"/>
  <c r="AF40" i="7"/>
  <c r="N41" i="8"/>
  <c r="O41" i="8" s="1"/>
  <c r="D42" i="8"/>
  <c r="E42" i="8"/>
  <c r="AI42" i="8" s="1"/>
  <c r="AF42" i="8"/>
  <c r="A44" i="8"/>
  <c r="AH43" i="8"/>
  <c r="AM43" i="8"/>
  <c r="AK43" i="8"/>
  <c r="C43" i="8"/>
  <c r="AO43" i="8" s="1"/>
  <c r="L42" i="7"/>
  <c r="M42" i="7" s="1"/>
  <c r="AL42" i="7" s="1"/>
  <c r="P41" i="7"/>
  <c r="AL41" i="7"/>
  <c r="I41" i="7"/>
  <c r="F41" i="7"/>
  <c r="AK41" i="7" s="1"/>
  <c r="G42" i="7"/>
  <c r="AF30" i="7"/>
  <c r="H30" i="7"/>
  <c r="AM30" i="7" s="1"/>
  <c r="D42" i="7"/>
  <c r="E42" i="7"/>
  <c r="AI42" i="7" s="1"/>
  <c r="A44" i="7"/>
  <c r="AH43" i="7"/>
  <c r="AG43" i="7"/>
  <c r="C43" i="7"/>
  <c r="Q39" i="6"/>
  <c r="S38" i="6"/>
  <c r="AG123" i="9" l="1"/>
  <c r="AJ122" i="9"/>
  <c r="AH126" i="9"/>
  <c r="C126" i="9"/>
  <c r="A127" i="9"/>
  <c r="AM126" i="9"/>
  <c r="AK126" i="9"/>
  <c r="AO125" i="9"/>
  <c r="D125" i="9"/>
  <c r="AF125" i="9"/>
  <c r="M42" i="8"/>
  <c r="AL42" i="8" s="1"/>
  <c r="L43" i="8"/>
  <c r="N42" i="8"/>
  <c r="O42" i="8" s="1"/>
  <c r="AD42" i="7"/>
  <c r="AD42" i="8"/>
  <c r="AJ41" i="7"/>
  <c r="AE41" i="7"/>
  <c r="P41" i="8"/>
  <c r="AG41" i="8"/>
  <c r="AF41" i="7"/>
  <c r="AJ40" i="8"/>
  <c r="AE40" i="8"/>
  <c r="AF43" i="8"/>
  <c r="D43" i="8"/>
  <c r="E43" i="8"/>
  <c r="AI43" i="8" s="1"/>
  <c r="A45" i="8"/>
  <c r="AH44" i="8"/>
  <c r="AM44" i="8"/>
  <c r="AK44" i="8"/>
  <c r="C44" i="8"/>
  <c r="AO44" i="8" s="1"/>
  <c r="P42" i="7"/>
  <c r="L43" i="7"/>
  <c r="M43" i="7" s="1"/>
  <c r="AL43" i="7" s="1"/>
  <c r="F42" i="7"/>
  <c r="AK42" i="7" s="1"/>
  <c r="I42" i="7"/>
  <c r="G43" i="7"/>
  <c r="A45" i="7"/>
  <c r="AH44" i="7"/>
  <c r="AG44" i="7"/>
  <c r="C44" i="7"/>
  <c r="D43" i="7"/>
  <c r="E43" i="7"/>
  <c r="AI43" i="7" s="1"/>
  <c r="AF31" i="7"/>
  <c r="H31" i="7"/>
  <c r="Q40" i="6"/>
  <c r="S39" i="6"/>
  <c r="F43" i="7" l="1"/>
  <c r="AK43" i="7" s="1"/>
  <c r="AG124" i="9"/>
  <c r="AJ123" i="9"/>
  <c r="AO126" i="9"/>
  <c r="D126" i="9"/>
  <c r="AF126" i="9"/>
  <c r="AH127" i="9"/>
  <c r="C127" i="9"/>
  <c r="A128" i="9"/>
  <c r="AM127" i="9"/>
  <c r="AK127" i="9"/>
  <c r="AD43" i="8"/>
  <c r="H32" i="7"/>
  <c r="AM32" i="7" s="1"/>
  <c r="AM31" i="7"/>
  <c r="M43" i="8"/>
  <c r="AL43" i="8" s="1"/>
  <c r="L44" i="8"/>
  <c r="N44" i="8" s="1"/>
  <c r="AF43" i="7"/>
  <c r="N43" i="8"/>
  <c r="O43" i="8" s="1"/>
  <c r="AD43" i="7"/>
  <c r="AJ42" i="7"/>
  <c r="AE42" i="7"/>
  <c r="AF42" i="7"/>
  <c r="P42" i="8"/>
  <c r="AG42" i="8"/>
  <c r="AJ41" i="8"/>
  <c r="AE41" i="8"/>
  <c r="AF44" i="8"/>
  <c r="D44" i="8"/>
  <c r="E44" i="8"/>
  <c r="AI44" i="8" s="1"/>
  <c r="A46" i="8"/>
  <c r="AH45" i="8"/>
  <c r="AM45" i="8"/>
  <c r="AK45" i="8"/>
  <c r="C45" i="8"/>
  <c r="P43" i="7"/>
  <c r="L44" i="7"/>
  <c r="M44" i="7" s="1"/>
  <c r="AL44" i="7" s="1"/>
  <c r="I43" i="7"/>
  <c r="G44" i="7"/>
  <c r="AK33" i="7"/>
  <c r="AF33" i="7"/>
  <c r="D44" i="7"/>
  <c r="E44" i="7"/>
  <c r="AI44" i="7" s="1"/>
  <c r="AF32" i="7"/>
  <c r="AH33" i="7"/>
  <c r="A46" i="7"/>
  <c r="AH45" i="7"/>
  <c r="C45" i="7"/>
  <c r="Q41" i="6"/>
  <c r="S40" i="6"/>
  <c r="AG125" i="9" l="1"/>
  <c r="AJ124" i="9"/>
  <c r="AO127" i="9"/>
  <c r="D127" i="9"/>
  <c r="AF127" i="9"/>
  <c r="AH128" i="9"/>
  <c r="C128" i="9"/>
  <c r="A129" i="9"/>
  <c r="AM128" i="9"/>
  <c r="AK128" i="9"/>
  <c r="AD44" i="7"/>
  <c r="L45" i="8"/>
  <c r="N45" i="8" s="1"/>
  <c r="O44" i="8"/>
  <c r="P44" i="8" s="1"/>
  <c r="AF45" i="8"/>
  <c r="AO45" i="8"/>
  <c r="AD44" i="8"/>
  <c r="AG44" i="8"/>
  <c r="AJ43" i="7"/>
  <c r="AE43" i="7"/>
  <c r="P43" i="8"/>
  <c r="AG43" i="8"/>
  <c r="AJ42" i="8"/>
  <c r="AE42" i="8"/>
  <c r="M44" i="8"/>
  <c r="AL44" i="8" s="1"/>
  <c r="A47" i="8"/>
  <c r="AH46" i="8"/>
  <c r="AM46" i="8"/>
  <c r="AK46" i="8"/>
  <c r="C46" i="8"/>
  <c r="D45" i="8"/>
  <c r="E45" i="8"/>
  <c r="AI45" i="8" s="1"/>
  <c r="I44" i="7"/>
  <c r="L45" i="7"/>
  <c r="M45" i="7" s="1"/>
  <c r="AL45" i="7" s="1"/>
  <c r="P44" i="7"/>
  <c r="F44" i="7"/>
  <c r="AK44" i="7" s="1"/>
  <c r="G45" i="7"/>
  <c r="A47" i="7"/>
  <c r="AH46" i="7"/>
  <c r="C46" i="7"/>
  <c r="D45" i="7"/>
  <c r="E45" i="7"/>
  <c r="AI45" i="7" s="1"/>
  <c r="H33" i="7"/>
  <c r="Q42" i="6"/>
  <c r="S41" i="6"/>
  <c r="AG126" i="9" l="1"/>
  <c r="AJ125" i="9"/>
  <c r="AO128" i="9"/>
  <c r="D128" i="9"/>
  <c r="AF128" i="9"/>
  <c r="AH129" i="9"/>
  <c r="C129" i="9"/>
  <c r="A130" i="9"/>
  <c r="AM129" i="9"/>
  <c r="AK129" i="9"/>
  <c r="L46" i="8"/>
  <c r="O45" i="8"/>
  <c r="P45" i="8" s="1"/>
  <c r="AF46" i="8"/>
  <c r="AO46" i="8"/>
  <c r="AD45" i="8"/>
  <c r="AG45" i="8"/>
  <c r="AJ44" i="7"/>
  <c r="AE44" i="7"/>
  <c r="AJ44" i="8"/>
  <c r="AE44" i="8"/>
  <c r="AF44" i="7"/>
  <c r="AJ43" i="8"/>
  <c r="AE43" i="8"/>
  <c r="M45" i="8"/>
  <c r="AL45" i="8" s="1"/>
  <c r="A48" i="8"/>
  <c r="AH47" i="8"/>
  <c r="AM47" i="8"/>
  <c r="AK47" i="8"/>
  <c r="C47" i="8"/>
  <c r="D46" i="8"/>
  <c r="E46" i="8"/>
  <c r="AI46" i="8" s="1"/>
  <c r="F45" i="7"/>
  <c r="AF45" i="7" s="1"/>
  <c r="L46" i="7"/>
  <c r="M46" i="7" s="1"/>
  <c r="AL46" i="7" s="1"/>
  <c r="P45" i="7"/>
  <c r="AG45" i="7"/>
  <c r="AK45" i="7"/>
  <c r="AM33" i="7"/>
  <c r="H34" i="7"/>
  <c r="AD45" i="7"/>
  <c r="I45" i="7"/>
  <c r="G46" i="7"/>
  <c r="D46" i="7"/>
  <c r="E46" i="7"/>
  <c r="AI46" i="7" s="1"/>
  <c r="A48" i="7"/>
  <c r="AH47" i="7"/>
  <c r="C47" i="7"/>
  <c r="AE4" i="3"/>
  <c r="AD4" i="3"/>
  <c r="Q43" i="6"/>
  <c r="S42" i="6"/>
  <c r="AG127" i="9" l="1"/>
  <c r="AJ126" i="9"/>
  <c r="AO129" i="9"/>
  <c r="D129" i="9"/>
  <c r="AF129" i="9"/>
  <c r="AH130" i="9"/>
  <c r="C130" i="9"/>
  <c r="A131" i="9"/>
  <c r="AM130" i="9"/>
  <c r="AK130" i="9"/>
  <c r="L47" i="8"/>
  <c r="N47" i="8" s="1"/>
  <c r="AF47" i="8"/>
  <c r="AO47" i="8"/>
  <c r="M46" i="8"/>
  <c r="AL46" i="8" s="1"/>
  <c r="N46" i="8"/>
  <c r="O46" i="8" s="1"/>
  <c r="P46" i="8" s="1"/>
  <c r="AD46" i="7"/>
  <c r="AD46" i="8"/>
  <c r="AJ45" i="8"/>
  <c r="AE45" i="8"/>
  <c r="H35" i="7"/>
  <c r="AM34" i="7"/>
  <c r="A49" i="8"/>
  <c r="AH48" i="8"/>
  <c r="AM48" i="8"/>
  <c r="AK48" i="8"/>
  <c r="C48" i="8"/>
  <c r="D47" i="8"/>
  <c r="E47" i="8"/>
  <c r="AI47" i="8" s="1"/>
  <c r="P46" i="7"/>
  <c r="L47" i="7"/>
  <c r="M47" i="7" s="1"/>
  <c r="AL47" i="7" s="1"/>
  <c r="I46" i="7"/>
  <c r="F46" i="7"/>
  <c r="AF46" i="7" s="1"/>
  <c r="AJ45" i="7"/>
  <c r="G47" i="7"/>
  <c r="D47" i="7"/>
  <c r="E47" i="7"/>
  <c r="AI47" i="7" s="1"/>
  <c r="A49" i="7"/>
  <c r="AH48" i="7"/>
  <c r="C48" i="7"/>
  <c r="AE5" i="3"/>
  <c r="AD5" i="3"/>
  <c r="C120" i="6"/>
  <c r="D120" i="6" s="1"/>
  <c r="C222" i="6"/>
  <c r="C55" i="6"/>
  <c r="E55" i="6" s="1"/>
  <c r="C353" i="6"/>
  <c r="C41" i="6"/>
  <c r="D41" i="6" s="1"/>
  <c r="C288" i="6"/>
  <c r="C213" i="6"/>
  <c r="C26" i="6"/>
  <c r="C48" i="6"/>
  <c r="E48" i="6" s="1"/>
  <c r="C73" i="6"/>
  <c r="C184" i="6"/>
  <c r="D184" i="6" s="1"/>
  <c r="C97" i="6"/>
  <c r="D97" i="6" s="1"/>
  <c r="C322" i="6"/>
  <c r="D322" i="6" s="1"/>
  <c r="C58" i="6"/>
  <c r="C102" i="6"/>
  <c r="C23" i="6"/>
  <c r="C15" i="6"/>
  <c r="AE15" i="6" s="1"/>
  <c r="C74" i="6"/>
  <c r="C88" i="6"/>
  <c r="D88" i="6" s="1"/>
  <c r="C152" i="6"/>
  <c r="C224" i="6"/>
  <c r="C352" i="6"/>
  <c r="C225" i="6"/>
  <c r="C194" i="6"/>
  <c r="C187" i="6"/>
  <c r="C161" i="6"/>
  <c r="C289" i="6"/>
  <c r="C130" i="6"/>
  <c r="C258" i="6"/>
  <c r="C386" i="6"/>
  <c r="C148" i="6"/>
  <c r="C315" i="6"/>
  <c r="C85" i="6"/>
  <c r="C66" i="6"/>
  <c r="C276" i="6"/>
  <c r="D58" i="6"/>
  <c r="C399" i="6"/>
  <c r="C223" i="6"/>
  <c r="C95" i="6"/>
  <c r="L95" i="6" s="1"/>
  <c r="N95" i="6" s="1"/>
  <c r="C286" i="6"/>
  <c r="D286" i="6" s="1"/>
  <c r="C158" i="6"/>
  <c r="C341" i="6"/>
  <c r="C277" i="6"/>
  <c r="C229" i="6"/>
  <c r="C197" i="6"/>
  <c r="C165" i="6"/>
  <c r="C133" i="6"/>
  <c r="C101" i="6"/>
  <c r="C388" i="6"/>
  <c r="C356" i="6"/>
  <c r="C324" i="6"/>
  <c r="C292" i="6"/>
  <c r="C260" i="6"/>
  <c r="C228" i="6"/>
  <c r="C196" i="6"/>
  <c r="C164" i="6"/>
  <c r="C132" i="6"/>
  <c r="C100" i="6"/>
  <c r="C68" i="6"/>
  <c r="L68" i="6" s="1"/>
  <c r="N68" i="6" s="1"/>
  <c r="C98" i="6"/>
  <c r="C53" i="6"/>
  <c r="L53" i="6" s="1"/>
  <c r="N53" i="6" s="1"/>
  <c r="C395" i="6"/>
  <c r="C363" i="6"/>
  <c r="C331" i="6"/>
  <c r="C299" i="6"/>
  <c r="C267" i="6"/>
  <c r="C235" i="6"/>
  <c r="C203" i="6"/>
  <c r="C171" i="6"/>
  <c r="C139" i="6"/>
  <c r="C107" i="6"/>
  <c r="C394" i="6"/>
  <c r="C378" i="6"/>
  <c r="C362" i="6"/>
  <c r="C346" i="6"/>
  <c r="C330" i="6"/>
  <c r="C314" i="6"/>
  <c r="C298" i="6"/>
  <c r="C282" i="6"/>
  <c r="C266" i="6"/>
  <c r="C250" i="6"/>
  <c r="C234" i="6"/>
  <c r="C218" i="6"/>
  <c r="C202" i="6"/>
  <c r="C186" i="6"/>
  <c r="C170" i="6"/>
  <c r="C154" i="6"/>
  <c r="C138" i="6"/>
  <c r="C405" i="6"/>
  <c r="C393" i="6"/>
  <c r="C377" i="6"/>
  <c r="C361" i="6"/>
  <c r="C345" i="6"/>
  <c r="C329" i="6"/>
  <c r="C313" i="6"/>
  <c r="C297" i="6"/>
  <c r="C281" i="6"/>
  <c r="C265" i="6"/>
  <c r="C249" i="6"/>
  <c r="C233" i="6"/>
  <c r="C217" i="6"/>
  <c r="C201" i="6"/>
  <c r="C185" i="6"/>
  <c r="C169" i="6"/>
  <c r="C153" i="6"/>
  <c r="C137" i="6"/>
  <c r="C121" i="6"/>
  <c r="C105" i="6"/>
  <c r="C89" i="6"/>
  <c r="L89" i="6" s="1"/>
  <c r="N89" i="6" s="1"/>
  <c r="C392" i="6"/>
  <c r="C376" i="6"/>
  <c r="C360" i="6"/>
  <c r="C344" i="6"/>
  <c r="C328" i="6"/>
  <c r="C312" i="6"/>
  <c r="C296" i="6"/>
  <c r="C280" i="6"/>
  <c r="C264" i="6"/>
  <c r="C248" i="6"/>
  <c r="C232" i="6"/>
  <c r="C216" i="6"/>
  <c r="C287" i="6"/>
  <c r="C350" i="6"/>
  <c r="C381" i="6"/>
  <c r="C245" i="6"/>
  <c r="C181" i="6"/>
  <c r="C117" i="6"/>
  <c r="C372" i="6"/>
  <c r="C308" i="6"/>
  <c r="C244" i="6"/>
  <c r="C180" i="6"/>
  <c r="C116" i="6"/>
  <c r="C65" i="6"/>
  <c r="L65" i="6" s="1"/>
  <c r="N65" i="6" s="1"/>
  <c r="C37" i="6"/>
  <c r="C347" i="6"/>
  <c r="C283" i="6"/>
  <c r="C219" i="6"/>
  <c r="C155" i="6"/>
  <c r="C91" i="6"/>
  <c r="L91" i="6" s="1"/>
  <c r="N91" i="6" s="1"/>
  <c r="C370" i="6"/>
  <c r="C338" i="6"/>
  <c r="C306" i="6"/>
  <c r="C274" i="6"/>
  <c r="C242" i="6"/>
  <c r="C210" i="6"/>
  <c r="C178" i="6"/>
  <c r="C146" i="6"/>
  <c r="C403" i="6"/>
  <c r="C369" i="6"/>
  <c r="C337" i="6"/>
  <c r="C305" i="6"/>
  <c r="C273" i="6"/>
  <c r="C241" i="6"/>
  <c r="C209" i="6"/>
  <c r="C177" i="6"/>
  <c r="C145" i="6"/>
  <c r="C113" i="6"/>
  <c r="C401" i="6"/>
  <c r="C368" i="6"/>
  <c r="C336" i="6"/>
  <c r="C304" i="6"/>
  <c r="C272" i="6"/>
  <c r="C240" i="6"/>
  <c r="C208" i="6"/>
  <c r="C192" i="6"/>
  <c r="C176" i="6"/>
  <c r="C160" i="6"/>
  <c r="C144" i="6"/>
  <c r="C128" i="6"/>
  <c r="D128" i="6" s="1"/>
  <c r="C112" i="6"/>
  <c r="C96" i="6"/>
  <c r="L96" i="6" s="1"/>
  <c r="N96" i="6" s="1"/>
  <c r="C80" i="6"/>
  <c r="C64" i="6"/>
  <c r="C122" i="6"/>
  <c r="C90" i="6"/>
  <c r="E90" i="6" s="1"/>
  <c r="AI90" i="6" s="1"/>
  <c r="C77" i="6"/>
  <c r="L77" i="6" s="1"/>
  <c r="N77" i="6" s="1"/>
  <c r="C49" i="6"/>
  <c r="C33" i="6"/>
  <c r="C16" i="6"/>
  <c r="AD16" i="6" s="1"/>
  <c r="C24" i="6"/>
  <c r="L24" i="6" s="1"/>
  <c r="N24" i="6" s="1"/>
  <c r="C40" i="6"/>
  <c r="E40" i="6" s="1"/>
  <c r="C56" i="6"/>
  <c r="C10" i="6"/>
  <c r="C31" i="6"/>
  <c r="C47" i="6"/>
  <c r="L47" i="6" s="1"/>
  <c r="N47" i="6" s="1"/>
  <c r="C69" i="6"/>
  <c r="E69" i="6" s="1"/>
  <c r="C86" i="6"/>
  <c r="D86" i="6" s="1"/>
  <c r="C118" i="6"/>
  <c r="C17" i="6"/>
  <c r="L17" i="6" s="1"/>
  <c r="N17" i="6" s="1"/>
  <c r="C34" i="6"/>
  <c r="C50" i="6"/>
  <c r="D50" i="6" s="1"/>
  <c r="C71" i="6"/>
  <c r="E71" i="6" s="1"/>
  <c r="AI71" i="6" s="1"/>
  <c r="C29" i="6"/>
  <c r="E29" i="6" s="1"/>
  <c r="AI29" i="6" s="1"/>
  <c r="C14" i="6"/>
  <c r="E14" i="6" s="1"/>
  <c r="C42" i="6"/>
  <c r="E42" i="6" s="1"/>
  <c r="AI42" i="6" s="1"/>
  <c r="C22" i="6"/>
  <c r="E22" i="6" s="1"/>
  <c r="AI22" i="6" s="1"/>
  <c r="C70" i="6"/>
  <c r="L70" i="6" s="1"/>
  <c r="N70" i="6" s="1"/>
  <c r="C39" i="6"/>
  <c r="E39" i="6" s="1"/>
  <c r="AI39" i="6" s="1"/>
  <c r="C67" i="6"/>
  <c r="C32" i="6"/>
  <c r="C25" i="6"/>
  <c r="C57" i="6"/>
  <c r="C106" i="6"/>
  <c r="C72" i="6"/>
  <c r="C104" i="6"/>
  <c r="C136" i="6"/>
  <c r="C168" i="6"/>
  <c r="C200" i="6"/>
  <c r="C256" i="6"/>
  <c r="C320" i="6"/>
  <c r="D320" i="6" s="1"/>
  <c r="C384" i="6"/>
  <c r="C129" i="6"/>
  <c r="D129" i="6" s="1"/>
  <c r="C193" i="6"/>
  <c r="D193" i="6" s="1"/>
  <c r="C257" i="6"/>
  <c r="C321" i="6"/>
  <c r="C385" i="6"/>
  <c r="D385" i="6" s="1"/>
  <c r="C162" i="6"/>
  <c r="C226" i="6"/>
  <c r="D226" i="6" s="1"/>
  <c r="C290" i="6"/>
  <c r="C354" i="6"/>
  <c r="D354" i="6" s="1"/>
  <c r="C123" i="6"/>
  <c r="C251" i="6"/>
  <c r="C379" i="6"/>
  <c r="C84" i="6"/>
  <c r="C212" i="6"/>
  <c r="C340" i="6"/>
  <c r="C149" i="6"/>
  <c r="C309" i="6"/>
  <c r="C159" i="6"/>
  <c r="C59" i="6"/>
  <c r="E59" i="6" s="1"/>
  <c r="AG19" i="6"/>
  <c r="AG18" i="6"/>
  <c r="AG17" i="6"/>
  <c r="AG16" i="6"/>
  <c r="AG15" i="6"/>
  <c r="AG14" i="6"/>
  <c r="AG13" i="6"/>
  <c r="AG12" i="6"/>
  <c r="AG11" i="6"/>
  <c r="AG10" i="6"/>
  <c r="AH19" i="6"/>
  <c r="AH18" i="6"/>
  <c r="AH17" i="6"/>
  <c r="AH16" i="6"/>
  <c r="AH15" i="6"/>
  <c r="AH14" i="6"/>
  <c r="AH13" i="6"/>
  <c r="AH12" i="6"/>
  <c r="AH11" i="6"/>
  <c r="AH10" i="6"/>
  <c r="AI69" i="6"/>
  <c r="AI59" i="6"/>
  <c r="AI55" i="6"/>
  <c r="AI40" i="6"/>
  <c r="AL19" i="6"/>
  <c r="AM18" i="6"/>
  <c r="AI18" i="6"/>
  <c r="AJ17" i="6"/>
  <c r="AK16" i="6"/>
  <c r="AJ15" i="6"/>
  <c r="AK14" i="6"/>
  <c r="AL13" i="6"/>
  <c r="AM12" i="6"/>
  <c r="AI12" i="6"/>
  <c r="AM10" i="6"/>
  <c r="AI10" i="6"/>
  <c r="AI48" i="6"/>
  <c r="AM19" i="6"/>
  <c r="AK19" i="6"/>
  <c r="AI19" i="6"/>
  <c r="AL18" i="6"/>
  <c r="AJ18" i="6"/>
  <c r="AM17" i="6"/>
  <c r="AK17" i="6"/>
  <c r="AI17" i="6"/>
  <c r="AL16" i="6"/>
  <c r="AJ16" i="6"/>
  <c r="AM15" i="6"/>
  <c r="AK15" i="6"/>
  <c r="AI15" i="6"/>
  <c r="AL14" i="6"/>
  <c r="AJ14" i="6"/>
  <c r="AM13" i="6"/>
  <c r="AK13" i="6"/>
  <c r="AI13" i="6"/>
  <c r="AL12" i="6"/>
  <c r="AJ12" i="6"/>
  <c r="AM11" i="6"/>
  <c r="AK11" i="6"/>
  <c r="AI11" i="6"/>
  <c r="AL10" i="6"/>
  <c r="AJ10" i="6"/>
  <c r="AJ19" i="6"/>
  <c r="AK18" i="6"/>
  <c r="AL17" i="6"/>
  <c r="AM16" i="6"/>
  <c r="AI16" i="6"/>
  <c r="AL15" i="6"/>
  <c r="AM14" i="6"/>
  <c r="AI14" i="6"/>
  <c r="AJ13" i="6"/>
  <c r="AK12" i="6"/>
  <c r="AL11" i="6"/>
  <c r="AJ11" i="6"/>
  <c r="AK10" i="6"/>
  <c r="C261" i="6"/>
  <c r="C293" i="6"/>
  <c r="C325" i="6"/>
  <c r="C357" i="6"/>
  <c r="C126" i="6"/>
  <c r="C190" i="6"/>
  <c r="D190" i="6" s="1"/>
  <c r="C254" i="6"/>
  <c r="C318" i="6"/>
  <c r="D318" i="6" s="1"/>
  <c r="C382" i="6"/>
  <c r="D382" i="6" s="1"/>
  <c r="C127" i="6"/>
  <c r="D127" i="6" s="1"/>
  <c r="C191" i="6"/>
  <c r="C255" i="6"/>
  <c r="C335" i="6"/>
  <c r="C52" i="6"/>
  <c r="L52" i="6" s="1"/>
  <c r="N52" i="6" s="1"/>
  <c r="C30" i="6"/>
  <c r="C367" i="6"/>
  <c r="C303" i="6"/>
  <c r="D303" i="6" s="1"/>
  <c r="C271" i="6"/>
  <c r="C239" i="6"/>
  <c r="D239" i="6" s="1"/>
  <c r="C207" i="6"/>
  <c r="C175" i="6"/>
  <c r="D175" i="6" s="1"/>
  <c r="C143" i="6"/>
  <c r="D143" i="6" s="1"/>
  <c r="C111" i="6"/>
  <c r="C398" i="6"/>
  <c r="C366" i="6"/>
  <c r="C334" i="6"/>
  <c r="C302" i="6"/>
  <c r="C270" i="6"/>
  <c r="C238" i="6"/>
  <c r="C206" i="6"/>
  <c r="C174" i="6"/>
  <c r="C142" i="6"/>
  <c r="C397" i="6"/>
  <c r="C365" i="6"/>
  <c r="C349" i="6"/>
  <c r="C333" i="6"/>
  <c r="C317" i="6"/>
  <c r="C301" i="6"/>
  <c r="C285" i="6"/>
  <c r="C269" i="6"/>
  <c r="C253" i="6"/>
  <c r="C237" i="6"/>
  <c r="C221" i="6"/>
  <c r="C205" i="6"/>
  <c r="C189" i="6"/>
  <c r="C173" i="6"/>
  <c r="C157" i="6"/>
  <c r="C141" i="6"/>
  <c r="D141" i="6" s="1"/>
  <c r="C125" i="6"/>
  <c r="D125" i="6" s="1"/>
  <c r="C109" i="6"/>
  <c r="C93" i="6"/>
  <c r="C396" i="6"/>
  <c r="C380" i="6"/>
  <c r="D380" i="6" s="1"/>
  <c r="C364" i="6"/>
  <c r="C348" i="6"/>
  <c r="C332" i="6"/>
  <c r="C316" i="6"/>
  <c r="D316" i="6" s="1"/>
  <c r="C300" i="6"/>
  <c r="C284" i="6"/>
  <c r="C268" i="6"/>
  <c r="C252" i="6"/>
  <c r="C236" i="6"/>
  <c r="C220" i="6"/>
  <c r="C204" i="6"/>
  <c r="C188" i="6"/>
  <c r="C172" i="6"/>
  <c r="D172" i="6" s="1"/>
  <c r="C156" i="6"/>
  <c r="C140" i="6"/>
  <c r="C124" i="6"/>
  <c r="C108" i="6"/>
  <c r="D108" i="6" s="1"/>
  <c r="C92" i="6"/>
  <c r="C76" i="6"/>
  <c r="D76" i="6" s="1"/>
  <c r="C81" i="6"/>
  <c r="C114" i="6"/>
  <c r="D114" i="6" s="1"/>
  <c r="C82" i="6"/>
  <c r="D82" i="6" s="1"/>
  <c r="C61" i="6"/>
  <c r="E61" i="6" s="1"/>
  <c r="AI61" i="6" s="1"/>
  <c r="C45" i="6"/>
  <c r="L45" i="6" s="1"/>
  <c r="N45" i="6" s="1"/>
  <c r="C400" i="6"/>
  <c r="C387" i="6"/>
  <c r="C371" i="6"/>
  <c r="C355" i="6"/>
  <c r="C339" i="6"/>
  <c r="C323" i="6"/>
  <c r="C307" i="6"/>
  <c r="C291" i="6"/>
  <c r="C275" i="6"/>
  <c r="C259" i="6"/>
  <c r="C243" i="6"/>
  <c r="C227" i="6"/>
  <c r="C211" i="6"/>
  <c r="C195" i="6"/>
  <c r="C179" i="6"/>
  <c r="C163" i="6"/>
  <c r="C147" i="6"/>
  <c r="C131" i="6"/>
  <c r="C115" i="6"/>
  <c r="C99" i="6"/>
  <c r="C83" i="6"/>
  <c r="C319" i="6"/>
  <c r="C351" i="6"/>
  <c r="C383" i="6"/>
  <c r="D383" i="6" s="1"/>
  <c r="C63" i="6"/>
  <c r="C110" i="6"/>
  <c r="C27" i="6"/>
  <c r="C19" i="6"/>
  <c r="AE19" i="6" s="1"/>
  <c r="C373" i="6"/>
  <c r="C389" i="6"/>
  <c r="C402" i="6"/>
  <c r="C134" i="6"/>
  <c r="C150" i="6"/>
  <c r="C166" i="6"/>
  <c r="C182" i="6"/>
  <c r="C198" i="6"/>
  <c r="C214" i="6"/>
  <c r="C230" i="6"/>
  <c r="C246" i="6"/>
  <c r="C262" i="6"/>
  <c r="C278" i="6"/>
  <c r="C294" i="6"/>
  <c r="C310" i="6"/>
  <c r="C326" i="6"/>
  <c r="C342" i="6"/>
  <c r="C358" i="6"/>
  <c r="C374" i="6"/>
  <c r="C390" i="6"/>
  <c r="C87" i="6"/>
  <c r="C103" i="6"/>
  <c r="C119" i="6"/>
  <c r="C135" i="6"/>
  <c r="C151" i="6"/>
  <c r="C167" i="6"/>
  <c r="C183" i="6"/>
  <c r="C199" i="6"/>
  <c r="C215" i="6"/>
  <c r="C231" i="6"/>
  <c r="C247" i="6"/>
  <c r="C263" i="6"/>
  <c r="C279" i="6"/>
  <c r="C295" i="6"/>
  <c r="C311" i="6"/>
  <c r="C327" i="6"/>
  <c r="C343" i="6"/>
  <c r="C359" i="6"/>
  <c r="C375" i="6"/>
  <c r="C391" i="6"/>
  <c r="C404" i="6"/>
  <c r="C46" i="6"/>
  <c r="C13" i="6"/>
  <c r="AE13" i="6" s="1"/>
  <c r="C78" i="6"/>
  <c r="C43" i="6"/>
  <c r="C75" i="6"/>
  <c r="C36" i="6"/>
  <c r="C79" i="6"/>
  <c r="C54" i="6"/>
  <c r="C38" i="6"/>
  <c r="C21" i="6"/>
  <c r="C12" i="6"/>
  <c r="AE12" i="6" s="1"/>
  <c r="C94" i="6"/>
  <c r="C62" i="6"/>
  <c r="C51" i="6"/>
  <c r="C35" i="6"/>
  <c r="C18" i="6"/>
  <c r="AE18" i="6" s="1"/>
  <c r="C60" i="6"/>
  <c r="C44" i="6"/>
  <c r="C28" i="6"/>
  <c r="C11" i="6"/>
  <c r="AE11" i="6" s="1"/>
  <c r="C20" i="6"/>
  <c r="Q44" i="6"/>
  <c r="S43" i="6"/>
  <c r="AD47" i="8" l="1"/>
  <c r="AG46" i="8"/>
  <c r="AJ127" i="9"/>
  <c r="AH131" i="9"/>
  <c r="C131" i="9"/>
  <c r="A132" i="9"/>
  <c r="AM131" i="9"/>
  <c r="AK131" i="9"/>
  <c r="AO130" i="9"/>
  <c r="D130" i="9"/>
  <c r="AF130" i="9"/>
  <c r="L48" i="8"/>
  <c r="O47" i="8"/>
  <c r="P47" i="8" s="1"/>
  <c r="AF5" i="3"/>
  <c r="B18" i="10" s="1"/>
  <c r="AF48" i="8"/>
  <c r="AO48" i="8"/>
  <c r="AK46" i="7"/>
  <c r="AJ46" i="8"/>
  <c r="AE46" i="8"/>
  <c r="H36" i="7"/>
  <c r="AM35" i="7"/>
  <c r="M47" i="8"/>
  <c r="AL47" i="8" s="1"/>
  <c r="A50" i="8"/>
  <c r="AH49" i="8"/>
  <c r="AM49" i="8"/>
  <c r="AK49" i="8"/>
  <c r="C49" i="8"/>
  <c r="D48" i="8"/>
  <c r="E48" i="8"/>
  <c r="AI48" i="8" s="1"/>
  <c r="L48" i="7"/>
  <c r="M48" i="7" s="1"/>
  <c r="AL48" i="7" s="1"/>
  <c r="P47" i="7"/>
  <c r="F47" i="7"/>
  <c r="AF47" i="7" s="1"/>
  <c r="AG47" i="7"/>
  <c r="AD47" i="7"/>
  <c r="I47" i="7"/>
  <c r="AG46" i="7"/>
  <c r="AE45" i="7"/>
  <c r="G48" i="7"/>
  <c r="D48" i="7"/>
  <c r="E48" i="7"/>
  <c r="AI48" i="7" s="1"/>
  <c r="A50" i="7"/>
  <c r="AH49" i="7"/>
  <c r="C49" i="7"/>
  <c r="D274" i="6"/>
  <c r="L16" i="6"/>
  <c r="N16" i="6" s="1"/>
  <c r="D90" i="6"/>
  <c r="E86" i="6"/>
  <c r="AI86" i="6" s="1"/>
  <c r="L90" i="6"/>
  <c r="N90" i="6" s="1"/>
  <c r="L29" i="6"/>
  <c r="N29" i="6" s="1"/>
  <c r="D113" i="6"/>
  <c r="D40" i="6"/>
  <c r="D29" i="6"/>
  <c r="AD29" i="6"/>
  <c r="D17" i="6"/>
  <c r="E17" i="6"/>
  <c r="AE17" i="6"/>
  <c r="D47" i="6"/>
  <c r="E47" i="6"/>
  <c r="AI47" i="6" s="1"/>
  <c r="L10" i="6"/>
  <c r="N10" i="6" s="1"/>
  <c r="D10" i="6"/>
  <c r="O10" i="6"/>
  <c r="P10" i="6" s="1"/>
  <c r="D16" i="6"/>
  <c r="E16" i="6"/>
  <c r="AE16" i="6"/>
  <c r="E49" i="6"/>
  <c r="AI49" i="6" s="1"/>
  <c r="D49" i="6"/>
  <c r="D64" i="6"/>
  <c r="E64" i="6"/>
  <c r="AI64" i="6" s="1"/>
  <c r="D96" i="6"/>
  <c r="E96" i="6"/>
  <c r="AI96" i="6" s="1"/>
  <c r="D160" i="6"/>
  <c r="D192" i="6"/>
  <c r="D240" i="6"/>
  <c r="D368" i="6"/>
  <c r="D177" i="6"/>
  <c r="D241" i="6"/>
  <c r="D146" i="6"/>
  <c r="D158" i="6"/>
  <c r="E95" i="6"/>
  <c r="AI95" i="6" s="1"/>
  <c r="D95" i="6"/>
  <c r="AD95" i="6"/>
  <c r="D130" i="6"/>
  <c r="D353" i="6"/>
  <c r="L64" i="6"/>
  <c r="N64" i="6" s="1"/>
  <c r="L49" i="6"/>
  <c r="N49" i="6" s="1"/>
  <c r="L40" i="6"/>
  <c r="N40" i="6" s="1"/>
  <c r="L86" i="6"/>
  <c r="N86" i="6" s="1"/>
  <c r="L50" i="6"/>
  <c r="N50" i="6" s="1"/>
  <c r="AD10" i="6"/>
  <c r="AD40" i="6"/>
  <c r="AD90" i="6"/>
  <c r="AD17" i="6"/>
  <c r="AE10" i="6"/>
  <c r="E10" i="6"/>
  <c r="D304" i="6"/>
  <c r="D369" i="6"/>
  <c r="D350" i="6"/>
  <c r="F10" i="6"/>
  <c r="G10" i="6" s="1"/>
  <c r="E50" i="6"/>
  <c r="AI50" i="6" s="1"/>
  <c r="L15" i="6"/>
  <c r="N15" i="6" s="1"/>
  <c r="AD55" i="6"/>
  <c r="AD86" i="6"/>
  <c r="AD50" i="6"/>
  <c r="AD47" i="6"/>
  <c r="L31" i="6"/>
  <c r="N31" i="6" s="1"/>
  <c r="L69" i="6"/>
  <c r="N69" i="6" s="1"/>
  <c r="L34" i="6"/>
  <c r="N34" i="6" s="1"/>
  <c r="L71" i="6"/>
  <c r="N71" i="6" s="1"/>
  <c r="D257" i="6"/>
  <c r="L72" i="6"/>
  <c r="N72" i="6" s="1"/>
  <c r="L57" i="6"/>
  <c r="N57" i="6" s="1"/>
  <c r="L48" i="6"/>
  <c r="N48" i="6" s="1"/>
  <c r="L14" i="6"/>
  <c r="N14" i="6" s="1"/>
  <c r="AD59" i="6"/>
  <c r="AE14" i="6"/>
  <c r="D59" i="6"/>
  <c r="L19" i="6"/>
  <c r="N19" i="6" s="1"/>
  <c r="L59" i="6"/>
  <c r="N59" i="6" s="1"/>
  <c r="L85" i="6"/>
  <c r="N85" i="6" s="1"/>
  <c r="L84" i="6"/>
  <c r="N84" i="6" s="1"/>
  <c r="L105" i="6"/>
  <c r="N105" i="6" s="1"/>
  <c r="L88" i="6"/>
  <c r="N88" i="6" s="1"/>
  <c r="L41" i="6"/>
  <c r="N41" i="6" s="1"/>
  <c r="L32" i="6"/>
  <c r="N32" i="6" s="1"/>
  <c r="L39" i="6"/>
  <c r="N39" i="6" s="1"/>
  <c r="L22" i="6"/>
  <c r="N22" i="6" s="1"/>
  <c r="AD14" i="6"/>
  <c r="AD22" i="6"/>
  <c r="AD39" i="6"/>
  <c r="D208" i="6"/>
  <c r="D272" i="6"/>
  <c r="D336" i="6"/>
  <c r="D401" i="6"/>
  <c r="D145" i="6"/>
  <c r="D209" i="6"/>
  <c r="D337" i="6"/>
  <c r="D403" i="6"/>
  <c r="D178" i="6"/>
  <c r="D126" i="6"/>
  <c r="D271" i="6"/>
  <c r="D48" i="6"/>
  <c r="L101" i="6"/>
  <c r="N101" i="6" s="1"/>
  <c r="L100" i="6"/>
  <c r="N100" i="6" s="1"/>
  <c r="L98" i="6"/>
  <c r="N98" i="6" s="1"/>
  <c r="L104" i="6"/>
  <c r="N104" i="6" s="1"/>
  <c r="L25" i="6"/>
  <c r="N25" i="6" s="1"/>
  <c r="L67" i="6"/>
  <c r="N67" i="6" s="1"/>
  <c r="L55" i="6"/>
  <c r="N55" i="6" s="1"/>
  <c r="L102" i="6"/>
  <c r="N102" i="6" s="1"/>
  <c r="L42" i="6"/>
  <c r="N42" i="6" s="1"/>
  <c r="L28" i="6"/>
  <c r="N28" i="6" s="1"/>
  <c r="L83" i="6"/>
  <c r="N83" i="6" s="1"/>
  <c r="L80" i="6"/>
  <c r="N80" i="6" s="1"/>
  <c r="L33" i="6"/>
  <c r="N33" i="6" s="1"/>
  <c r="L56" i="6"/>
  <c r="N56" i="6" s="1"/>
  <c r="AD48" i="6"/>
  <c r="AD15" i="6"/>
  <c r="AD71" i="6"/>
  <c r="L46" i="6"/>
  <c r="N46" i="6" s="1"/>
  <c r="L36" i="6"/>
  <c r="N36" i="6" s="1"/>
  <c r="L76" i="6"/>
  <c r="N76" i="6" s="1"/>
  <c r="L61" i="6"/>
  <c r="N61" i="6" s="1"/>
  <c r="AD61" i="6"/>
  <c r="L18" i="6"/>
  <c r="N18" i="6" s="1"/>
  <c r="D55" i="6"/>
  <c r="L54" i="6"/>
  <c r="N54" i="6" s="1"/>
  <c r="AD18" i="6"/>
  <c r="E41" i="6"/>
  <c r="D213" i="6"/>
  <c r="L94" i="6"/>
  <c r="N94" i="6" s="1"/>
  <c r="L75" i="6"/>
  <c r="N75" i="6" s="1"/>
  <c r="L78" i="6"/>
  <c r="N78" i="6" s="1"/>
  <c r="L30" i="6"/>
  <c r="N30" i="6" s="1"/>
  <c r="L63" i="6"/>
  <c r="N63" i="6" s="1"/>
  <c r="L103" i="6"/>
  <c r="N103" i="6" s="1"/>
  <c r="L11" i="6"/>
  <c r="N11" i="6" s="1"/>
  <c r="O11" i="6" s="1"/>
  <c r="P11" i="6" s="1"/>
  <c r="L44" i="6"/>
  <c r="N44" i="6" s="1"/>
  <c r="L51" i="6"/>
  <c r="N51" i="6" s="1"/>
  <c r="L21" i="6"/>
  <c r="N21" i="6" s="1"/>
  <c r="L93" i="6"/>
  <c r="N93" i="6" s="1"/>
  <c r="L92" i="6"/>
  <c r="N92" i="6" s="1"/>
  <c r="L81" i="6"/>
  <c r="N81" i="6" s="1"/>
  <c r="L82" i="6"/>
  <c r="N82" i="6" s="1"/>
  <c r="L99" i="6"/>
  <c r="N99" i="6" s="1"/>
  <c r="AD13" i="6"/>
  <c r="D61" i="6"/>
  <c r="E70" i="6"/>
  <c r="AI70" i="6" s="1"/>
  <c r="E24" i="6"/>
  <c r="AI24" i="6" s="1"/>
  <c r="D24" i="6"/>
  <c r="D33" i="6"/>
  <c r="E33" i="6"/>
  <c r="AI33" i="6" s="1"/>
  <c r="E80" i="6"/>
  <c r="AI80" i="6" s="1"/>
  <c r="D80" i="6"/>
  <c r="D386" i="6"/>
  <c r="D161" i="6"/>
  <c r="D194" i="6"/>
  <c r="D352" i="6"/>
  <c r="E74" i="6"/>
  <c r="AI74" i="6" s="1"/>
  <c r="E58" i="6"/>
  <c r="AI58" i="6" s="1"/>
  <c r="E73" i="6"/>
  <c r="AI73" i="6" s="1"/>
  <c r="E26" i="6"/>
  <c r="D26" i="6"/>
  <c r="D288" i="6"/>
  <c r="L43" i="6"/>
  <c r="N43" i="6" s="1"/>
  <c r="L13" i="6"/>
  <c r="N13" i="6" s="1"/>
  <c r="L87" i="6"/>
  <c r="N87" i="6" s="1"/>
  <c r="L66" i="6"/>
  <c r="N66" i="6" s="1"/>
  <c r="L37" i="6"/>
  <c r="N37" i="6" s="1"/>
  <c r="L73" i="6"/>
  <c r="N73" i="6" s="1"/>
  <c r="L74" i="6"/>
  <c r="N74" i="6" s="1"/>
  <c r="L23" i="6"/>
  <c r="N23" i="6" s="1"/>
  <c r="L26" i="6"/>
  <c r="N26" i="6" s="1"/>
  <c r="L58" i="6"/>
  <c r="N58" i="6" s="1"/>
  <c r="L97" i="6"/>
  <c r="N97" i="6" s="1"/>
  <c r="AD42" i="6"/>
  <c r="AD74" i="6"/>
  <c r="AD33" i="6"/>
  <c r="AD69" i="6"/>
  <c r="AD73" i="6"/>
  <c r="D69" i="6"/>
  <c r="D222" i="6"/>
  <c r="E97" i="6"/>
  <c r="AI97" i="6" s="1"/>
  <c r="D400" i="6"/>
  <c r="D140" i="6"/>
  <c r="D204" i="6"/>
  <c r="D173" i="6"/>
  <c r="D205" i="6"/>
  <c r="D237" i="6"/>
  <c r="AD11" i="6"/>
  <c r="D301" i="6"/>
  <c r="D73" i="6"/>
  <c r="D371" i="6"/>
  <c r="D365" i="6"/>
  <c r="D152" i="6"/>
  <c r="AD19" i="6"/>
  <c r="D74" i="6"/>
  <c r="D290" i="6"/>
  <c r="D162" i="6"/>
  <c r="D321" i="6"/>
  <c r="D384" i="6"/>
  <c r="D256" i="6"/>
  <c r="D34" i="6"/>
  <c r="E34" i="6"/>
  <c r="AI34" i="6" s="1"/>
  <c r="D118" i="6"/>
  <c r="D31" i="6"/>
  <c r="E31" i="6"/>
  <c r="AI31" i="6" s="1"/>
  <c r="E56" i="6"/>
  <c r="AI56" i="6" s="1"/>
  <c r="D56" i="6"/>
  <c r="D77" i="6"/>
  <c r="E77" i="6"/>
  <c r="AI77" i="6" s="1"/>
  <c r="D122" i="6"/>
  <c r="D112" i="6"/>
  <c r="D176" i="6"/>
  <c r="D273" i="6"/>
  <c r="D381" i="6"/>
  <c r="D258" i="6"/>
  <c r="D289" i="6"/>
  <c r="D225" i="6"/>
  <c r="D224" i="6"/>
  <c r="E15" i="6"/>
  <c r="D15" i="6"/>
  <c r="E102" i="6"/>
  <c r="AI102" i="6" s="1"/>
  <c r="D102" i="6"/>
  <c r="D71" i="6"/>
  <c r="D144" i="6"/>
  <c r="D269" i="6"/>
  <c r="D333" i="6"/>
  <c r="D207" i="6"/>
  <c r="D254" i="6"/>
  <c r="D42" i="6"/>
  <c r="E88" i="6"/>
  <c r="AI88" i="6" s="1"/>
  <c r="D252" i="6"/>
  <c r="D70" i="6"/>
  <c r="D187" i="6"/>
  <c r="E23" i="6"/>
  <c r="AI23" i="6" s="1"/>
  <c r="D23" i="6"/>
  <c r="D148" i="6"/>
  <c r="E85" i="6"/>
  <c r="AI85" i="6" s="1"/>
  <c r="D85" i="6"/>
  <c r="D315" i="6"/>
  <c r="E66" i="6"/>
  <c r="AI66" i="6" s="1"/>
  <c r="D66" i="6"/>
  <c r="D276" i="6"/>
  <c r="E82" i="6"/>
  <c r="AI82" i="6" s="1"/>
  <c r="D39" i="6"/>
  <c r="D22" i="6"/>
  <c r="D14" i="6"/>
  <c r="D159" i="6"/>
  <c r="D149" i="6"/>
  <c r="D212" i="6"/>
  <c r="D379" i="6"/>
  <c r="D123" i="6"/>
  <c r="D168" i="6"/>
  <c r="E104" i="6"/>
  <c r="AI104" i="6" s="1"/>
  <c r="D104" i="6"/>
  <c r="D106" i="6"/>
  <c r="E25" i="6"/>
  <c r="AI25" i="6" s="1"/>
  <c r="D25" i="6"/>
  <c r="E67" i="6"/>
  <c r="D67" i="6"/>
  <c r="D242" i="6"/>
  <c r="D306" i="6"/>
  <c r="D370" i="6"/>
  <c r="D155" i="6"/>
  <c r="D283" i="6"/>
  <c r="E37" i="6"/>
  <c r="AI37" i="6" s="1"/>
  <c r="D37" i="6"/>
  <c r="D116" i="6"/>
  <c r="D244" i="6"/>
  <c r="D372" i="6"/>
  <c r="D181" i="6"/>
  <c r="D287" i="6"/>
  <c r="D232" i="6"/>
  <c r="D264" i="6"/>
  <c r="D296" i="6"/>
  <c r="D328" i="6"/>
  <c r="D360" i="6"/>
  <c r="D392" i="6"/>
  <c r="D105" i="6"/>
  <c r="E105" i="6"/>
  <c r="AI105" i="6" s="1"/>
  <c r="D137" i="6"/>
  <c r="D169" i="6"/>
  <c r="D201" i="6"/>
  <c r="D233" i="6"/>
  <c r="D265" i="6"/>
  <c r="D297" i="6"/>
  <c r="D329" i="6"/>
  <c r="D361" i="6"/>
  <c r="D393" i="6"/>
  <c r="D138" i="6"/>
  <c r="D170" i="6"/>
  <c r="D202" i="6"/>
  <c r="D234" i="6"/>
  <c r="D266" i="6"/>
  <c r="D298" i="6"/>
  <c r="D330" i="6"/>
  <c r="D362" i="6"/>
  <c r="D394" i="6"/>
  <c r="D139" i="6"/>
  <c r="D203" i="6"/>
  <c r="D267" i="6"/>
  <c r="D331" i="6"/>
  <c r="D395" i="6"/>
  <c r="E98" i="6"/>
  <c r="AI98" i="6" s="1"/>
  <c r="D98" i="6"/>
  <c r="E100" i="6"/>
  <c r="AI100" i="6" s="1"/>
  <c r="D100" i="6"/>
  <c r="D164" i="6"/>
  <c r="D228" i="6"/>
  <c r="D292" i="6"/>
  <c r="D356" i="6"/>
  <c r="E101" i="6"/>
  <c r="AI101" i="6" s="1"/>
  <c r="D101" i="6"/>
  <c r="D165" i="6"/>
  <c r="D229" i="6"/>
  <c r="D341" i="6"/>
  <c r="D223" i="6"/>
  <c r="D309" i="6"/>
  <c r="D340" i="6"/>
  <c r="E84" i="6"/>
  <c r="AI84" i="6" s="1"/>
  <c r="D84" i="6"/>
  <c r="D251" i="6"/>
  <c r="D200" i="6"/>
  <c r="D136" i="6"/>
  <c r="E72" i="6"/>
  <c r="AI72" i="6" s="1"/>
  <c r="D72" i="6"/>
  <c r="E57" i="6"/>
  <c r="AI57" i="6" s="1"/>
  <c r="D57" i="6"/>
  <c r="E32" i="6"/>
  <c r="AI32" i="6" s="1"/>
  <c r="D32" i="6"/>
  <c r="D305" i="6"/>
  <c r="D210" i="6"/>
  <c r="D338" i="6"/>
  <c r="E91" i="6"/>
  <c r="D91" i="6"/>
  <c r="D219" i="6"/>
  <c r="D347" i="6"/>
  <c r="E65" i="6"/>
  <c r="D65" i="6"/>
  <c r="D180" i="6"/>
  <c r="D308" i="6"/>
  <c r="D117" i="6"/>
  <c r="D245" i="6"/>
  <c r="D216" i="6"/>
  <c r="D248" i="6"/>
  <c r="D280" i="6"/>
  <c r="D312" i="6"/>
  <c r="D344" i="6"/>
  <c r="D376" i="6"/>
  <c r="D89" i="6"/>
  <c r="E89" i="6"/>
  <c r="D121" i="6"/>
  <c r="D153" i="6"/>
  <c r="D185" i="6"/>
  <c r="D217" i="6"/>
  <c r="D249" i="6"/>
  <c r="D281" i="6"/>
  <c r="D313" i="6"/>
  <c r="D345" i="6"/>
  <c r="D377" i="6"/>
  <c r="D405" i="6"/>
  <c r="D154" i="6"/>
  <c r="D186" i="6"/>
  <c r="D218" i="6"/>
  <c r="D250" i="6"/>
  <c r="D282" i="6"/>
  <c r="D314" i="6"/>
  <c r="D346" i="6"/>
  <c r="D378" i="6"/>
  <c r="D107" i="6"/>
  <c r="D171" i="6"/>
  <c r="D235" i="6"/>
  <c r="D299" i="6"/>
  <c r="D363" i="6"/>
  <c r="E53" i="6"/>
  <c r="D53" i="6"/>
  <c r="E68" i="6"/>
  <c r="D68" i="6"/>
  <c r="D132" i="6"/>
  <c r="D196" i="6"/>
  <c r="D260" i="6"/>
  <c r="D324" i="6"/>
  <c r="D388" i="6"/>
  <c r="D133" i="6"/>
  <c r="D197" i="6"/>
  <c r="D277" i="6"/>
  <c r="D399" i="6"/>
  <c r="D131" i="6"/>
  <c r="D195" i="6"/>
  <c r="D259" i="6"/>
  <c r="D323" i="6"/>
  <c r="D387" i="6"/>
  <c r="D92" i="6"/>
  <c r="D156" i="6"/>
  <c r="E93" i="6"/>
  <c r="AI93" i="6" s="1"/>
  <c r="D157" i="6"/>
  <c r="D189" i="6"/>
  <c r="D221" i="6"/>
  <c r="D253" i="6"/>
  <c r="D285" i="6"/>
  <c r="D317" i="6"/>
  <c r="D349" i="6"/>
  <c r="E76" i="6"/>
  <c r="AI76" i="6" s="1"/>
  <c r="E21" i="6"/>
  <c r="AI21" i="6" s="1"/>
  <c r="D21" i="6"/>
  <c r="D319" i="6"/>
  <c r="D99" i="6"/>
  <c r="E99" i="6"/>
  <c r="AI99" i="6" s="1"/>
  <c r="D163" i="6"/>
  <c r="D227" i="6"/>
  <c r="D291" i="6"/>
  <c r="D355" i="6"/>
  <c r="D45" i="6"/>
  <c r="E45" i="6"/>
  <c r="D81" i="6"/>
  <c r="E81" i="6"/>
  <c r="AI81" i="6" s="1"/>
  <c r="D124" i="6"/>
  <c r="D188" i="6"/>
  <c r="D220" i="6"/>
  <c r="D284" i="6"/>
  <c r="D348" i="6"/>
  <c r="E92" i="6"/>
  <c r="AI92" i="6" s="1"/>
  <c r="D93" i="6"/>
  <c r="D397" i="6"/>
  <c r="D174" i="6"/>
  <c r="D238" i="6"/>
  <c r="D302" i="6"/>
  <c r="D366" i="6"/>
  <c r="D111" i="6"/>
  <c r="D30" i="6"/>
  <c r="E30" i="6"/>
  <c r="AI30" i="6" s="1"/>
  <c r="D255" i="6"/>
  <c r="D357" i="6"/>
  <c r="D293" i="6"/>
  <c r="D83" i="6"/>
  <c r="E83" i="6"/>
  <c r="AI83" i="6" s="1"/>
  <c r="D115" i="6"/>
  <c r="D147" i="6"/>
  <c r="D179" i="6"/>
  <c r="D211" i="6"/>
  <c r="D243" i="6"/>
  <c r="D275" i="6"/>
  <c r="D307" i="6"/>
  <c r="D339" i="6"/>
  <c r="D236" i="6"/>
  <c r="D268" i="6"/>
  <c r="D300" i="6"/>
  <c r="D332" i="6"/>
  <c r="D364" i="6"/>
  <c r="D396" i="6"/>
  <c r="D109" i="6"/>
  <c r="D142" i="6"/>
  <c r="D206" i="6"/>
  <c r="D270" i="6"/>
  <c r="D334" i="6"/>
  <c r="D398" i="6"/>
  <c r="D367" i="6"/>
  <c r="D52" i="6"/>
  <c r="E52" i="6"/>
  <c r="AI52" i="6" s="1"/>
  <c r="D335" i="6"/>
  <c r="D191" i="6"/>
  <c r="D325" i="6"/>
  <c r="D261" i="6"/>
  <c r="D12" i="6"/>
  <c r="D27" i="6"/>
  <c r="E27" i="6"/>
  <c r="AI27" i="6" s="1"/>
  <c r="E63" i="6"/>
  <c r="AI63" i="6" s="1"/>
  <c r="D63" i="6"/>
  <c r="D351" i="6"/>
  <c r="L27" i="6"/>
  <c r="N27" i="6" s="1"/>
  <c r="L60" i="6"/>
  <c r="N60" i="6" s="1"/>
  <c r="L35" i="6"/>
  <c r="N35" i="6" s="1"/>
  <c r="L62" i="6"/>
  <c r="N62" i="6" s="1"/>
  <c r="L38" i="6"/>
  <c r="N38" i="6" s="1"/>
  <c r="L79" i="6"/>
  <c r="N79" i="6" s="1"/>
  <c r="AD12" i="6"/>
  <c r="D19" i="6"/>
  <c r="E19" i="6"/>
  <c r="D110" i="6"/>
  <c r="D36" i="6"/>
  <c r="E36" i="6"/>
  <c r="AI36" i="6" s="1"/>
  <c r="D43" i="6"/>
  <c r="E43" i="6"/>
  <c r="AI43" i="6" s="1"/>
  <c r="D13" i="6"/>
  <c r="E13" i="6"/>
  <c r="D404" i="6"/>
  <c r="D375" i="6"/>
  <c r="D343" i="6"/>
  <c r="D311" i="6"/>
  <c r="D279" i="6"/>
  <c r="D247" i="6"/>
  <c r="D215" i="6"/>
  <c r="D183" i="6"/>
  <c r="D151" i="6"/>
  <c r="D119" i="6"/>
  <c r="D87" i="6"/>
  <c r="E87" i="6"/>
  <c r="AI87" i="6" s="1"/>
  <c r="D374" i="6"/>
  <c r="D342" i="6"/>
  <c r="D310" i="6"/>
  <c r="D278" i="6"/>
  <c r="D246" i="6"/>
  <c r="D214" i="6"/>
  <c r="D182" i="6"/>
  <c r="D150" i="6"/>
  <c r="D402" i="6"/>
  <c r="D373" i="6"/>
  <c r="D75" i="6"/>
  <c r="E75" i="6"/>
  <c r="AI75" i="6" s="1"/>
  <c r="D78" i="6"/>
  <c r="E78" i="6"/>
  <c r="AI78" i="6" s="1"/>
  <c r="D46" i="6"/>
  <c r="E46" i="6"/>
  <c r="AI46" i="6" s="1"/>
  <c r="D391" i="6"/>
  <c r="D359" i="6"/>
  <c r="D327" i="6"/>
  <c r="D295" i="6"/>
  <c r="D263" i="6"/>
  <c r="D231" i="6"/>
  <c r="D199" i="6"/>
  <c r="D167" i="6"/>
  <c r="D135" i="6"/>
  <c r="E103" i="6"/>
  <c r="AI103" i="6" s="1"/>
  <c r="D103" i="6"/>
  <c r="D390" i="6"/>
  <c r="D358" i="6"/>
  <c r="D326" i="6"/>
  <c r="D294" i="6"/>
  <c r="D262" i="6"/>
  <c r="D230" i="6"/>
  <c r="D198" i="6"/>
  <c r="D166" i="6"/>
  <c r="D134" i="6"/>
  <c r="D389" i="6"/>
  <c r="E11" i="6"/>
  <c r="D11" i="6"/>
  <c r="E44" i="6"/>
  <c r="AI44" i="6" s="1"/>
  <c r="D44" i="6"/>
  <c r="E18" i="6"/>
  <c r="D18" i="6"/>
  <c r="E51" i="6"/>
  <c r="AI51" i="6" s="1"/>
  <c r="D51" i="6"/>
  <c r="E94" i="6"/>
  <c r="AI94" i="6" s="1"/>
  <c r="D94" i="6"/>
  <c r="D54" i="6"/>
  <c r="E54" i="6"/>
  <c r="AI54" i="6" s="1"/>
  <c r="E28" i="6"/>
  <c r="AI28" i="6" s="1"/>
  <c r="D28" i="6"/>
  <c r="E60" i="6"/>
  <c r="AI60" i="6" s="1"/>
  <c r="D60" i="6"/>
  <c r="E35" i="6"/>
  <c r="AI35" i="6" s="1"/>
  <c r="D35" i="6"/>
  <c r="E62" i="6"/>
  <c r="AI62" i="6" s="1"/>
  <c r="D62" i="6"/>
  <c r="L12" i="6"/>
  <c r="N12" i="6" s="1"/>
  <c r="E12" i="6"/>
  <c r="D38" i="6"/>
  <c r="E38" i="6"/>
  <c r="AI38" i="6" s="1"/>
  <c r="D79" i="6"/>
  <c r="E79" i="6"/>
  <c r="AI79" i="6" s="1"/>
  <c r="E20" i="6"/>
  <c r="AI20" i="6" s="1"/>
  <c r="D20" i="6"/>
  <c r="L20" i="6"/>
  <c r="N20" i="6" s="1"/>
  <c r="Q45" i="6"/>
  <c r="S44" i="6"/>
  <c r="AD70" i="6" l="1"/>
  <c r="B16" i="10"/>
  <c r="B7" i="10"/>
  <c r="AD58" i="6"/>
  <c r="AD48" i="8"/>
  <c r="AG47" i="8"/>
  <c r="B8" i="10"/>
  <c r="B15" i="10"/>
  <c r="B5" i="10"/>
  <c r="B3" i="10"/>
  <c r="B17" i="10"/>
  <c r="B6" i="10"/>
  <c r="B4" i="10"/>
  <c r="B2" i="10"/>
  <c r="AJ128" i="9"/>
  <c r="AO131" i="9"/>
  <c r="D131" i="9"/>
  <c r="AF131" i="9"/>
  <c r="AH132" i="9"/>
  <c r="C132" i="9"/>
  <c r="A133" i="9"/>
  <c r="AM132" i="9"/>
  <c r="AK132" i="9"/>
  <c r="L49" i="8"/>
  <c r="AD20" i="6"/>
  <c r="H10" i="6"/>
  <c r="AF10" i="6"/>
  <c r="AF49" i="8"/>
  <c r="AO49" i="8"/>
  <c r="M48" i="8"/>
  <c r="AL48" i="8" s="1"/>
  <c r="N48" i="8"/>
  <c r="O48" i="8" s="1"/>
  <c r="AK47" i="7"/>
  <c r="AJ47" i="8"/>
  <c r="AE47" i="8"/>
  <c r="H37" i="7"/>
  <c r="AM36" i="7"/>
  <c r="A51" i="8"/>
  <c r="AH50" i="8"/>
  <c r="AM50" i="8"/>
  <c r="AK50" i="8"/>
  <c r="C50" i="8"/>
  <c r="AO50" i="8" s="1"/>
  <c r="D49" i="8"/>
  <c r="E49" i="8"/>
  <c r="AI49" i="8" s="1"/>
  <c r="P48" i="7"/>
  <c r="L49" i="7"/>
  <c r="M49" i="7" s="1"/>
  <c r="AL49" i="7" s="1"/>
  <c r="AD48" i="7"/>
  <c r="AJ47" i="7"/>
  <c r="F48" i="7"/>
  <c r="AK48" i="7" s="1"/>
  <c r="I48" i="7"/>
  <c r="AJ46" i="7"/>
  <c r="AE46" i="7"/>
  <c r="G49" i="7"/>
  <c r="A51" i="7"/>
  <c r="AH50" i="7"/>
  <c r="C50" i="7"/>
  <c r="D49" i="7"/>
  <c r="E49" i="7"/>
  <c r="AI49" i="7" s="1"/>
  <c r="AD64" i="6"/>
  <c r="AD49" i="6"/>
  <c r="AD96" i="6"/>
  <c r="F11" i="6"/>
  <c r="F12" i="6" s="1"/>
  <c r="I10" i="6"/>
  <c r="J10" i="6" s="1"/>
  <c r="O12" i="6"/>
  <c r="P12" i="6" s="1"/>
  <c r="AD24" i="6"/>
  <c r="M10" i="6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AI249" i="6"/>
  <c r="AI210" i="6"/>
  <c r="AI168" i="6"/>
  <c r="AI152" i="6"/>
  <c r="AI133" i="6"/>
  <c r="AI130" i="6"/>
  <c r="AI117" i="6"/>
  <c r="AI107" i="6"/>
  <c r="AD105" i="6"/>
  <c r="AD104" i="6"/>
  <c r="AD103" i="6"/>
  <c r="AD102" i="6"/>
  <c r="AD101" i="6"/>
  <c r="AD100" i="6"/>
  <c r="AD99" i="6"/>
  <c r="AD98" i="6"/>
  <c r="AD97" i="6"/>
  <c r="AD94" i="6"/>
  <c r="AD93" i="6"/>
  <c r="AD92" i="6"/>
  <c r="AI91" i="6"/>
  <c r="AD91" i="6"/>
  <c r="AI89" i="6"/>
  <c r="AD89" i="6"/>
  <c r="AD88" i="6"/>
  <c r="AD87" i="6"/>
  <c r="AD85" i="6"/>
  <c r="AD84" i="6"/>
  <c r="AD83" i="6"/>
  <c r="AD82" i="6"/>
  <c r="AD81" i="6"/>
  <c r="AD80" i="6"/>
  <c r="AD79" i="6"/>
  <c r="AD78" i="6"/>
  <c r="AD77" i="6"/>
  <c r="AD76" i="6"/>
  <c r="AD75" i="6"/>
  <c r="AD72" i="6"/>
  <c r="AI68" i="6"/>
  <c r="AD68" i="6"/>
  <c r="AD67" i="6"/>
  <c r="AI67" i="6"/>
  <c r="AD66" i="6"/>
  <c r="AI65" i="6"/>
  <c r="AD65" i="6"/>
  <c r="AD63" i="6"/>
  <c r="AD62" i="6"/>
  <c r="AD60" i="6"/>
  <c r="AD57" i="6"/>
  <c r="AD56" i="6"/>
  <c r="AD54" i="6"/>
  <c r="AI53" i="6"/>
  <c r="AD53" i="6"/>
  <c r="AD52" i="6"/>
  <c r="AD51" i="6"/>
  <c r="AD46" i="6"/>
  <c r="AD44" i="6"/>
  <c r="AD43" i="6"/>
  <c r="AI41" i="6"/>
  <c r="AD41" i="6"/>
  <c r="AD38" i="6"/>
  <c r="AD37" i="6"/>
  <c r="AD36" i="6"/>
  <c r="AD35" i="6"/>
  <c r="AD34" i="6"/>
  <c r="AD32" i="6"/>
  <c r="AD31" i="6"/>
  <c r="AD30" i="6"/>
  <c r="AD28" i="6"/>
  <c r="AD27" i="6"/>
  <c r="AI26" i="6"/>
  <c r="AD26" i="6"/>
  <c r="AD25" i="6"/>
  <c r="AD23" i="6"/>
  <c r="AD21" i="6"/>
  <c r="AI297" i="6"/>
  <c r="O13" i="6"/>
  <c r="O14" i="6" s="1"/>
  <c r="O15" i="6" s="1"/>
  <c r="O16" i="6" s="1"/>
  <c r="O17" i="6" s="1"/>
  <c r="O18" i="6" s="1"/>
  <c r="O19" i="6" s="1"/>
  <c r="AI165" i="6"/>
  <c r="AI153" i="6"/>
  <c r="AI141" i="6"/>
  <c r="AI381" i="6"/>
  <c r="AI393" i="6"/>
  <c r="AI345" i="6"/>
  <c r="AI357" i="6"/>
  <c r="G11" i="6"/>
  <c r="AF11" i="6" s="1"/>
  <c r="O20" i="6"/>
  <c r="AD45" i="6"/>
  <c r="AI45" i="6"/>
  <c r="Q46" i="6"/>
  <c r="S45" i="6"/>
  <c r="AJ129" i="9" l="1"/>
  <c r="AO132" i="9"/>
  <c r="D132" i="9"/>
  <c r="AF132" i="9"/>
  <c r="AH133" i="9"/>
  <c r="C133" i="9"/>
  <c r="A134" i="9"/>
  <c r="AM133" i="9"/>
  <c r="AK133" i="9"/>
  <c r="O21" i="6"/>
  <c r="O22" i="6" s="1"/>
  <c r="AG20" i="6"/>
  <c r="M21" i="6"/>
  <c r="M22" i="6" s="1"/>
  <c r="AL20" i="6"/>
  <c r="L50" i="8"/>
  <c r="M49" i="8"/>
  <c r="AL49" i="8" s="1"/>
  <c r="AD49" i="8"/>
  <c r="P48" i="8"/>
  <c r="AG48" i="8"/>
  <c r="H38" i="7"/>
  <c r="AM37" i="7"/>
  <c r="N49" i="8"/>
  <c r="O49" i="8" s="1"/>
  <c r="D50" i="8"/>
  <c r="E50" i="8"/>
  <c r="AI50" i="8" s="1"/>
  <c r="AF50" i="8"/>
  <c r="A52" i="8"/>
  <c r="AH51" i="8"/>
  <c r="AM51" i="8"/>
  <c r="AK51" i="8"/>
  <c r="C51" i="8"/>
  <c r="P49" i="7"/>
  <c r="L50" i="7"/>
  <c r="M50" i="7" s="1"/>
  <c r="AL50" i="7" s="1"/>
  <c r="I49" i="7"/>
  <c r="AF48" i="7"/>
  <c r="AE47" i="7"/>
  <c r="AD49" i="7"/>
  <c r="F49" i="7"/>
  <c r="AK49" i="7" s="1"/>
  <c r="AG48" i="7"/>
  <c r="G50" i="7"/>
  <c r="A52" i="7"/>
  <c r="AH51" i="7"/>
  <c r="C51" i="7"/>
  <c r="D50" i="7"/>
  <c r="E50" i="7"/>
  <c r="AI50" i="7" s="1"/>
  <c r="AG21" i="6"/>
  <c r="AL21" i="6"/>
  <c r="F4" i="3"/>
  <c r="H11" i="6"/>
  <c r="I11" i="6"/>
  <c r="J11" i="6" s="1"/>
  <c r="G12" i="6"/>
  <c r="AF12" i="6" s="1"/>
  <c r="F13" i="6"/>
  <c r="P13" i="6"/>
  <c r="Q47" i="6"/>
  <c r="S46" i="6"/>
  <c r="AR363" i="3" l="1"/>
  <c r="AS363" i="3"/>
  <c r="AR362" i="3"/>
  <c r="AS362" i="3"/>
  <c r="AR361" i="3"/>
  <c r="AS361" i="3"/>
  <c r="AR360" i="3"/>
  <c r="AS360" i="3"/>
  <c r="AR359" i="3"/>
  <c r="AS359" i="3"/>
  <c r="AR358" i="3"/>
  <c r="AS358" i="3"/>
  <c r="AR357" i="3"/>
  <c r="AS357" i="3"/>
  <c r="AR356" i="3"/>
  <c r="AS356" i="3"/>
  <c r="AR355" i="3"/>
  <c r="AS355" i="3"/>
  <c r="AS354" i="3"/>
  <c r="AR354" i="3"/>
  <c r="AR353" i="3"/>
  <c r="AS353" i="3"/>
  <c r="AS352" i="3"/>
  <c r="AR352" i="3"/>
  <c r="AR351" i="3"/>
  <c r="AS351" i="3"/>
  <c r="AR350" i="3"/>
  <c r="AS350" i="3"/>
  <c r="AR349" i="3"/>
  <c r="AS349" i="3"/>
  <c r="AR348" i="3"/>
  <c r="AS348" i="3"/>
  <c r="AS347" i="3"/>
  <c r="AR347" i="3"/>
  <c r="AR346" i="3"/>
  <c r="AS346" i="3"/>
  <c r="AR345" i="3"/>
  <c r="AS345" i="3"/>
  <c r="AR344" i="3"/>
  <c r="AS344" i="3"/>
  <c r="AR343" i="3"/>
  <c r="AS343" i="3"/>
  <c r="AS342" i="3"/>
  <c r="AR342" i="3"/>
  <c r="AR341" i="3"/>
  <c r="AS341" i="3"/>
  <c r="AS340" i="3"/>
  <c r="AR340" i="3"/>
  <c r="AR339" i="3"/>
  <c r="AS339" i="3"/>
  <c r="AR338" i="3"/>
  <c r="AS338" i="3"/>
  <c r="AS337" i="3"/>
  <c r="AR337" i="3"/>
  <c r="AR336" i="3"/>
  <c r="AS336" i="3"/>
  <c r="AR335" i="3"/>
  <c r="AS335" i="3"/>
  <c r="AS334" i="3"/>
  <c r="AR334" i="3"/>
  <c r="AR333" i="3"/>
  <c r="AS333" i="3"/>
  <c r="AR332" i="3"/>
  <c r="AS332" i="3"/>
  <c r="AR331" i="3"/>
  <c r="AS331" i="3"/>
  <c r="AR330" i="3"/>
  <c r="AS330" i="3"/>
  <c r="AR329" i="3"/>
  <c r="AS329" i="3"/>
  <c r="AR328" i="3"/>
  <c r="AS328" i="3"/>
  <c r="AR327" i="3"/>
  <c r="AS327" i="3"/>
  <c r="AR326" i="3"/>
  <c r="AS326" i="3"/>
  <c r="AR325" i="3"/>
  <c r="AS325" i="3"/>
  <c r="AR324" i="3"/>
  <c r="AS324" i="3"/>
  <c r="AR323" i="3"/>
  <c r="AS323" i="3"/>
  <c r="AR322" i="3"/>
  <c r="AS322" i="3"/>
  <c r="AR321" i="3"/>
  <c r="AS321" i="3"/>
  <c r="AR320" i="3"/>
  <c r="AS320" i="3"/>
  <c r="AR319" i="3"/>
  <c r="AS319" i="3"/>
  <c r="AR318" i="3"/>
  <c r="AS318" i="3"/>
  <c r="AS317" i="3"/>
  <c r="AR317" i="3"/>
  <c r="AR316" i="3"/>
  <c r="AS316" i="3"/>
  <c r="AR315" i="3"/>
  <c r="AS315" i="3"/>
  <c r="AS314" i="3"/>
  <c r="AR314" i="3"/>
  <c r="AR313" i="3"/>
  <c r="AS313" i="3"/>
  <c r="AS312" i="3"/>
  <c r="AR312" i="3"/>
  <c r="AS311" i="3"/>
  <c r="AR311" i="3"/>
  <c r="AS310" i="3"/>
  <c r="AR310" i="3"/>
  <c r="AS309" i="3"/>
  <c r="AR309" i="3"/>
  <c r="AR308" i="3"/>
  <c r="AS308" i="3"/>
  <c r="AS307" i="3"/>
  <c r="AR307" i="3"/>
  <c r="AR306" i="3"/>
  <c r="AS306" i="3"/>
  <c r="AR305" i="3"/>
  <c r="AS305" i="3"/>
  <c r="AS304" i="3"/>
  <c r="AR304" i="3"/>
  <c r="AS303" i="3"/>
  <c r="AR303" i="3"/>
  <c r="AS302" i="3"/>
  <c r="AR302" i="3"/>
  <c r="AR301" i="3"/>
  <c r="AS301" i="3"/>
  <c r="AS300" i="3"/>
  <c r="AR300" i="3"/>
  <c r="AS299" i="3"/>
  <c r="AR299" i="3"/>
  <c r="AS298" i="3"/>
  <c r="AR298" i="3"/>
  <c r="AS297" i="3"/>
  <c r="AR297" i="3"/>
  <c r="AS296" i="3"/>
  <c r="AR296" i="3"/>
  <c r="AS295" i="3"/>
  <c r="AR295" i="3"/>
  <c r="AS294" i="3"/>
  <c r="AR294" i="3"/>
  <c r="AS293" i="3"/>
  <c r="AR293" i="3"/>
  <c r="AS292" i="3"/>
  <c r="AR292" i="3"/>
  <c r="AS291" i="3"/>
  <c r="AR291" i="3"/>
  <c r="AS290" i="3"/>
  <c r="AR290" i="3"/>
  <c r="AS289" i="3"/>
  <c r="AR289" i="3"/>
  <c r="AR288" i="3"/>
  <c r="AS288" i="3"/>
  <c r="AS287" i="3"/>
  <c r="AR287" i="3"/>
  <c r="AS286" i="3"/>
  <c r="AR286" i="3"/>
  <c r="AS285" i="3"/>
  <c r="AR285" i="3"/>
  <c r="AS284" i="3"/>
  <c r="AR284" i="3"/>
  <c r="AS283" i="3"/>
  <c r="AR283" i="3"/>
  <c r="AS282" i="3"/>
  <c r="AR282" i="3"/>
  <c r="AS281" i="3"/>
  <c r="AR281" i="3"/>
  <c r="AS280" i="3"/>
  <c r="AR280" i="3"/>
  <c r="AS279" i="3"/>
  <c r="AR279" i="3"/>
  <c r="AS278" i="3"/>
  <c r="AR278" i="3"/>
  <c r="AS277" i="3"/>
  <c r="AR277" i="3"/>
  <c r="AS276" i="3"/>
  <c r="AR276" i="3"/>
  <c r="AS275" i="3"/>
  <c r="AR275" i="3"/>
  <c r="AS274" i="3"/>
  <c r="AR274" i="3"/>
  <c r="AS273" i="3"/>
  <c r="AR273" i="3"/>
  <c r="AS272" i="3"/>
  <c r="AR272" i="3"/>
  <c r="AS271" i="3"/>
  <c r="AR271" i="3"/>
  <c r="AS270" i="3"/>
  <c r="AR270" i="3"/>
  <c r="AS269" i="3"/>
  <c r="AR269" i="3"/>
  <c r="AS268" i="3"/>
  <c r="AR268" i="3"/>
  <c r="AS267" i="3"/>
  <c r="AR267" i="3"/>
  <c r="AS266" i="3"/>
  <c r="AR266" i="3"/>
  <c r="AS265" i="3"/>
  <c r="AR265" i="3"/>
  <c r="AS264" i="3"/>
  <c r="AR264" i="3"/>
  <c r="AS263" i="3"/>
  <c r="AR263" i="3"/>
  <c r="AS262" i="3"/>
  <c r="AR262" i="3"/>
  <c r="AS261" i="3"/>
  <c r="AR261" i="3"/>
  <c r="AS260" i="3"/>
  <c r="AR260" i="3"/>
  <c r="AS259" i="3"/>
  <c r="AR259" i="3"/>
  <c r="AS258" i="3"/>
  <c r="AR258" i="3"/>
  <c r="AS257" i="3"/>
  <c r="AR257" i="3"/>
  <c r="AS256" i="3"/>
  <c r="AR256" i="3"/>
  <c r="AS255" i="3"/>
  <c r="AR255" i="3"/>
  <c r="AS254" i="3"/>
  <c r="AR254" i="3"/>
  <c r="AS253" i="3"/>
  <c r="AR253" i="3"/>
  <c r="AS252" i="3"/>
  <c r="AR252" i="3"/>
  <c r="AS251" i="3"/>
  <c r="AR251" i="3"/>
  <c r="AS250" i="3"/>
  <c r="AR250" i="3"/>
  <c r="AS249" i="3"/>
  <c r="AR249" i="3"/>
  <c r="AS248" i="3"/>
  <c r="AR248" i="3"/>
  <c r="AR247" i="3"/>
  <c r="AS247" i="3"/>
  <c r="AR246" i="3"/>
  <c r="AS246" i="3"/>
  <c r="AS245" i="3"/>
  <c r="AR245" i="3"/>
  <c r="AS244" i="3"/>
  <c r="AR244" i="3"/>
  <c r="AS243" i="3"/>
  <c r="AR243" i="3"/>
  <c r="AS242" i="3"/>
  <c r="AR242" i="3"/>
  <c r="AS241" i="3"/>
  <c r="AR241" i="3"/>
  <c r="AS240" i="3"/>
  <c r="AR240" i="3"/>
  <c r="AS239" i="3"/>
  <c r="AR239" i="3"/>
  <c r="AS238" i="3"/>
  <c r="AR238" i="3"/>
  <c r="AS237" i="3"/>
  <c r="AR237" i="3"/>
  <c r="AS236" i="3"/>
  <c r="AR236" i="3"/>
  <c r="AS235" i="3"/>
  <c r="AR235" i="3"/>
  <c r="AR234" i="3"/>
  <c r="AS234" i="3"/>
  <c r="AS233" i="3"/>
  <c r="AR233" i="3"/>
  <c r="AS232" i="3"/>
  <c r="AR232" i="3"/>
  <c r="AS231" i="3"/>
  <c r="AR231" i="3"/>
  <c r="AR230" i="3"/>
  <c r="AS230" i="3"/>
  <c r="AS229" i="3"/>
  <c r="AR229" i="3"/>
  <c r="AR228" i="3"/>
  <c r="AS228" i="3"/>
  <c r="AS227" i="3"/>
  <c r="AR227" i="3"/>
  <c r="AS226" i="3"/>
  <c r="AR226" i="3"/>
  <c r="AS225" i="3"/>
  <c r="AR225" i="3"/>
  <c r="AS224" i="3"/>
  <c r="AR224" i="3"/>
  <c r="AS223" i="3"/>
  <c r="AR223" i="3"/>
  <c r="AS222" i="3"/>
  <c r="AR222" i="3"/>
  <c r="AS221" i="3"/>
  <c r="AR221" i="3"/>
  <c r="AS220" i="3"/>
  <c r="AR220" i="3"/>
  <c r="AG131" i="9"/>
  <c r="AJ130" i="9"/>
  <c r="AO133" i="9"/>
  <c r="D133" i="9"/>
  <c r="AF133" i="9"/>
  <c r="AH134" i="9"/>
  <c r="C134" i="9"/>
  <c r="A135" i="9"/>
  <c r="AM134" i="9"/>
  <c r="AK134" i="9"/>
  <c r="AS219" i="3"/>
  <c r="AR219" i="3"/>
  <c r="AS218" i="3"/>
  <c r="AR218" i="3"/>
  <c r="AS217" i="3"/>
  <c r="AR217" i="3"/>
  <c r="AR216" i="3"/>
  <c r="AS216" i="3"/>
  <c r="AS215" i="3"/>
  <c r="AR215" i="3"/>
  <c r="AS214" i="3"/>
  <c r="AR214" i="3"/>
  <c r="AR213" i="3"/>
  <c r="AS213" i="3"/>
  <c r="AS212" i="3"/>
  <c r="AR212" i="3"/>
  <c r="AS211" i="3"/>
  <c r="AR211" i="3"/>
  <c r="AS210" i="3"/>
  <c r="AR210" i="3"/>
  <c r="AR209" i="3"/>
  <c r="AS209" i="3"/>
  <c r="AS208" i="3"/>
  <c r="AR208" i="3"/>
  <c r="AS207" i="3"/>
  <c r="AR207" i="3"/>
  <c r="AS206" i="3"/>
  <c r="AR206" i="3"/>
  <c r="AS205" i="3"/>
  <c r="AR205" i="3"/>
  <c r="AS204" i="3"/>
  <c r="AR204" i="3"/>
  <c r="AS203" i="3"/>
  <c r="AR203" i="3"/>
  <c r="AS202" i="3"/>
  <c r="AR202" i="3"/>
  <c r="AS201" i="3"/>
  <c r="AR201" i="3"/>
  <c r="AR200" i="3"/>
  <c r="AS200" i="3"/>
  <c r="AS199" i="3"/>
  <c r="AR199" i="3"/>
  <c r="AS198" i="3"/>
  <c r="AR198" i="3"/>
  <c r="AS197" i="3"/>
  <c r="AR197" i="3"/>
  <c r="AS196" i="3"/>
  <c r="AR196" i="3"/>
  <c r="AS195" i="3"/>
  <c r="AR195" i="3"/>
  <c r="AR194" i="3"/>
  <c r="AS194" i="3"/>
  <c r="AS193" i="3"/>
  <c r="AR193" i="3"/>
  <c r="AS192" i="3"/>
  <c r="AR192" i="3"/>
  <c r="AS191" i="3"/>
  <c r="AR191" i="3"/>
  <c r="AS190" i="3"/>
  <c r="AR190" i="3"/>
  <c r="AS189" i="3"/>
  <c r="AR189" i="3"/>
  <c r="AR188" i="3"/>
  <c r="AS188" i="3"/>
  <c r="AS187" i="3"/>
  <c r="AR187" i="3"/>
  <c r="AR186" i="3"/>
  <c r="AS186" i="3"/>
  <c r="AS185" i="3"/>
  <c r="AR185" i="3"/>
  <c r="AR184" i="3"/>
  <c r="AS184" i="3"/>
  <c r="AS183" i="3"/>
  <c r="AR183" i="3"/>
  <c r="AS182" i="3"/>
  <c r="AR182" i="3"/>
  <c r="AS181" i="3"/>
  <c r="AR181" i="3"/>
  <c r="AR180" i="3"/>
  <c r="AS180" i="3"/>
  <c r="AR179" i="3"/>
  <c r="AS179" i="3"/>
  <c r="AS178" i="3"/>
  <c r="AR178" i="3"/>
  <c r="AR177" i="3"/>
  <c r="AS177" i="3"/>
  <c r="AS176" i="3"/>
  <c r="AR176" i="3"/>
  <c r="AR175" i="3"/>
  <c r="AS175" i="3"/>
  <c r="AR174" i="3"/>
  <c r="AS174" i="3"/>
  <c r="AS173" i="3"/>
  <c r="AR173" i="3"/>
  <c r="AR172" i="3"/>
  <c r="AS172" i="3"/>
  <c r="AR171" i="3"/>
  <c r="AS171" i="3"/>
  <c r="AR170" i="3"/>
  <c r="AS170" i="3"/>
  <c r="AS169" i="3"/>
  <c r="AR169" i="3"/>
  <c r="AR168" i="3"/>
  <c r="AS168" i="3"/>
  <c r="AS167" i="3"/>
  <c r="AR167" i="3"/>
  <c r="AR166" i="3"/>
  <c r="AS166" i="3"/>
  <c r="AS165" i="3"/>
  <c r="AR165" i="3"/>
  <c r="AS164" i="3"/>
  <c r="AR164" i="3"/>
  <c r="AS163" i="3"/>
  <c r="AR163" i="3"/>
  <c r="AR162" i="3"/>
  <c r="AS162" i="3"/>
  <c r="AS161" i="3"/>
  <c r="AR161" i="3"/>
  <c r="AS160" i="3"/>
  <c r="AR160" i="3"/>
  <c r="AR159" i="3"/>
  <c r="AS159" i="3"/>
  <c r="AS158" i="3"/>
  <c r="AR158" i="3"/>
  <c r="AS157" i="3"/>
  <c r="AR157" i="3"/>
  <c r="AS156" i="3"/>
  <c r="AR156" i="3"/>
  <c r="AS155" i="3"/>
  <c r="AR155" i="3"/>
  <c r="AS154" i="3"/>
  <c r="AR154" i="3"/>
  <c r="AS153" i="3"/>
  <c r="AR153" i="3"/>
  <c r="AS152" i="3"/>
  <c r="AR152" i="3"/>
  <c r="AS151" i="3"/>
  <c r="AR151" i="3"/>
  <c r="AS150" i="3"/>
  <c r="AR150" i="3"/>
  <c r="AS149" i="3"/>
  <c r="AR149" i="3"/>
  <c r="AS148" i="3"/>
  <c r="AR148" i="3"/>
  <c r="AS147" i="3"/>
  <c r="AR147" i="3"/>
  <c r="AS146" i="3"/>
  <c r="AR146" i="3"/>
  <c r="AS145" i="3"/>
  <c r="AR145" i="3"/>
  <c r="AS144" i="3"/>
  <c r="AR144" i="3"/>
  <c r="AS143" i="3"/>
  <c r="AR143" i="3"/>
  <c r="AS142" i="3"/>
  <c r="AR142" i="3"/>
  <c r="AS141" i="3"/>
  <c r="AR141" i="3"/>
  <c r="AS140" i="3"/>
  <c r="AR140" i="3"/>
  <c r="AS139" i="3"/>
  <c r="AR139" i="3"/>
  <c r="AS138" i="3"/>
  <c r="AR138" i="3"/>
  <c r="AS137" i="3"/>
  <c r="AR137" i="3"/>
  <c r="AS136" i="3"/>
  <c r="AR136" i="3"/>
  <c r="AS135" i="3"/>
  <c r="AR135" i="3"/>
  <c r="AS134" i="3"/>
  <c r="AR134" i="3"/>
  <c r="AS133" i="3"/>
  <c r="AR133" i="3"/>
  <c r="AS132" i="3"/>
  <c r="AR132" i="3"/>
  <c r="AS131" i="3"/>
  <c r="AR131" i="3"/>
  <c r="AS130" i="3"/>
  <c r="AR130" i="3"/>
  <c r="AS129" i="3"/>
  <c r="AR129" i="3"/>
  <c r="AS128" i="3"/>
  <c r="AR128" i="3"/>
  <c r="AS127" i="3"/>
  <c r="AR127" i="3"/>
  <c r="AS126" i="3"/>
  <c r="AR126" i="3"/>
  <c r="AS125" i="3"/>
  <c r="AR125" i="3"/>
  <c r="AS124" i="3"/>
  <c r="AR124" i="3"/>
  <c r="AS123" i="3"/>
  <c r="AR123" i="3"/>
  <c r="AR122" i="3"/>
  <c r="AS122" i="3"/>
  <c r="AS121" i="3"/>
  <c r="AR121" i="3"/>
  <c r="AS120" i="3"/>
  <c r="AR120" i="3"/>
  <c r="AS119" i="3"/>
  <c r="AR119" i="3"/>
  <c r="AS118" i="3"/>
  <c r="AR118" i="3"/>
  <c r="AS117" i="3"/>
  <c r="AR117" i="3"/>
  <c r="AS116" i="3"/>
  <c r="AR116" i="3"/>
  <c r="AS115" i="3"/>
  <c r="AR115" i="3"/>
  <c r="AS114" i="3"/>
  <c r="AR114" i="3"/>
  <c r="AS113" i="3"/>
  <c r="AR113" i="3"/>
  <c r="AS112" i="3"/>
  <c r="AR112" i="3"/>
  <c r="AS111" i="3"/>
  <c r="AR111" i="3"/>
  <c r="AS110" i="3"/>
  <c r="AR110" i="3"/>
  <c r="AS109" i="3"/>
  <c r="AR109" i="3"/>
  <c r="AS108" i="3"/>
  <c r="AR108" i="3"/>
  <c r="AS107" i="3"/>
  <c r="AR107" i="3"/>
  <c r="AS106" i="3"/>
  <c r="AR106" i="3"/>
  <c r="AS105" i="3"/>
  <c r="AR105" i="3"/>
  <c r="AS104" i="3"/>
  <c r="AR104" i="3"/>
  <c r="AS103" i="3"/>
  <c r="AR103" i="3"/>
  <c r="AS102" i="3"/>
  <c r="AR102" i="3"/>
  <c r="AS101" i="3"/>
  <c r="AR101" i="3"/>
  <c r="AS100" i="3"/>
  <c r="AR100" i="3"/>
  <c r="M50" i="8"/>
  <c r="AL50" i="8" s="1"/>
  <c r="L51" i="8"/>
  <c r="N51" i="8" s="1"/>
  <c r="AF51" i="8"/>
  <c r="AO51" i="8"/>
  <c r="AD50" i="8"/>
  <c r="F50" i="7"/>
  <c r="AK50" i="7" s="1"/>
  <c r="P49" i="8"/>
  <c r="AG49" i="8"/>
  <c r="AJ48" i="8"/>
  <c r="AE48" i="8"/>
  <c r="H39" i="7"/>
  <c r="AM38" i="7"/>
  <c r="N50" i="8"/>
  <c r="O50" i="8" s="1"/>
  <c r="A53" i="8"/>
  <c r="AH52" i="8"/>
  <c r="AM52" i="8"/>
  <c r="AK52" i="8"/>
  <c r="C52" i="8"/>
  <c r="AO52" i="8" s="1"/>
  <c r="D51" i="8"/>
  <c r="E51" i="8"/>
  <c r="AI51" i="8" s="1"/>
  <c r="L51" i="7"/>
  <c r="M51" i="7" s="1"/>
  <c r="AL51" i="7" s="1"/>
  <c r="P50" i="7"/>
  <c r="AF49" i="7"/>
  <c r="AD50" i="7"/>
  <c r="AF50" i="7"/>
  <c r="I50" i="7"/>
  <c r="AG49" i="7"/>
  <c r="AJ48" i="7"/>
  <c r="AE48" i="7"/>
  <c r="G51" i="7"/>
  <c r="A53" i="7"/>
  <c r="AH52" i="7"/>
  <c r="C52" i="7"/>
  <c r="D51" i="7"/>
  <c r="E51" i="7"/>
  <c r="AI51" i="7" s="1"/>
  <c r="M23" i="6"/>
  <c r="AL22" i="6"/>
  <c r="O23" i="6"/>
  <c r="AG22" i="6"/>
  <c r="G13" i="6"/>
  <c r="F14" i="6"/>
  <c r="I12" i="6"/>
  <c r="J12" i="6" s="1"/>
  <c r="H12" i="6"/>
  <c r="P14" i="6"/>
  <c r="Q48" i="6"/>
  <c r="S47" i="6"/>
  <c r="AG132" i="9" l="1"/>
  <c r="AJ131" i="9"/>
  <c r="AO134" i="9"/>
  <c r="D134" i="9"/>
  <c r="AF134" i="9"/>
  <c r="AH135" i="9"/>
  <c r="C135" i="9"/>
  <c r="A136" i="9"/>
  <c r="AM135" i="9"/>
  <c r="AK135" i="9"/>
  <c r="L52" i="8"/>
  <c r="N52" i="8" s="1"/>
  <c r="AD51" i="8"/>
  <c r="O51" i="8"/>
  <c r="P51" i="8" s="1"/>
  <c r="P50" i="8"/>
  <c r="AG50" i="8"/>
  <c r="AJ49" i="8"/>
  <c r="AE49" i="8"/>
  <c r="H40" i="7"/>
  <c r="AM39" i="7"/>
  <c r="M51" i="8"/>
  <c r="D52" i="8"/>
  <c r="E52" i="8"/>
  <c r="AI52" i="8" s="1"/>
  <c r="AF52" i="8"/>
  <c r="A54" i="8"/>
  <c r="AH53" i="8"/>
  <c r="AM53" i="8"/>
  <c r="AK53" i="8"/>
  <c r="C53" i="8"/>
  <c r="L52" i="7"/>
  <c r="M52" i="7" s="1"/>
  <c r="AL52" i="7" s="1"/>
  <c r="P51" i="7"/>
  <c r="I51" i="7"/>
  <c r="F51" i="7"/>
  <c r="AK51" i="7" s="1"/>
  <c r="AD51" i="7"/>
  <c r="AG50" i="7"/>
  <c r="AJ49" i="7"/>
  <c r="AE49" i="7"/>
  <c r="G52" i="7"/>
  <c r="D52" i="7"/>
  <c r="F52" i="7" s="1"/>
  <c r="E52" i="7"/>
  <c r="AI52" i="7" s="1"/>
  <c r="A54" i="7"/>
  <c r="AH53" i="7"/>
  <c r="C53" i="7"/>
  <c r="O24" i="6"/>
  <c r="AG23" i="6"/>
  <c r="M24" i="6"/>
  <c r="AL23" i="6"/>
  <c r="I13" i="6"/>
  <c r="J13" i="6" s="1"/>
  <c r="AF13" i="6"/>
  <c r="H13" i="6"/>
  <c r="G14" i="6"/>
  <c r="F15" i="6"/>
  <c r="P15" i="6"/>
  <c r="Q49" i="6"/>
  <c r="S48" i="6"/>
  <c r="AG51" i="8" l="1"/>
  <c r="AG133" i="9"/>
  <c r="AJ132" i="9"/>
  <c r="AO135" i="9"/>
  <c r="D135" i="9"/>
  <c r="AF135" i="9"/>
  <c r="AH136" i="9"/>
  <c r="C136" i="9"/>
  <c r="A137" i="9"/>
  <c r="AM136" i="9"/>
  <c r="AK136" i="9"/>
  <c r="L53" i="8"/>
  <c r="AF53" i="8"/>
  <c r="AO53" i="8"/>
  <c r="O52" i="8"/>
  <c r="P52" i="8" s="1"/>
  <c r="AD52" i="8"/>
  <c r="AG52" i="8"/>
  <c r="M52" i="8"/>
  <c r="AL52" i="8" s="1"/>
  <c r="AL51" i="8"/>
  <c r="AJ51" i="8"/>
  <c r="AE51" i="8"/>
  <c r="AJ50" i="8"/>
  <c r="AE50" i="8"/>
  <c r="H41" i="7"/>
  <c r="AM40" i="7"/>
  <c r="A55" i="8"/>
  <c r="AH54" i="8"/>
  <c r="AM54" i="8"/>
  <c r="AK54" i="8"/>
  <c r="C54" i="8"/>
  <c r="AO54" i="8" s="1"/>
  <c r="D53" i="8"/>
  <c r="E53" i="8"/>
  <c r="AI53" i="8" s="1"/>
  <c r="P52" i="7"/>
  <c r="L53" i="7"/>
  <c r="M53" i="7" s="1"/>
  <c r="AL53" i="7" s="1"/>
  <c r="AD52" i="7"/>
  <c r="AF51" i="7"/>
  <c r="I52" i="7"/>
  <c r="AK52" i="7"/>
  <c r="AF52" i="7"/>
  <c r="AG51" i="7"/>
  <c r="AJ50" i="7"/>
  <c r="AE50" i="7"/>
  <c r="G53" i="7"/>
  <c r="A55" i="7"/>
  <c r="AH54" i="7"/>
  <c r="C54" i="7"/>
  <c r="D53" i="7"/>
  <c r="E53" i="7"/>
  <c r="AI53" i="7" s="1"/>
  <c r="M25" i="6"/>
  <c r="AL24" i="6"/>
  <c r="O25" i="6"/>
  <c r="AG24" i="6"/>
  <c r="I14" i="6"/>
  <c r="J14" i="6" s="1"/>
  <c r="AF14" i="6"/>
  <c r="G15" i="6"/>
  <c r="F16" i="6"/>
  <c r="H14" i="6"/>
  <c r="P16" i="6"/>
  <c r="Q50" i="6"/>
  <c r="S49" i="6"/>
  <c r="AG134" i="9" l="1"/>
  <c r="AJ133" i="9"/>
  <c r="AO136" i="9"/>
  <c r="D136" i="9"/>
  <c r="AF136" i="9"/>
  <c r="AH137" i="9"/>
  <c r="C137" i="9"/>
  <c r="A138" i="9"/>
  <c r="AM137" i="9"/>
  <c r="AK137" i="9"/>
  <c r="L54" i="8"/>
  <c r="M53" i="8"/>
  <c r="AL53" i="8" s="1"/>
  <c r="AD53" i="8"/>
  <c r="N53" i="8"/>
  <c r="O53" i="8" s="1"/>
  <c r="AJ52" i="8"/>
  <c r="AE52" i="8"/>
  <c r="H42" i="7"/>
  <c r="AM41" i="7"/>
  <c r="AF54" i="8"/>
  <c r="D54" i="8"/>
  <c r="E54" i="8"/>
  <c r="AI54" i="8" s="1"/>
  <c r="A56" i="8"/>
  <c r="AH55" i="8"/>
  <c r="AM55" i="8"/>
  <c r="AK55" i="8"/>
  <c r="C55" i="8"/>
  <c r="L54" i="7"/>
  <c r="M54" i="7" s="1"/>
  <c r="AL54" i="7" s="1"/>
  <c r="P53" i="7"/>
  <c r="F53" i="7"/>
  <c r="AF53" i="7" s="1"/>
  <c r="AD53" i="7"/>
  <c r="AK53" i="7"/>
  <c r="I53" i="7"/>
  <c r="AG52" i="7"/>
  <c r="AJ51" i="7"/>
  <c r="AE51" i="7"/>
  <c r="G54" i="7"/>
  <c r="D54" i="7"/>
  <c r="E54" i="7"/>
  <c r="AI54" i="7" s="1"/>
  <c r="A56" i="7"/>
  <c r="AH55" i="7"/>
  <c r="C55" i="7"/>
  <c r="O26" i="6"/>
  <c r="AG25" i="6"/>
  <c r="M26" i="6"/>
  <c r="AL25" i="6"/>
  <c r="H15" i="6"/>
  <c r="I15" i="6"/>
  <c r="J15" i="6" s="1"/>
  <c r="AF15" i="6"/>
  <c r="G16" i="6"/>
  <c r="F17" i="6"/>
  <c r="P17" i="6"/>
  <c r="Q51" i="6"/>
  <c r="S50" i="6"/>
  <c r="AG136" i="9" l="1"/>
  <c r="AG135" i="9"/>
  <c r="AJ134" i="9"/>
  <c r="AH138" i="9"/>
  <c r="C138" i="9"/>
  <c r="A139" i="9"/>
  <c r="AM138" i="9"/>
  <c r="AK138" i="9"/>
  <c r="AO137" i="9"/>
  <c r="D137" i="9"/>
  <c r="AF137" i="9"/>
  <c r="M54" i="8"/>
  <c r="AL54" i="8" s="1"/>
  <c r="L55" i="8"/>
  <c r="AF55" i="8"/>
  <c r="AO55" i="8"/>
  <c r="N54" i="8"/>
  <c r="O54" i="8" s="1"/>
  <c r="P54" i="8" s="1"/>
  <c r="AD54" i="8"/>
  <c r="AG54" i="8"/>
  <c r="P53" i="8"/>
  <c r="AG53" i="8"/>
  <c r="H43" i="7"/>
  <c r="AM42" i="7"/>
  <c r="A57" i="8"/>
  <c r="AH56" i="8"/>
  <c r="AM56" i="8"/>
  <c r="AK56" i="8"/>
  <c r="C56" i="8"/>
  <c r="AO56" i="8" s="1"/>
  <c r="D55" i="8"/>
  <c r="E55" i="8"/>
  <c r="AI55" i="8" s="1"/>
  <c r="L55" i="7"/>
  <c r="M55" i="7" s="1"/>
  <c r="AL55" i="7" s="1"/>
  <c r="P54" i="7"/>
  <c r="I54" i="7"/>
  <c r="F54" i="7"/>
  <c r="AF54" i="7" s="1"/>
  <c r="AG54" i="7"/>
  <c r="AK54" i="7"/>
  <c r="AD54" i="7"/>
  <c r="AG53" i="7"/>
  <c r="AJ52" i="7"/>
  <c r="AE52" i="7"/>
  <c r="G55" i="7"/>
  <c r="A57" i="7"/>
  <c r="AH56" i="7"/>
  <c r="C56" i="7"/>
  <c r="D55" i="7"/>
  <c r="E55" i="7"/>
  <c r="AI55" i="7" s="1"/>
  <c r="M27" i="6"/>
  <c r="AL26" i="6"/>
  <c r="O27" i="6"/>
  <c r="AG26" i="6"/>
  <c r="I16" i="6"/>
  <c r="J16" i="6" s="1"/>
  <c r="AF16" i="6"/>
  <c r="G17" i="6"/>
  <c r="F18" i="6"/>
  <c r="H16" i="6"/>
  <c r="P18" i="6"/>
  <c r="Q52" i="6"/>
  <c r="S51" i="6"/>
  <c r="AD55" i="8" l="1"/>
  <c r="AG137" i="9"/>
  <c r="AL136" i="9"/>
  <c r="AJ136" i="9"/>
  <c r="AJ135" i="9"/>
  <c r="AO138" i="9"/>
  <c r="D138" i="9"/>
  <c r="AF138" i="9"/>
  <c r="A140" i="9"/>
  <c r="AM139" i="9"/>
  <c r="AK139" i="9"/>
  <c r="AH139" i="9"/>
  <c r="C139" i="9"/>
  <c r="L56" i="8"/>
  <c r="N55" i="8"/>
  <c r="O55" i="8" s="1"/>
  <c r="P55" i="8" s="1"/>
  <c r="AJ54" i="8"/>
  <c r="AE54" i="8"/>
  <c r="AJ53" i="8"/>
  <c r="AE53" i="8"/>
  <c r="H44" i="7"/>
  <c r="AM43" i="7"/>
  <c r="M55" i="8"/>
  <c r="AL55" i="8" s="1"/>
  <c r="D56" i="8"/>
  <c r="E56" i="8"/>
  <c r="AI56" i="8" s="1"/>
  <c r="AF56" i="8"/>
  <c r="A58" i="8"/>
  <c r="AH57" i="8"/>
  <c r="AM57" i="8"/>
  <c r="AK57" i="8"/>
  <c r="C57" i="8"/>
  <c r="L56" i="7"/>
  <c r="M56" i="7" s="1"/>
  <c r="AL56" i="7" s="1"/>
  <c r="P55" i="7"/>
  <c r="F55" i="7"/>
  <c r="AF55" i="7" s="1"/>
  <c r="AD55" i="7"/>
  <c r="AK55" i="7"/>
  <c r="I55" i="7"/>
  <c r="AJ54" i="7"/>
  <c r="AE54" i="7"/>
  <c r="AJ53" i="7"/>
  <c r="AE53" i="7"/>
  <c r="G56" i="7"/>
  <c r="D56" i="7"/>
  <c r="I56" i="7" s="1"/>
  <c r="E56" i="7"/>
  <c r="AI56" i="7" s="1"/>
  <c r="A58" i="7"/>
  <c r="AH57" i="7"/>
  <c r="C57" i="7"/>
  <c r="O28" i="6"/>
  <c r="AG27" i="6"/>
  <c r="M28" i="6"/>
  <c r="AL27" i="6"/>
  <c r="I17" i="6"/>
  <c r="J17" i="6" s="1"/>
  <c r="AF17" i="6"/>
  <c r="H17" i="6"/>
  <c r="G18" i="6"/>
  <c r="F19" i="6"/>
  <c r="P19" i="6"/>
  <c r="Q53" i="6"/>
  <c r="S52" i="6"/>
  <c r="AD56" i="8" l="1"/>
  <c r="AG55" i="8"/>
  <c r="AG138" i="9"/>
  <c r="AJ137" i="9"/>
  <c r="AO139" i="9"/>
  <c r="D139" i="9"/>
  <c r="AF139" i="9"/>
  <c r="A141" i="9"/>
  <c r="AM140" i="9"/>
  <c r="AK140" i="9"/>
  <c r="AH140" i="9"/>
  <c r="C140" i="9"/>
  <c r="AF140" i="9" s="1"/>
  <c r="L57" i="8"/>
  <c r="AF57" i="8"/>
  <c r="AO57" i="8"/>
  <c r="M56" i="8"/>
  <c r="AL56" i="8" s="1"/>
  <c r="AJ55" i="8"/>
  <c r="AE55" i="8"/>
  <c r="H45" i="7"/>
  <c r="AM44" i="7"/>
  <c r="N56" i="8"/>
  <c r="O56" i="8" s="1"/>
  <c r="A59" i="8"/>
  <c r="AH58" i="8"/>
  <c r="AM58" i="8"/>
  <c r="AK58" i="8"/>
  <c r="C58" i="8"/>
  <c r="D57" i="8"/>
  <c r="E57" i="8"/>
  <c r="AI57" i="8" s="1"/>
  <c r="L57" i="7"/>
  <c r="M57" i="7" s="1"/>
  <c r="AL57" i="7" s="1"/>
  <c r="P56" i="7"/>
  <c r="AG56" i="7"/>
  <c r="F56" i="7"/>
  <c r="AK56" i="7" s="1"/>
  <c r="AD56" i="7"/>
  <c r="AG55" i="7"/>
  <c r="G57" i="7"/>
  <c r="A59" i="7"/>
  <c r="AH58" i="7"/>
  <c r="C58" i="7"/>
  <c r="D57" i="7"/>
  <c r="F57" i="7" s="1"/>
  <c r="E57" i="7"/>
  <c r="AI57" i="7" s="1"/>
  <c r="M29" i="6"/>
  <c r="AL28" i="6"/>
  <c r="O29" i="6"/>
  <c r="AG28" i="6"/>
  <c r="I18" i="6"/>
  <c r="J18" i="6" s="1"/>
  <c r="AF18" i="6"/>
  <c r="G19" i="6"/>
  <c r="F20" i="6"/>
  <c r="AK20" i="6" s="1"/>
  <c r="H18" i="6"/>
  <c r="P20" i="6"/>
  <c r="Q54" i="6"/>
  <c r="S53" i="6"/>
  <c r="AG139" i="9" l="1"/>
  <c r="AJ138" i="9"/>
  <c r="AD57" i="8"/>
  <c r="D140" i="9"/>
  <c r="AO140" i="9"/>
  <c r="A142" i="9"/>
  <c r="AM141" i="9"/>
  <c r="AK141" i="9"/>
  <c r="AH141" i="9"/>
  <c r="C141" i="9"/>
  <c r="AF141" i="9" s="1"/>
  <c r="AJ20" i="6"/>
  <c r="AE20" i="6"/>
  <c r="M57" i="8"/>
  <c r="AL57" i="8" s="1"/>
  <c r="L58" i="8"/>
  <c r="N58" i="8" s="1"/>
  <c r="AF58" i="8"/>
  <c r="AO58" i="8"/>
  <c r="P56" i="8"/>
  <c r="AG56" i="8"/>
  <c r="AM45" i="7"/>
  <c r="H46" i="7"/>
  <c r="N57" i="8"/>
  <c r="O57" i="8" s="1"/>
  <c r="D58" i="8"/>
  <c r="E58" i="8"/>
  <c r="AI58" i="8" s="1"/>
  <c r="A60" i="8"/>
  <c r="AH59" i="8"/>
  <c r="AM59" i="8"/>
  <c r="AK59" i="8"/>
  <c r="C59" i="8"/>
  <c r="AO59" i="8" s="1"/>
  <c r="L58" i="7"/>
  <c r="M58" i="7" s="1"/>
  <c r="AL58" i="7" s="1"/>
  <c r="P57" i="7"/>
  <c r="AJ56" i="7"/>
  <c r="AF56" i="7"/>
  <c r="AD57" i="7"/>
  <c r="I57" i="7"/>
  <c r="AK57" i="7"/>
  <c r="AF57" i="7"/>
  <c r="AE56" i="7"/>
  <c r="AJ55" i="7"/>
  <c r="AE55" i="7"/>
  <c r="G58" i="7"/>
  <c r="D58" i="7"/>
  <c r="E58" i="7"/>
  <c r="AI58" i="7" s="1"/>
  <c r="A60" i="7"/>
  <c r="AH59" i="7"/>
  <c r="C59" i="7"/>
  <c r="O30" i="6"/>
  <c r="AG29" i="6"/>
  <c r="M30" i="6"/>
  <c r="AL29" i="6"/>
  <c r="H19" i="6"/>
  <c r="I19" i="6"/>
  <c r="J19" i="6" s="1"/>
  <c r="AF19" i="6"/>
  <c r="G20" i="6"/>
  <c r="F21" i="6"/>
  <c r="AK21" i="6" s="1"/>
  <c r="P21" i="6"/>
  <c r="Q55" i="6"/>
  <c r="S54" i="6"/>
  <c r="AG140" i="9" l="1"/>
  <c r="AJ139" i="9"/>
  <c r="A143" i="9"/>
  <c r="AM142" i="9"/>
  <c r="AK142" i="9"/>
  <c r="AH142" i="9"/>
  <c r="C142" i="9"/>
  <c r="AF142" i="9" s="1"/>
  <c r="D141" i="9"/>
  <c r="AO141" i="9"/>
  <c r="L59" i="8"/>
  <c r="N59" i="8" s="1"/>
  <c r="O58" i="8"/>
  <c r="P58" i="8" s="1"/>
  <c r="AD58" i="8"/>
  <c r="AG58" i="8"/>
  <c r="P57" i="8"/>
  <c r="AG57" i="8"/>
  <c r="AJ56" i="8"/>
  <c r="AE56" i="8"/>
  <c r="AM46" i="7"/>
  <c r="H47" i="7"/>
  <c r="AF59" i="8"/>
  <c r="M58" i="8"/>
  <c r="AL58" i="8" s="1"/>
  <c r="D59" i="8"/>
  <c r="E59" i="8"/>
  <c r="AI59" i="8" s="1"/>
  <c r="A61" i="8"/>
  <c r="AH60" i="8"/>
  <c r="AM60" i="8"/>
  <c r="AK60" i="8"/>
  <c r="C60" i="8"/>
  <c r="AO60" i="8" s="1"/>
  <c r="L59" i="7"/>
  <c r="M59" i="7" s="1"/>
  <c r="AL59" i="7" s="1"/>
  <c r="P58" i="7"/>
  <c r="I58" i="7"/>
  <c r="AD58" i="7"/>
  <c r="F58" i="7"/>
  <c r="AK58" i="7" s="1"/>
  <c r="AG57" i="7"/>
  <c r="G59" i="7"/>
  <c r="A61" i="7"/>
  <c r="AH60" i="7"/>
  <c r="C60" i="7"/>
  <c r="D59" i="7"/>
  <c r="E59" i="7"/>
  <c r="AI59" i="7" s="1"/>
  <c r="M31" i="6"/>
  <c r="AL30" i="6"/>
  <c r="O31" i="6"/>
  <c r="AG30" i="6"/>
  <c r="AJ21" i="6"/>
  <c r="AE21" i="6"/>
  <c r="I20" i="6"/>
  <c r="J20" i="6" s="1"/>
  <c r="AH20" i="6" s="1"/>
  <c r="AF20" i="6"/>
  <c r="H20" i="6"/>
  <c r="AM20" i="6" s="1"/>
  <c r="G21" i="6"/>
  <c r="F22" i="6"/>
  <c r="AK22" i="6" s="1"/>
  <c r="P22" i="6"/>
  <c r="Q56" i="6"/>
  <c r="S55" i="6"/>
  <c r="AF58" i="7" l="1"/>
  <c r="AG141" i="9"/>
  <c r="AJ140" i="9"/>
  <c r="D142" i="9"/>
  <c r="AO142" i="9"/>
  <c r="A144" i="9"/>
  <c r="AM143" i="9"/>
  <c r="AK143" i="9"/>
  <c r="AH143" i="9"/>
  <c r="C143" i="9"/>
  <c r="AF143" i="9" s="1"/>
  <c r="L60" i="8"/>
  <c r="N60" i="8" s="1"/>
  <c r="O59" i="8"/>
  <c r="P59" i="8" s="1"/>
  <c r="AD59" i="8"/>
  <c r="AG59" i="8"/>
  <c r="AJ58" i="8"/>
  <c r="AE58" i="8"/>
  <c r="AJ57" i="8"/>
  <c r="AE57" i="8"/>
  <c r="AM47" i="7"/>
  <c r="H48" i="7"/>
  <c r="AF60" i="8"/>
  <c r="M59" i="8"/>
  <c r="AL59" i="8" s="1"/>
  <c r="D60" i="8"/>
  <c r="E60" i="8"/>
  <c r="AI60" i="8" s="1"/>
  <c r="A62" i="8"/>
  <c r="AH61" i="8"/>
  <c r="AM61" i="8"/>
  <c r="AK61" i="8"/>
  <c r="C61" i="8"/>
  <c r="L60" i="7"/>
  <c r="M60" i="7" s="1"/>
  <c r="AL60" i="7" s="1"/>
  <c r="P59" i="7"/>
  <c r="F59" i="7"/>
  <c r="AF59" i="7" s="1"/>
  <c r="AG59" i="7"/>
  <c r="AK59" i="7"/>
  <c r="AD59" i="7"/>
  <c r="I59" i="7"/>
  <c r="AG58" i="7"/>
  <c r="AJ57" i="7"/>
  <c r="AE57" i="7"/>
  <c r="G60" i="7"/>
  <c r="D60" i="7"/>
  <c r="E60" i="7"/>
  <c r="AI60" i="7" s="1"/>
  <c r="A62" i="7"/>
  <c r="AH61" i="7"/>
  <c r="C61" i="7"/>
  <c r="O32" i="6"/>
  <c r="AG31" i="6"/>
  <c r="M32" i="6"/>
  <c r="AL31" i="6"/>
  <c r="AJ22" i="6"/>
  <c r="AE22" i="6"/>
  <c r="I21" i="6"/>
  <c r="J21" i="6" s="1"/>
  <c r="AH21" i="6" s="1"/>
  <c r="AF21" i="6"/>
  <c r="G22" i="6"/>
  <c r="AF22" i="6" s="1"/>
  <c r="F23" i="6"/>
  <c r="AK23" i="6" s="1"/>
  <c r="H21" i="6"/>
  <c r="AM21" i="6" s="1"/>
  <c r="P23" i="6"/>
  <c r="Q57" i="6"/>
  <c r="S56" i="6"/>
  <c r="AG142" i="9" l="1"/>
  <c r="AJ141" i="9"/>
  <c r="A145" i="9"/>
  <c r="AM144" i="9"/>
  <c r="AK144" i="9"/>
  <c r="AH144" i="9"/>
  <c r="C144" i="9"/>
  <c r="AF144" i="9" s="1"/>
  <c r="D143" i="9"/>
  <c r="AO143" i="9"/>
  <c r="L61" i="8"/>
  <c r="AF61" i="8"/>
  <c r="AO61" i="8"/>
  <c r="O60" i="8"/>
  <c r="AG60" i="8" s="1"/>
  <c r="AD60" i="8"/>
  <c r="P60" i="8"/>
  <c r="AJ59" i="8"/>
  <c r="AE59" i="8"/>
  <c r="AM48" i="7"/>
  <c r="H49" i="7"/>
  <c r="M60" i="8"/>
  <c r="AL60" i="8" s="1"/>
  <c r="A63" i="8"/>
  <c r="AH62" i="8"/>
  <c r="AM62" i="8"/>
  <c r="AK62" i="8"/>
  <c r="C62" i="8"/>
  <c r="D61" i="8"/>
  <c r="E61" i="8"/>
  <c r="AI61" i="8" s="1"/>
  <c r="L61" i="7"/>
  <c r="M61" i="7" s="1"/>
  <c r="AL61" i="7" s="1"/>
  <c r="P60" i="7"/>
  <c r="I60" i="7"/>
  <c r="F60" i="7"/>
  <c r="AF60" i="7" s="1"/>
  <c r="AG60" i="7"/>
  <c r="AK60" i="7"/>
  <c r="AD60" i="7"/>
  <c r="AJ59" i="7"/>
  <c r="AE59" i="7"/>
  <c r="AJ58" i="7"/>
  <c r="AE58" i="7"/>
  <c r="G61" i="7"/>
  <c r="A63" i="7"/>
  <c r="AH62" i="7"/>
  <c r="C62" i="7"/>
  <c r="D61" i="7"/>
  <c r="E61" i="7"/>
  <c r="AI61" i="7" s="1"/>
  <c r="M33" i="6"/>
  <c r="AL32" i="6"/>
  <c r="O33" i="6"/>
  <c r="AG32" i="6"/>
  <c r="AJ23" i="6"/>
  <c r="AE23" i="6"/>
  <c r="G23" i="6"/>
  <c r="AF23" i="6" s="1"/>
  <c r="F24" i="6"/>
  <c r="AK24" i="6" s="1"/>
  <c r="H22" i="6"/>
  <c r="AM22" i="6" s="1"/>
  <c r="I22" i="6"/>
  <c r="J22" i="6" s="1"/>
  <c r="AH22" i="6" s="1"/>
  <c r="P24" i="6"/>
  <c r="Q58" i="6"/>
  <c r="S57" i="6"/>
  <c r="AD61" i="8" l="1"/>
  <c r="AG143" i="9"/>
  <c r="AJ142" i="9"/>
  <c r="D144" i="9"/>
  <c r="AO144" i="9"/>
  <c r="A146" i="9"/>
  <c r="AM145" i="9"/>
  <c r="AK145" i="9"/>
  <c r="AH145" i="9"/>
  <c r="C145" i="9"/>
  <c r="AF145" i="9" s="1"/>
  <c r="L62" i="8"/>
  <c r="AF62" i="8"/>
  <c r="AO62" i="8"/>
  <c r="M61" i="8"/>
  <c r="AL61" i="8" s="1"/>
  <c r="AJ60" i="8"/>
  <c r="AE60" i="8"/>
  <c r="AM49" i="7"/>
  <c r="H50" i="7"/>
  <c r="N61" i="8"/>
  <c r="O61" i="8" s="1"/>
  <c r="A64" i="8"/>
  <c r="AH63" i="8"/>
  <c r="AM63" i="8"/>
  <c r="AK63" i="8"/>
  <c r="C63" i="8"/>
  <c r="D62" i="8"/>
  <c r="E62" i="8"/>
  <c r="AI62" i="8" s="1"/>
  <c r="P61" i="7"/>
  <c r="L62" i="7"/>
  <c r="M62" i="7" s="1"/>
  <c r="AL62" i="7" s="1"/>
  <c r="F61" i="7"/>
  <c r="AK61" i="7" s="1"/>
  <c r="AD61" i="7"/>
  <c r="I61" i="7"/>
  <c r="AJ60" i="7"/>
  <c r="AE60" i="7"/>
  <c r="G62" i="7"/>
  <c r="D62" i="7"/>
  <c r="E62" i="7"/>
  <c r="AI62" i="7" s="1"/>
  <c r="A64" i="7"/>
  <c r="AH63" i="7"/>
  <c r="C63" i="7"/>
  <c r="O34" i="6"/>
  <c r="AG33" i="6"/>
  <c r="M34" i="6"/>
  <c r="AL33" i="6"/>
  <c r="AJ24" i="6"/>
  <c r="AE24" i="6"/>
  <c r="G24" i="6"/>
  <c r="AF24" i="6" s="1"/>
  <c r="F25" i="6"/>
  <c r="AK25" i="6" s="1"/>
  <c r="H23" i="6"/>
  <c r="AM23" i="6" s="1"/>
  <c r="I23" i="6"/>
  <c r="J23" i="6" s="1"/>
  <c r="AH23" i="6" s="1"/>
  <c r="P25" i="6"/>
  <c r="Q59" i="6"/>
  <c r="S58" i="6"/>
  <c r="AD62" i="8" l="1"/>
  <c r="AG144" i="9"/>
  <c r="AJ143" i="9"/>
  <c r="A147" i="9"/>
  <c r="AM146" i="9"/>
  <c r="AK146" i="9"/>
  <c r="AH146" i="9"/>
  <c r="C146" i="9"/>
  <c r="AF146" i="9" s="1"/>
  <c r="D145" i="9"/>
  <c r="AO145" i="9"/>
  <c r="L63" i="8"/>
  <c r="N63" i="8" s="1"/>
  <c r="M62" i="8"/>
  <c r="AL62" i="8" s="1"/>
  <c r="AF63" i="8"/>
  <c r="AO63" i="8"/>
  <c r="P61" i="8"/>
  <c r="AG61" i="8"/>
  <c r="AF61" i="7"/>
  <c r="AM50" i="7"/>
  <c r="H51" i="7"/>
  <c r="N62" i="8"/>
  <c r="O62" i="8" s="1"/>
  <c r="A65" i="8"/>
  <c r="AH64" i="8"/>
  <c r="AM64" i="8"/>
  <c r="AK64" i="8"/>
  <c r="C64" i="8"/>
  <c r="AO64" i="8" s="1"/>
  <c r="D63" i="8"/>
  <c r="E63" i="8"/>
  <c r="AI63" i="8" s="1"/>
  <c r="I62" i="7"/>
  <c r="L63" i="7"/>
  <c r="M63" i="7" s="1"/>
  <c r="AL63" i="7" s="1"/>
  <c r="P62" i="7"/>
  <c r="F62" i="7"/>
  <c r="AK62" i="7" s="1"/>
  <c r="AG62" i="7"/>
  <c r="AD62" i="7"/>
  <c r="AG61" i="7"/>
  <c r="G63" i="7"/>
  <c r="D63" i="7"/>
  <c r="E63" i="7"/>
  <c r="AI63" i="7" s="1"/>
  <c r="A65" i="7"/>
  <c r="AH64" i="7"/>
  <c r="C64" i="7"/>
  <c r="M35" i="6"/>
  <c r="AL34" i="6"/>
  <c r="O35" i="6"/>
  <c r="AG34" i="6"/>
  <c r="AJ25" i="6"/>
  <c r="AE25" i="6"/>
  <c r="G25" i="6"/>
  <c r="AF25" i="6" s="1"/>
  <c r="F26" i="6"/>
  <c r="AK26" i="6" s="1"/>
  <c r="H24" i="6"/>
  <c r="AM24" i="6" s="1"/>
  <c r="I24" i="6"/>
  <c r="J24" i="6" s="1"/>
  <c r="AH24" i="6" s="1"/>
  <c r="P26" i="6"/>
  <c r="Q60" i="6"/>
  <c r="S59" i="6"/>
  <c r="AG145" i="9" l="1"/>
  <c r="AJ144" i="9"/>
  <c r="D146" i="9"/>
  <c r="AO146" i="9"/>
  <c r="A148" i="9"/>
  <c r="AM147" i="9"/>
  <c r="AK147" i="9"/>
  <c r="AH147" i="9"/>
  <c r="C147" i="9"/>
  <c r="AF147" i="9" s="1"/>
  <c r="L64" i="8"/>
  <c r="O63" i="8"/>
  <c r="P63" i="8" s="1"/>
  <c r="AD63" i="8"/>
  <c r="AG63" i="8"/>
  <c r="AF62" i="7"/>
  <c r="P62" i="8"/>
  <c r="AG62" i="8"/>
  <c r="AJ61" i="8"/>
  <c r="AE61" i="8"/>
  <c r="AM51" i="7"/>
  <c r="H52" i="7"/>
  <c r="M63" i="8"/>
  <c r="AL63" i="8" s="1"/>
  <c r="D64" i="8"/>
  <c r="E64" i="8"/>
  <c r="AI64" i="8" s="1"/>
  <c r="AF64" i="8"/>
  <c r="A66" i="8"/>
  <c r="AH65" i="8"/>
  <c r="AM65" i="8"/>
  <c r="AK65" i="8"/>
  <c r="C65" i="8"/>
  <c r="F63" i="7"/>
  <c r="AF63" i="7" s="1"/>
  <c r="L64" i="7"/>
  <c r="M64" i="7" s="1"/>
  <c r="AL64" i="7" s="1"/>
  <c r="P63" i="7"/>
  <c r="AD63" i="7"/>
  <c r="AK63" i="7"/>
  <c r="I63" i="7"/>
  <c r="AJ62" i="7"/>
  <c r="AE62" i="7"/>
  <c r="AJ61" i="7"/>
  <c r="AE61" i="7"/>
  <c r="G64" i="7"/>
  <c r="D64" i="7"/>
  <c r="E64" i="7"/>
  <c r="AI64" i="7" s="1"/>
  <c r="A66" i="7"/>
  <c r="AH65" i="7"/>
  <c r="C65" i="7"/>
  <c r="O36" i="6"/>
  <c r="AG35" i="6"/>
  <c r="M36" i="6"/>
  <c r="AL35" i="6"/>
  <c r="AJ26" i="6"/>
  <c r="AE26" i="6"/>
  <c r="G26" i="6"/>
  <c r="AF26" i="6" s="1"/>
  <c r="F27" i="6"/>
  <c r="AK27" i="6" s="1"/>
  <c r="H25" i="6"/>
  <c r="AM25" i="6" s="1"/>
  <c r="I25" i="6"/>
  <c r="J25" i="6" s="1"/>
  <c r="AH25" i="6" s="1"/>
  <c r="P27" i="6"/>
  <c r="Q61" i="6"/>
  <c r="S60" i="6"/>
  <c r="AD64" i="8" l="1"/>
  <c r="AG146" i="9"/>
  <c r="AJ145" i="9"/>
  <c r="A149" i="9"/>
  <c r="AM148" i="9"/>
  <c r="AK148" i="9"/>
  <c r="AH148" i="9"/>
  <c r="C148" i="9"/>
  <c r="AF148" i="9" s="1"/>
  <c r="D147" i="9"/>
  <c r="AO147" i="9"/>
  <c r="L65" i="8"/>
  <c r="AF65" i="8"/>
  <c r="AO65" i="8"/>
  <c r="M64" i="8"/>
  <c r="AL64" i="8" s="1"/>
  <c r="AJ63" i="8"/>
  <c r="AE63" i="8"/>
  <c r="AJ62" i="8"/>
  <c r="AE62" i="8"/>
  <c r="AM52" i="7"/>
  <c r="H53" i="7"/>
  <c r="N64" i="8"/>
  <c r="O64" i="8" s="1"/>
  <c r="A67" i="8"/>
  <c r="AH66" i="8"/>
  <c r="AM66" i="8"/>
  <c r="AK66" i="8"/>
  <c r="C66" i="8"/>
  <c r="AO66" i="8" s="1"/>
  <c r="D65" i="8"/>
  <c r="E65" i="8"/>
  <c r="AI65" i="8" s="1"/>
  <c r="L65" i="7"/>
  <c r="M65" i="7" s="1"/>
  <c r="AL65" i="7" s="1"/>
  <c r="P64" i="7"/>
  <c r="I64" i="7"/>
  <c r="F64" i="7"/>
  <c r="AF64" i="7" s="1"/>
  <c r="AG64" i="7"/>
  <c r="AK64" i="7"/>
  <c r="AD64" i="7"/>
  <c r="AG63" i="7"/>
  <c r="G65" i="7"/>
  <c r="D65" i="7"/>
  <c r="E65" i="7"/>
  <c r="AI65" i="7" s="1"/>
  <c r="A67" i="7"/>
  <c r="AH66" i="7"/>
  <c r="C66" i="7"/>
  <c r="M37" i="6"/>
  <c r="AL36" i="6"/>
  <c r="O37" i="6"/>
  <c r="AG36" i="6"/>
  <c r="AJ27" i="6"/>
  <c r="AE27" i="6"/>
  <c r="G27" i="6"/>
  <c r="AF27" i="6" s="1"/>
  <c r="F28" i="6"/>
  <c r="AK28" i="6" s="1"/>
  <c r="H26" i="6"/>
  <c r="AM26" i="6" s="1"/>
  <c r="I26" i="6"/>
  <c r="J26" i="6" s="1"/>
  <c r="AH26" i="6" s="1"/>
  <c r="P28" i="6"/>
  <c r="Q62" i="6"/>
  <c r="S61" i="6"/>
  <c r="AD65" i="7" l="1"/>
  <c r="AG147" i="9"/>
  <c r="AJ146" i="9"/>
  <c r="D148" i="9"/>
  <c r="AO148" i="9"/>
  <c r="A150" i="9"/>
  <c r="AM149" i="9"/>
  <c r="AK149" i="9"/>
  <c r="AH149" i="9"/>
  <c r="C149" i="9"/>
  <c r="AF149" i="9" s="1"/>
  <c r="L66" i="8"/>
  <c r="M65" i="8"/>
  <c r="AL65" i="8" s="1"/>
  <c r="AD65" i="8"/>
  <c r="N65" i="8"/>
  <c r="O65" i="8" s="1"/>
  <c r="P64" i="8"/>
  <c r="AG64" i="8"/>
  <c r="AM53" i="7"/>
  <c r="H54" i="7"/>
  <c r="D66" i="8"/>
  <c r="E66" i="8"/>
  <c r="AI66" i="8" s="1"/>
  <c r="AF66" i="8"/>
  <c r="A68" i="8"/>
  <c r="AH67" i="8"/>
  <c r="AM67" i="8"/>
  <c r="AK67" i="8"/>
  <c r="C67" i="8"/>
  <c r="AO67" i="8" s="1"/>
  <c r="L66" i="7"/>
  <c r="M66" i="7" s="1"/>
  <c r="AL66" i="7" s="1"/>
  <c r="P65" i="7"/>
  <c r="F65" i="7"/>
  <c r="AK65" i="7" s="1"/>
  <c r="I65" i="7"/>
  <c r="AJ64" i="7"/>
  <c r="AE64" i="7"/>
  <c r="AJ63" i="7"/>
  <c r="AE63" i="7"/>
  <c r="G66" i="7"/>
  <c r="D66" i="7"/>
  <c r="E66" i="7"/>
  <c r="AI66" i="7" s="1"/>
  <c r="A68" i="7"/>
  <c r="AH67" i="7"/>
  <c r="C67" i="7"/>
  <c r="O38" i="6"/>
  <c r="AG37" i="6"/>
  <c r="M38" i="6"/>
  <c r="AL37" i="6"/>
  <c r="AJ28" i="6"/>
  <c r="AE28" i="6"/>
  <c r="G28" i="6"/>
  <c r="AF28" i="6" s="1"/>
  <c r="F29" i="6"/>
  <c r="AK29" i="6" s="1"/>
  <c r="H27" i="6"/>
  <c r="AM27" i="6" s="1"/>
  <c r="I27" i="6"/>
  <c r="J27" i="6" s="1"/>
  <c r="AH27" i="6" s="1"/>
  <c r="P29" i="6"/>
  <c r="Q63" i="6"/>
  <c r="S62" i="6"/>
  <c r="AF65" i="7" l="1"/>
  <c r="AG148" i="9"/>
  <c r="AJ147" i="9"/>
  <c r="D149" i="9"/>
  <c r="AO149" i="9"/>
  <c r="A151" i="9"/>
  <c r="AM150" i="9"/>
  <c r="AK150" i="9"/>
  <c r="AH150" i="9"/>
  <c r="C150" i="9"/>
  <c r="AF150" i="9" s="1"/>
  <c r="M66" i="8"/>
  <c r="AL66" i="8" s="1"/>
  <c r="L67" i="8"/>
  <c r="I66" i="7"/>
  <c r="N66" i="8"/>
  <c r="O66" i="8" s="1"/>
  <c r="P66" i="8" s="1"/>
  <c r="AD66" i="8"/>
  <c r="AG66" i="8"/>
  <c r="P65" i="8"/>
  <c r="AG65" i="8"/>
  <c r="AJ64" i="8"/>
  <c r="AE64" i="8"/>
  <c r="AM54" i="7"/>
  <c r="H55" i="7"/>
  <c r="AF67" i="8"/>
  <c r="D67" i="8"/>
  <c r="E67" i="8"/>
  <c r="AI67" i="8" s="1"/>
  <c r="A69" i="8"/>
  <c r="AH68" i="8"/>
  <c r="AM68" i="8"/>
  <c r="AK68" i="8"/>
  <c r="C68" i="8"/>
  <c r="AO68" i="8" s="1"/>
  <c r="P66" i="7"/>
  <c r="L67" i="7"/>
  <c r="M67" i="7" s="1"/>
  <c r="AL67" i="7" s="1"/>
  <c r="AD66" i="7"/>
  <c r="F66" i="7"/>
  <c r="AK66" i="7" s="1"/>
  <c r="AG65" i="7"/>
  <c r="G67" i="7"/>
  <c r="D67" i="7"/>
  <c r="E67" i="7"/>
  <c r="AI67" i="7" s="1"/>
  <c r="A69" i="7"/>
  <c r="AH68" i="7"/>
  <c r="C68" i="7"/>
  <c r="M39" i="6"/>
  <c r="AL38" i="6"/>
  <c r="O39" i="6"/>
  <c r="AG38" i="6"/>
  <c r="AE29" i="6"/>
  <c r="AJ29" i="6"/>
  <c r="G29" i="6"/>
  <c r="AF29" i="6" s="1"/>
  <c r="F30" i="6"/>
  <c r="AK30" i="6" s="1"/>
  <c r="H28" i="6"/>
  <c r="AM28" i="6" s="1"/>
  <c r="I28" i="6"/>
  <c r="J28" i="6" s="1"/>
  <c r="AH28" i="6" s="1"/>
  <c r="P30" i="6"/>
  <c r="Q64" i="6"/>
  <c r="S63" i="6"/>
  <c r="AG149" i="9" l="1"/>
  <c r="AJ148" i="9"/>
  <c r="A152" i="9"/>
  <c r="AM151" i="9"/>
  <c r="AK151" i="9"/>
  <c r="AH151" i="9"/>
  <c r="C151" i="9"/>
  <c r="AF151" i="9" s="1"/>
  <c r="D150" i="9"/>
  <c r="AO150" i="9"/>
  <c r="I67" i="7"/>
  <c r="M67" i="8"/>
  <c r="AL67" i="8" s="1"/>
  <c r="L68" i="8"/>
  <c r="N67" i="8"/>
  <c r="O67" i="8" s="1"/>
  <c r="AG67" i="8" s="1"/>
  <c r="AD67" i="8"/>
  <c r="AF66" i="7"/>
  <c r="AJ66" i="8"/>
  <c r="AE66" i="8"/>
  <c r="AJ65" i="8"/>
  <c r="AE65" i="8"/>
  <c r="AM55" i="7"/>
  <c r="H56" i="7"/>
  <c r="AF68" i="8"/>
  <c r="D68" i="8"/>
  <c r="E68" i="8"/>
  <c r="AI68" i="8" s="1"/>
  <c r="A70" i="8"/>
  <c r="AH69" i="8"/>
  <c r="AM69" i="8"/>
  <c r="AK69" i="8"/>
  <c r="C69" i="8"/>
  <c r="AO69" i="8" s="1"/>
  <c r="L68" i="7"/>
  <c r="M68" i="7" s="1"/>
  <c r="AL68" i="7" s="1"/>
  <c r="P67" i="7"/>
  <c r="AG67" i="7"/>
  <c r="AD67" i="7"/>
  <c r="F67" i="7"/>
  <c r="AG66" i="7"/>
  <c r="AJ65" i="7"/>
  <c r="AE65" i="7"/>
  <c r="G68" i="7"/>
  <c r="D68" i="7"/>
  <c r="E68" i="7"/>
  <c r="AI68" i="7" s="1"/>
  <c r="A70" i="7"/>
  <c r="AH69" i="7"/>
  <c r="C69" i="7"/>
  <c r="O40" i="6"/>
  <c r="AG39" i="6"/>
  <c r="M40" i="6"/>
  <c r="AL39" i="6"/>
  <c r="AJ30" i="6"/>
  <c r="AE30" i="6"/>
  <c r="G30" i="6"/>
  <c r="AF30" i="6" s="1"/>
  <c r="F31" i="6"/>
  <c r="AK31" i="6" s="1"/>
  <c r="H29" i="6"/>
  <c r="AM29" i="6" s="1"/>
  <c r="I29" i="6"/>
  <c r="J29" i="6" s="1"/>
  <c r="AH29" i="6" s="1"/>
  <c r="P31" i="6"/>
  <c r="Q65" i="6"/>
  <c r="S64" i="6"/>
  <c r="P67" i="8" l="1"/>
  <c r="AE67" i="8" s="1"/>
  <c r="AG150" i="9"/>
  <c r="AJ149" i="9"/>
  <c r="D151" i="9"/>
  <c r="AO151" i="9"/>
  <c r="A153" i="9"/>
  <c r="AM152" i="9"/>
  <c r="AK152" i="9"/>
  <c r="AH152" i="9"/>
  <c r="C152" i="9"/>
  <c r="AF152" i="9" s="1"/>
  <c r="F68" i="7"/>
  <c r="AF68" i="7" s="1"/>
  <c r="M68" i="8"/>
  <c r="AL68" i="8" s="1"/>
  <c r="L69" i="8"/>
  <c r="N68" i="8"/>
  <c r="O68" i="8" s="1"/>
  <c r="P68" i="8" s="1"/>
  <c r="AD68" i="7"/>
  <c r="AD68" i="8"/>
  <c r="AJ67" i="8"/>
  <c r="AM56" i="7"/>
  <c r="H57" i="7"/>
  <c r="AF69" i="8"/>
  <c r="D69" i="8"/>
  <c r="E69" i="8"/>
  <c r="AI69" i="8" s="1"/>
  <c r="A71" i="8"/>
  <c r="AH70" i="8"/>
  <c r="AM70" i="8"/>
  <c r="AK70" i="8"/>
  <c r="C70" i="8"/>
  <c r="P68" i="7"/>
  <c r="L69" i="7"/>
  <c r="M69" i="7" s="1"/>
  <c r="AL69" i="7" s="1"/>
  <c r="AK68" i="7"/>
  <c r="I68" i="7"/>
  <c r="AK67" i="7"/>
  <c r="AF67" i="7"/>
  <c r="AJ67" i="7"/>
  <c r="AE67" i="7"/>
  <c r="AJ66" i="7"/>
  <c r="AE66" i="7"/>
  <c r="G69" i="7"/>
  <c r="A71" i="7"/>
  <c r="AH70" i="7"/>
  <c r="AG70" i="7"/>
  <c r="C70" i="7"/>
  <c r="D69" i="7"/>
  <c r="I69" i="7" s="1"/>
  <c r="E69" i="7"/>
  <c r="AI69" i="7" s="1"/>
  <c r="M41" i="6"/>
  <c r="AL40" i="6"/>
  <c r="O41" i="6"/>
  <c r="AG40" i="6"/>
  <c r="AJ31" i="6"/>
  <c r="AE31" i="6"/>
  <c r="G31" i="6"/>
  <c r="AF31" i="6" s="1"/>
  <c r="F32" i="6"/>
  <c r="AK32" i="6" s="1"/>
  <c r="H30" i="6"/>
  <c r="AM30" i="6" s="1"/>
  <c r="I30" i="6"/>
  <c r="J30" i="6" s="1"/>
  <c r="AH30" i="6" s="1"/>
  <c r="P32" i="6"/>
  <c r="Q66" i="6"/>
  <c r="S65" i="6"/>
  <c r="AG68" i="8" l="1"/>
  <c r="AG151" i="9"/>
  <c r="AJ150" i="9"/>
  <c r="A154" i="9"/>
  <c r="AM153" i="9"/>
  <c r="AK153" i="9"/>
  <c r="AH153" i="9"/>
  <c r="C153" i="9"/>
  <c r="AF153" i="9" s="1"/>
  <c r="D152" i="9"/>
  <c r="AO152" i="9"/>
  <c r="M69" i="8"/>
  <c r="AL69" i="8" s="1"/>
  <c r="L70" i="8"/>
  <c r="AF70" i="8"/>
  <c r="AO70" i="8"/>
  <c r="AD69" i="8"/>
  <c r="AJ68" i="8"/>
  <c r="AE68" i="8"/>
  <c r="AM57" i="7"/>
  <c r="H58" i="7"/>
  <c r="N69" i="8"/>
  <c r="O69" i="8" s="1"/>
  <c r="A72" i="8"/>
  <c r="AH71" i="8"/>
  <c r="AM71" i="8"/>
  <c r="AK71" i="8"/>
  <c r="C71" i="8"/>
  <c r="D70" i="8"/>
  <c r="E70" i="8"/>
  <c r="AI70" i="8" s="1"/>
  <c r="P69" i="7"/>
  <c r="L70" i="7"/>
  <c r="M70" i="7" s="1"/>
  <c r="AL70" i="7" s="1"/>
  <c r="AD69" i="7"/>
  <c r="F69" i="7"/>
  <c r="AK69" i="7" s="1"/>
  <c r="AG68" i="7"/>
  <c r="G70" i="7"/>
  <c r="D70" i="7"/>
  <c r="I70" i="7" s="1"/>
  <c r="E70" i="7"/>
  <c r="AI70" i="7" s="1"/>
  <c r="A72" i="7"/>
  <c r="AH71" i="7"/>
  <c r="AG71" i="7"/>
  <c r="C71" i="7"/>
  <c r="O42" i="6"/>
  <c r="AG41" i="6"/>
  <c r="M42" i="6"/>
  <c r="AL41" i="6"/>
  <c r="AJ32" i="6"/>
  <c r="AE32" i="6"/>
  <c r="G32" i="6"/>
  <c r="AF32" i="6" s="1"/>
  <c r="F33" i="6"/>
  <c r="AK33" i="6" s="1"/>
  <c r="H31" i="6"/>
  <c r="AM31" i="6" s="1"/>
  <c r="I31" i="6"/>
  <c r="J31" i="6" s="1"/>
  <c r="AH31" i="6" s="1"/>
  <c r="P33" i="6"/>
  <c r="Q67" i="6"/>
  <c r="S66" i="6"/>
  <c r="AG152" i="9" l="1"/>
  <c r="AJ151" i="9"/>
  <c r="A155" i="9"/>
  <c r="AM154" i="9"/>
  <c r="AK154" i="9"/>
  <c r="AH154" i="9"/>
  <c r="C154" i="9"/>
  <c r="AF154" i="9" s="1"/>
  <c r="D153" i="9"/>
  <c r="AO153" i="9"/>
  <c r="L71" i="8"/>
  <c r="M70" i="8"/>
  <c r="AL70" i="8" s="1"/>
  <c r="AF71" i="8"/>
  <c r="AO71" i="8"/>
  <c r="AD70" i="7"/>
  <c r="AD70" i="8"/>
  <c r="P69" i="8"/>
  <c r="AG69" i="8"/>
  <c r="AM58" i="7"/>
  <c r="H59" i="7"/>
  <c r="N70" i="8"/>
  <c r="O70" i="8" s="1"/>
  <c r="A73" i="8"/>
  <c r="AH72" i="8"/>
  <c r="AM72" i="8"/>
  <c r="AK72" i="8"/>
  <c r="C72" i="8"/>
  <c r="D71" i="8"/>
  <c r="E71" i="8"/>
  <c r="AI71" i="8" s="1"/>
  <c r="L71" i="7"/>
  <c r="M71" i="7" s="1"/>
  <c r="AL71" i="7" s="1"/>
  <c r="F70" i="7"/>
  <c r="AK70" i="7" s="1"/>
  <c r="P70" i="7"/>
  <c r="AF69" i="7"/>
  <c r="AG69" i="7"/>
  <c r="AJ68" i="7"/>
  <c r="AE68" i="7"/>
  <c r="G71" i="7"/>
  <c r="A73" i="7"/>
  <c r="AH72" i="7"/>
  <c r="AG72" i="7"/>
  <c r="C72" i="7"/>
  <c r="D71" i="7"/>
  <c r="F71" i="7" s="1"/>
  <c r="AK71" i="7" s="1"/>
  <c r="E71" i="7"/>
  <c r="AI71" i="7" s="1"/>
  <c r="M43" i="6"/>
  <c r="AL42" i="6"/>
  <c r="O43" i="6"/>
  <c r="AG42" i="6"/>
  <c r="AJ33" i="6"/>
  <c r="AE33" i="6"/>
  <c r="G33" i="6"/>
  <c r="AF33" i="6" s="1"/>
  <c r="F34" i="6"/>
  <c r="AK34" i="6" s="1"/>
  <c r="H32" i="6"/>
  <c r="AM32" i="6" s="1"/>
  <c r="I32" i="6"/>
  <c r="J32" i="6" s="1"/>
  <c r="AH32" i="6" s="1"/>
  <c r="P34" i="6"/>
  <c r="Q68" i="6"/>
  <c r="S67" i="6"/>
  <c r="AG153" i="9" l="1"/>
  <c r="AJ152" i="9"/>
  <c r="A156" i="9"/>
  <c r="AM155" i="9"/>
  <c r="AK155" i="9"/>
  <c r="AH155" i="9"/>
  <c r="C155" i="9"/>
  <c r="AF155" i="9" s="1"/>
  <c r="D154" i="9"/>
  <c r="AO154" i="9"/>
  <c r="L72" i="8"/>
  <c r="M71" i="8"/>
  <c r="AL71" i="8" s="1"/>
  <c r="AF72" i="8"/>
  <c r="AO72" i="8"/>
  <c r="AD71" i="8"/>
  <c r="AD71" i="7"/>
  <c r="AF71" i="7"/>
  <c r="AJ70" i="7"/>
  <c r="AE70" i="7"/>
  <c r="P70" i="8"/>
  <c r="AG70" i="8"/>
  <c r="AF70" i="7"/>
  <c r="AJ69" i="8"/>
  <c r="AE69" i="8"/>
  <c r="AM59" i="7"/>
  <c r="H60" i="7"/>
  <c r="N71" i="8"/>
  <c r="O71" i="8" s="1"/>
  <c r="A74" i="8"/>
  <c r="AH73" i="8"/>
  <c r="AM73" i="8"/>
  <c r="AK73" i="8"/>
  <c r="C73" i="8"/>
  <c r="D72" i="8"/>
  <c r="E72" i="8"/>
  <c r="AI72" i="8" s="1"/>
  <c r="L72" i="7"/>
  <c r="M72" i="7" s="1"/>
  <c r="AL72" i="7" s="1"/>
  <c r="I71" i="7"/>
  <c r="P71" i="7"/>
  <c r="AJ69" i="7"/>
  <c r="AE69" i="7"/>
  <c r="G72" i="7"/>
  <c r="A74" i="7"/>
  <c r="AH73" i="7"/>
  <c r="AG73" i="7"/>
  <c r="C73" i="7"/>
  <c r="D72" i="7"/>
  <c r="E72" i="7"/>
  <c r="AI72" i="7" s="1"/>
  <c r="O44" i="6"/>
  <c r="AG43" i="6"/>
  <c r="M44" i="6"/>
  <c r="AL43" i="6"/>
  <c r="AJ34" i="6"/>
  <c r="AE34" i="6"/>
  <c r="G34" i="6"/>
  <c r="AF34" i="6" s="1"/>
  <c r="F35" i="6"/>
  <c r="AK35" i="6" s="1"/>
  <c r="H33" i="6"/>
  <c r="AM33" i="6" s="1"/>
  <c r="I33" i="6"/>
  <c r="J33" i="6" s="1"/>
  <c r="AH33" i="6" s="1"/>
  <c r="P35" i="6"/>
  <c r="Q69" i="6"/>
  <c r="S68" i="6"/>
  <c r="AG154" i="9" l="1"/>
  <c r="AJ153" i="9"/>
  <c r="D155" i="9"/>
  <c r="AO155" i="9"/>
  <c r="A157" i="9"/>
  <c r="AM156" i="9"/>
  <c r="AK156" i="9"/>
  <c r="AH156" i="9"/>
  <c r="C156" i="9"/>
  <c r="AF156" i="9" s="1"/>
  <c r="M72" i="8"/>
  <c r="AL72" i="8" s="1"/>
  <c r="L73" i="8"/>
  <c r="AF73" i="8"/>
  <c r="AO73" i="8"/>
  <c r="AD72" i="7"/>
  <c r="AD72" i="8"/>
  <c r="N72" i="8"/>
  <c r="O72" i="8" s="1"/>
  <c r="P71" i="8"/>
  <c r="AG71" i="8"/>
  <c r="AJ71" i="7"/>
  <c r="AE71" i="7"/>
  <c r="AJ70" i="8"/>
  <c r="AE70" i="8"/>
  <c r="AM60" i="7"/>
  <c r="H61" i="7"/>
  <c r="A75" i="8"/>
  <c r="AH74" i="8"/>
  <c r="AM74" i="8"/>
  <c r="AK74" i="8"/>
  <c r="C74" i="8"/>
  <c r="D73" i="8"/>
  <c r="E73" i="8"/>
  <c r="AI73" i="8" s="1"/>
  <c r="L73" i="7"/>
  <c r="M73" i="7" s="1"/>
  <c r="AL73" i="7" s="1"/>
  <c r="F72" i="7"/>
  <c r="AK72" i="7" s="1"/>
  <c r="P72" i="7"/>
  <c r="I72" i="7"/>
  <c r="G73" i="7"/>
  <c r="A75" i="7"/>
  <c r="AH74" i="7"/>
  <c r="AG74" i="7"/>
  <c r="C74" i="7"/>
  <c r="D73" i="7"/>
  <c r="E73" i="7"/>
  <c r="AI73" i="7" s="1"/>
  <c r="M45" i="6"/>
  <c r="AL44" i="6"/>
  <c r="O45" i="6"/>
  <c r="AG44" i="6"/>
  <c r="AJ35" i="6"/>
  <c r="AE35" i="6"/>
  <c r="G35" i="6"/>
  <c r="AF35" i="6" s="1"/>
  <c r="F36" i="6"/>
  <c r="AK36" i="6" s="1"/>
  <c r="H34" i="6"/>
  <c r="AM34" i="6" s="1"/>
  <c r="I34" i="6"/>
  <c r="J34" i="6" s="1"/>
  <c r="AH34" i="6" s="1"/>
  <c r="P36" i="6"/>
  <c r="Q70" i="6"/>
  <c r="S69" i="6"/>
  <c r="AD73" i="8" l="1"/>
  <c r="AG155" i="9"/>
  <c r="AJ154" i="9"/>
  <c r="D156" i="9"/>
  <c r="AO156" i="9"/>
  <c r="A158" i="9"/>
  <c r="AM157" i="9"/>
  <c r="AK157" i="9"/>
  <c r="AH157" i="9"/>
  <c r="C157" i="9"/>
  <c r="AF157" i="9" s="1"/>
  <c r="L74" i="8"/>
  <c r="M73" i="8"/>
  <c r="AL73" i="8" s="1"/>
  <c r="AF74" i="8"/>
  <c r="AO74" i="8"/>
  <c r="AD73" i="7"/>
  <c r="P72" i="8"/>
  <c r="AG72" i="8"/>
  <c r="AJ72" i="7"/>
  <c r="AE72" i="7"/>
  <c r="AF72" i="7"/>
  <c r="AJ71" i="8"/>
  <c r="AE71" i="8"/>
  <c r="AM61" i="7"/>
  <c r="H62" i="7"/>
  <c r="N73" i="8"/>
  <c r="O73" i="8" s="1"/>
  <c r="A76" i="8"/>
  <c r="AH75" i="8"/>
  <c r="AM75" i="8"/>
  <c r="AK75" i="8"/>
  <c r="C75" i="8"/>
  <c r="AO75" i="8" s="1"/>
  <c r="D74" i="8"/>
  <c r="E74" i="8"/>
  <c r="AI74" i="8" s="1"/>
  <c r="F73" i="7"/>
  <c r="AK73" i="7" s="1"/>
  <c r="L74" i="7"/>
  <c r="M74" i="7" s="1"/>
  <c r="AL74" i="7" s="1"/>
  <c r="P73" i="7"/>
  <c r="I73" i="7"/>
  <c r="G74" i="7"/>
  <c r="D74" i="7"/>
  <c r="E74" i="7"/>
  <c r="AI74" i="7" s="1"/>
  <c r="A76" i="7"/>
  <c r="AH75" i="7"/>
  <c r="AG75" i="7"/>
  <c r="C75" i="7"/>
  <c r="AG45" i="6"/>
  <c r="O46" i="6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AG69" i="6" s="1"/>
  <c r="AL45" i="6"/>
  <c r="M46" i="6"/>
  <c r="AJ36" i="6"/>
  <c r="AE36" i="6"/>
  <c r="G36" i="6"/>
  <c r="AF36" i="6" s="1"/>
  <c r="F37" i="6"/>
  <c r="AK37" i="6" s="1"/>
  <c r="H35" i="6"/>
  <c r="AM35" i="6" s="1"/>
  <c r="I35" i="6"/>
  <c r="J35" i="6" s="1"/>
  <c r="AH35" i="6" s="1"/>
  <c r="P37" i="6"/>
  <c r="Q71" i="6"/>
  <c r="S70" i="6"/>
  <c r="AG156" i="9" l="1"/>
  <c r="AJ155" i="9"/>
  <c r="D157" i="9"/>
  <c r="AO157" i="9"/>
  <c r="A159" i="9"/>
  <c r="AM158" i="9"/>
  <c r="AK158" i="9"/>
  <c r="AH158" i="9"/>
  <c r="C158" i="9"/>
  <c r="AF158" i="9" s="1"/>
  <c r="L75" i="8"/>
  <c r="N75" i="8" s="1"/>
  <c r="M74" i="8"/>
  <c r="AL74" i="8" s="1"/>
  <c r="N74" i="8"/>
  <c r="O74" i="8" s="1"/>
  <c r="P74" i="8" s="1"/>
  <c r="AD74" i="7"/>
  <c r="AD74" i="8"/>
  <c r="AJ73" i="7"/>
  <c r="AE73" i="7"/>
  <c r="P73" i="8"/>
  <c r="AG73" i="8"/>
  <c r="AF73" i="7"/>
  <c r="AJ72" i="8"/>
  <c r="AE72" i="8"/>
  <c r="AM62" i="7"/>
  <c r="H63" i="7"/>
  <c r="D75" i="8"/>
  <c r="E75" i="8"/>
  <c r="AI75" i="8" s="1"/>
  <c r="AF75" i="8"/>
  <c r="A77" i="8"/>
  <c r="AH76" i="8"/>
  <c r="AM76" i="8"/>
  <c r="AK76" i="8"/>
  <c r="C76" i="8"/>
  <c r="I74" i="7"/>
  <c r="F74" i="7"/>
  <c r="L75" i="7"/>
  <c r="M75" i="7" s="1"/>
  <c r="AL75" i="7" s="1"/>
  <c r="P74" i="7"/>
  <c r="G75" i="7"/>
  <c r="A77" i="7"/>
  <c r="AH76" i="7"/>
  <c r="AG76" i="7"/>
  <c r="C76" i="7"/>
  <c r="D75" i="7"/>
  <c r="E75" i="7"/>
  <c r="AI75" i="7" s="1"/>
  <c r="O70" i="6"/>
  <c r="AG70" i="6" s="1"/>
  <c r="P69" i="6"/>
  <c r="AG68" i="6"/>
  <c r="P68" i="6"/>
  <c r="AG67" i="6"/>
  <c r="P67" i="6"/>
  <c r="AG66" i="6"/>
  <c r="P66" i="6"/>
  <c r="AG65" i="6"/>
  <c r="P65" i="6"/>
  <c r="AG64" i="6"/>
  <c r="P64" i="6"/>
  <c r="AG63" i="6"/>
  <c r="P63" i="6"/>
  <c r="AG62" i="6"/>
  <c r="P62" i="6"/>
  <c r="AG61" i="6"/>
  <c r="P61" i="6"/>
  <c r="AG60" i="6"/>
  <c r="P60" i="6"/>
  <c r="AG59" i="6"/>
  <c r="P59" i="6"/>
  <c r="AG58" i="6"/>
  <c r="P58" i="6"/>
  <c r="AG57" i="6"/>
  <c r="P57" i="6"/>
  <c r="AG56" i="6"/>
  <c r="P56" i="6"/>
  <c r="AG55" i="6"/>
  <c r="P55" i="6"/>
  <c r="AG54" i="6"/>
  <c r="P54" i="6"/>
  <c r="AG53" i="6"/>
  <c r="P53" i="6"/>
  <c r="AG52" i="6"/>
  <c r="P52" i="6"/>
  <c r="AG51" i="6"/>
  <c r="P51" i="6"/>
  <c r="AG50" i="6"/>
  <c r="P50" i="6"/>
  <c r="AG49" i="6"/>
  <c r="P49" i="6"/>
  <c r="AG48" i="6"/>
  <c r="P48" i="6"/>
  <c r="AG47" i="6"/>
  <c r="P47" i="6"/>
  <c r="M47" i="6"/>
  <c r="AL46" i="6"/>
  <c r="AG46" i="6"/>
  <c r="P46" i="6"/>
  <c r="AJ37" i="6"/>
  <c r="AE37" i="6"/>
  <c r="O71" i="6"/>
  <c r="AG71" i="6" s="1"/>
  <c r="G37" i="6"/>
  <c r="AF37" i="6" s="1"/>
  <c r="F38" i="6"/>
  <c r="AK38" i="6" s="1"/>
  <c r="H36" i="6"/>
  <c r="AM36" i="6" s="1"/>
  <c r="I36" i="6"/>
  <c r="J36" i="6" s="1"/>
  <c r="AH36" i="6" s="1"/>
  <c r="P38" i="6"/>
  <c r="Q72" i="6"/>
  <c r="S71" i="6"/>
  <c r="AG74" i="8" l="1"/>
  <c r="AG157" i="9"/>
  <c r="AJ156" i="9"/>
  <c r="A160" i="9"/>
  <c r="AM159" i="9"/>
  <c r="AK159" i="9"/>
  <c r="AH159" i="9"/>
  <c r="C159" i="9"/>
  <c r="AF159" i="9" s="1"/>
  <c r="D158" i="9"/>
  <c r="AO158" i="9"/>
  <c r="O75" i="8"/>
  <c r="AG75" i="8" s="1"/>
  <c r="L76" i="8"/>
  <c r="AF76" i="8"/>
  <c r="AO76" i="8"/>
  <c r="AD75" i="7"/>
  <c r="AD75" i="8"/>
  <c r="AJ74" i="7"/>
  <c r="AE74" i="7"/>
  <c r="AK74" i="7"/>
  <c r="AF74" i="7"/>
  <c r="AJ74" i="8"/>
  <c r="AE74" i="8"/>
  <c r="AJ73" i="8"/>
  <c r="AE73" i="8"/>
  <c r="AM63" i="7"/>
  <c r="H64" i="7"/>
  <c r="M75" i="8"/>
  <c r="AL75" i="8" s="1"/>
  <c r="A78" i="8"/>
  <c r="AH77" i="8"/>
  <c r="AM77" i="8"/>
  <c r="AK77" i="8"/>
  <c r="C77" i="8"/>
  <c r="AO77" i="8" s="1"/>
  <c r="D76" i="8"/>
  <c r="E76" i="8"/>
  <c r="AI76" i="8" s="1"/>
  <c r="F75" i="7"/>
  <c r="AK75" i="7" s="1"/>
  <c r="L76" i="7"/>
  <c r="M76" i="7" s="1"/>
  <c r="AL76" i="7" s="1"/>
  <c r="P75" i="7"/>
  <c r="I75" i="7"/>
  <c r="G76" i="7"/>
  <c r="D76" i="7"/>
  <c r="E76" i="7"/>
  <c r="AI76" i="7" s="1"/>
  <c r="A78" i="7"/>
  <c r="AH77" i="7"/>
  <c r="AG77" i="7"/>
  <c r="C77" i="7"/>
  <c r="P70" i="6"/>
  <c r="AJ70" i="6" s="1"/>
  <c r="AJ69" i="6"/>
  <c r="AE69" i="6"/>
  <c r="AJ68" i="6"/>
  <c r="AE68" i="6"/>
  <c r="AJ67" i="6"/>
  <c r="AE67" i="6"/>
  <c r="AJ66" i="6"/>
  <c r="AE66" i="6"/>
  <c r="AE65" i="6"/>
  <c r="AJ65" i="6"/>
  <c r="AJ64" i="6"/>
  <c r="AE64" i="6"/>
  <c r="AJ63" i="6"/>
  <c r="AE63" i="6"/>
  <c r="AJ62" i="6"/>
  <c r="AE62" i="6"/>
  <c r="AJ61" i="6"/>
  <c r="AE61" i="6"/>
  <c r="AJ60" i="6"/>
  <c r="AE60" i="6"/>
  <c r="AJ59" i="6"/>
  <c r="AE59" i="6"/>
  <c r="AJ58" i="6"/>
  <c r="AE58" i="6"/>
  <c r="AJ57" i="6"/>
  <c r="AE57" i="6"/>
  <c r="AJ56" i="6"/>
  <c r="AE56" i="6"/>
  <c r="AJ55" i="6"/>
  <c r="AE55" i="6"/>
  <c r="AJ54" i="6"/>
  <c r="AE54" i="6"/>
  <c r="AJ53" i="6"/>
  <c r="AE53" i="6"/>
  <c r="AJ52" i="6"/>
  <c r="AE52" i="6"/>
  <c r="AJ51" i="6"/>
  <c r="AE51" i="6"/>
  <c r="AJ50" i="6"/>
  <c r="AE50" i="6"/>
  <c r="AJ49" i="6"/>
  <c r="AE49" i="6"/>
  <c r="AJ48" i="6"/>
  <c r="AE48" i="6"/>
  <c r="AJ47" i="6"/>
  <c r="AE47" i="6"/>
  <c r="M48" i="6"/>
  <c r="AL47" i="6"/>
  <c r="AJ46" i="6"/>
  <c r="AE46" i="6"/>
  <c r="AJ38" i="6"/>
  <c r="AE38" i="6"/>
  <c r="O72" i="6"/>
  <c r="AG72" i="6" s="1"/>
  <c r="P71" i="6"/>
  <c r="G38" i="6"/>
  <c r="AF38" i="6" s="1"/>
  <c r="F39" i="6"/>
  <c r="AK39" i="6" s="1"/>
  <c r="H37" i="6"/>
  <c r="AM37" i="6" s="1"/>
  <c r="I37" i="6"/>
  <c r="J37" i="6" s="1"/>
  <c r="AH37" i="6" s="1"/>
  <c r="P39" i="6"/>
  <c r="Q73" i="6"/>
  <c r="S72" i="6"/>
  <c r="P75" i="8" l="1"/>
  <c r="AD76" i="7"/>
  <c r="AG158" i="9"/>
  <c r="AJ157" i="9"/>
  <c r="D159" i="9"/>
  <c r="AO159" i="9"/>
  <c r="A161" i="9"/>
  <c r="AM160" i="9"/>
  <c r="AK160" i="9"/>
  <c r="AH160" i="9"/>
  <c r="C160" i="9"/>
  <c r="AF160" i="9" s="1"/>
  <c r="L77" i="8"/>
  <c r="N77" i="8" s="1"/>
  <c r="M76" i="8"/>
  <c r="AL76" i="8" s="1"/>
  <c r="AD76" i="8"/>
  <c r="AJ75" i="8"/>
  <c r="AE75" i="8"/>
  <c r="AJ75" i="7"/>
  <c r="AE75" i="7"/>
  <c r="AF75" i="7"/>
  <c r="AE70" i="6"/>
  <c r="AM64" i="7"/>
  <c r="H65" i="7"/>
  <c r="N76" i="8"/>
  <c r="O76" i="8" s="1"/>
  <c r="D77" i="8"/>
  <c r="E77" i="8"/>
  <c r="AI77" i="8" s="1"/>
  <c r="AF77" i="8"/>
  <c r="A79" i="8"/>
  <c r="AH78" i="8"/>
  <c r="AM78" i="8"/>
  <c r="AK78" i="8"/>
  <c r="C78" i="8"/>
  <c r="L77" i="7"/>
  <c r="M77" i="7" s="1"/>
  <c r="AL77" i="7" s="1"/>
  <c r="F76" i="7"/>
  <c r="AK76" i="7" s="1"/>
  <c r="P76" i="7"/>
  <c r="I76" i="7"/>
  <c r="G77" i="7"/>
  <c r="A79" i="7"/>
  <c r="AH78" i="7"/>
  <c r="AG78" i="7"/>
  <c r="C78" i="7"/>
  <c r="D77" i="7"/>
  <c r="E77" i="7"/>
  <c r="AI77" i="7" s="1"/>
  <c r="AJ71" i="6"/>
  <c r="AE71" i="6"/>
  <c r="M49" i="6"/>
  <c r="AL48" i="6"/>
  <c r="AJ39" i="6"/>
  <c r="AE39" i="6"/>
  <c r="O73" i="6"/>
  <c r="AG73" i="6" s="1"/>
  <c r="P72" i="6"/>
  <c r="G39" i="6"/>
  <c r="AF39" i="6" s="1"/>
  <c r="F40" i="6"/>
  <c r="AK40" i="6" s="1"/>
  <c r="H38" i="6"/>
  <c r="AM38" i="6" s="1"/>
  <c r="I38" i="6"/>
  <c r="J38" i="6" s="1"/>
  <c r="AH38" i="6" s="1"/>
  <c r="P40" i="6"/>
  <c r="Q74" i="6"/>
  <c r="S73" i="6"/>
  <c r="AG159" i="9" l="1"/>
  <c r="AJ158" i="9"/>
  <c r="A162" i="9"/>
  <c r="AM161" i="9"/>
  <c r="AK161" i="9"/>
  <c r="AH161" i="9"/>
  <c r="C161" i="9"/>
  <c r="AF161" i="9" s="1"/>
  <c r="D160" i="9"/>
  <c r="AO160" i="9"/>
  <c r="L78" i="8"/>
  <c r="AF78" i="8"/>
  <c r="AO78" i="8"/>
  <c r="O77" i="8"/>
  <c r="P77" i="8" s="1"/>
  <c r="AD77" i="8"/>
  <c r="AD77" i="7"/>
  <c r="P76" i="8"/>
  <c r="AG76" i="8"/>
  <c r="AJ76" i="7"/>
  <c r="AE76" i="7"/>
  <c r="AF76" i="7"/>
  <c r="AM65" i="7"/>
  <c r="H66" i="7"/>
  <c r="M77" i="8"/>
  <c r="AL77" i="8" s="1"/>
  <c r="A80" i="8"/>
  <c r="AH79" i="8"/>
  <c r="AM79" i="8"/>
  <c r="AK79" i="8"/>
  <c r="C79" i="8"/>
  <c r="D78" i="8"/>
  <c r="E78" i="8"/>
  <c r="AI78" i="8" s="1"/>
  <c r="F77" i="7"/>
  <c r="AK77" i="7" s="1"/>
  <c r="P77" i="7"/>
  <c r="L78" i="7"/>
  <c r="M78" i="7" s="1"/>
  <c r="AL78" i="7" s="1"/>
  <c r="I77" i="7"/>
  <c r="G78" i="7"/>
  <c r="D78" i="7"/>
  <c r="E78" i="7"/>
  <c r="AI78" i="7" s="1"/>
  <c r="A80" i="7"/>
  <c r="AH79" i="7"/>
  <c r="AG79" i="7"/>
  <c r="C79" i="7"/>
  <c r="AJ72" i="6"/>
  <c r="AE72" i="6"/>
  <c r="M50" i="6"/>
  <c r="AL49" i="6"/>
  <c r="AJ40" i="6"/>
  <c r="AE40" i="6"/>
  <c r="O74" i="6"/>
  <c r="AG74" i="6" s="1"/>
  <c r="P73" i="6"/>
  <c r="G40" i="6"/>
  <c r="AF40" i="6" s="1"/>
  <c r="F41" i="6"/>
  <c r="AK41" i="6" s="1"/>
  <c r="H39" i="6"/>
  <c r="AM39" i="6" s="1"/>
  <c r="I39" i="6"/>
  <c r="J39" i="6" s="1"/>
  <c r="AH39" i="6" s="1"/>
  <c r="P41" i="6"/>
  <c r="Q75" i="6"/>
  <c r="S74" i="6"/>
  <c r="AG77" i="8" l="1"/>
  <c r="AF77" i="7"/>
  <c r="AD78" i="8"/>
  <c r="AG160" i="9"/>
  <c r="AJ159" i="9"/>
  <c r="D161" i="9"/>
  <c r="AO161" i="9"/>
  <c r="A163" i="9"/>
  <c r="AM162" i="9"/>
  <c r="AK162" i="9"/>
  <c r="AH162" i="9"/>
  <c r="C162" i="9"/>
  <c r="AF162" i="9" s="1"/>
  <c r="L79" i="8"/>
  <c r="N79" i="8" s="1"/>
  <c r="AF79" i="8"/>
  <c r="AO79" i="8"/>
  <c r="M78" i="8"/>
  <c r="AL78" i="8" s="1"/>
  <c r="AD78" i="7"/>
  <c r="F78" i="7"/>
  <c r="AK78" i="7" s="1"/>
  <c r="AJ77" i="7"/>
  <c r="AE77" i="7"/>
  <c r="AJ77" i="8"/>
  <c r="AE77" i="8"/>
  <c r="AJ76" i="8"/>
  <c r="AE76" i="8"/>
  <c r="AM66" i="7"/>
  <c r="H67" i="7"/>
  <c r="N78" i="8"/>
  <c r="O78" i="8" s="1"/>
  <c r="A81" i="8"/>
  <c r="AH80" i="8"/>
  <c r="AM80" i="8"/>
  <c r="AK80" i="8"/>
  <c r="C80" i="8"/>
  <c r="D79" i="8"/>
  <c r="E79" i="8"/>
  <c r="AI79" i="8" s="1"/>
  <c r="L79" i="7"/>
  <c r="M79" i="7" s="1"/>
  <c r="AL79" i="7" s="1"/>
  <c r="P78" i="7"/>
  <c r="I78" i="7"/>
  <c r="G79" i="7"/>
  <c r="D79" i="7"/>
  <c r="E79" i="7"/>
  <c r="AI79" i="7" s="1"/>
  <c r="A81" i="7"/>
  <c r="AH80" i="7"/>
  <c r="AG80" i="7"/>
  <c r="C80" i="7"/>
  <c r="AJ73" i="6"/>
  <c r="AE73" i="6"/>
  <c r="M51" i="6"/>
  <c r="AL50" i="6"/>
  <c r="AJ41" i="6"/>
  <c r="AE41" i="6"/>
  <c r="P74" i="6"/>
  <c r="O75" i="6"/>
  <c r="AG75" i="6" s="1"/>
  <c r="G41" i="6"/>
  <c r="AF41" i="6" s="1"/>
  <c r="F42" i="6"/>
  <c r="AK42" i="6" s="1"/>
  <c r="H40" i="6"/>
  <c r="AM40" i="6" s="1"/>
  <c r="I40" i="6"/>
  <c r="J40" i="6" s="1"/>
  <c r="AH40" i="6" s="1"/>
  <c r="P42" i="6"/>
  <c r="Q76" i="6"/>
  <c r="S75" i="6"/>
  <c r="AF78" i="7" l="1"/>
  <c r="AG161" i="9"/>
  <c r="AJ160" i="9"/>
  <c r="A164" i="9"/>
  <c r="AM163" i="9"/>
  <c r="AK163" i="9"/>
  <c r="AH163" i="9"/>
  <c r="C163" i="9"/>
  <c r="AF163" i="9" s="1"/>
  <c r="D162" i="9"/>
  <c r="AO162" i="9"/>
  <c r="L80" i="8"/>
  <c r="O79" i="8"/>
  <c r="P79" i="8" s="1"/>
  <c r="AF80" i="8"/>
  <c r="AO80" i="8"/>
  <c r="AD79" i="7"/>
  <c r="AD79" i="8"/>
  <c r="AJ78" i="7"/>
  <c r="AE78" i="7"/>
  <c r="P78" i="8"/>
  <c r="AG78" i="8"/>
  <c r="AM67" i="7"/>
  <c r="H68" i="7"/>
  <c r="M79" i="8"/>
  <c r="AL79" i="8" s="1"/>
  <c r="A82" i="8"/>
  <c r="AH81" i="8"/>
  <c r="AM81" i="8"/>
  <c r="AK81" i="8"/>
  <c r="C81" i="8"/>
  <c r="D80" i="8"/>
  <c r="E80" i="8"/>
  <c r="AI80" i="8" s="1"/>
  <c r="I79" i="7"/>
  <c r="F79" i="7"/>
  <c r="AK79" i="7" s="1"/>
  <c r="L80" i="7"/>
  <c r="M80" i="7" s="1"/>
  <c r="AL80" i="7" s="1"/>
  <c r="P79" i="7"/>
  <c r="G80" i="7"/>
  <c r="D80" i="7"/>
  <c r="E80" i="7"/>
  <c r="AI80" i="7" s="1"/>
  <c r="A82" i="7"/>
  <c r="AH81" i="7"/>
  <c r="C81" i="7"/>
  <c r="AJ74" i="6"/>
  <c r="AE74" i="6"/>
  <c r="M52" i="6"/>
  <c r="AL51" i="6"/>
  <c r="AE42" i="6"/>
  <c r="AJ42" i="6"/>
  <c r="O76" i="6"/>
  <c r="AG76" i="6" s="1"/>
  <c r="P75" i="6"/>
  <c r="G42" i="6"/>
  <c r="AF42" i="6" s="1"/>
  <c r="F43" i="6"/>
  <c r="AK43" i="6" s="1"/>
  <c r="H41" i="6"/>
  <c r="AM41" i="6" s="1"/>
  <c r="I41" i="6"/>
  <c r="J41" i="6" s="1"/>
  <c r="AH41" i="6" s="1"/>
  <c r="P43" i="6"/>
  <c r="Q77" i="6"/>
  <c r="S76" i="6"/>
  <c r="AG79" i="8" l="1"/>
  <c r="AG162" i="9"/>
  <c r="AJ161" i="9"/>
  <c r="D163" i="9"/>
  <c r="AO163" i="9"/>
  <c r="A165" i="9"/>
  <c r="AM164" i="9"/>
  <c r="AK164" i="9"/>
  <c r="AH164" i="9"/>
  <c r="C164" i="9"/>
  <c r="AF164" i="9" s="1"/>
  <c r="L81" i="8"/>
  <c r="AF81" i="8"/>
  <c r="AO81" i="8"/>
  <c r="M80" i="8"/>
  <c r="AL80" i="8" s="1"/>
  <c r="AD80" i="7"/>
  <c r="AD80" i="8"/>
  <c r="AJ79" i="7"/>
  <c r="AE79" i="7"/>
  <c r="AJ79" i="8"/>
  <c r="AE79" i="8"/>
  <c r="AF79" i="7"/>
  <c r="AJ78" i="8"/>
  <c r="AE78" i="8"/>
  <c r="AM68" i="7"/>
  <c r="H69" i="7"/>
  <c r="N80" i="8"/>
  <c r="O80" i="8" s="1"/>
  <c r="A83" i="8"/>
  <c r="AH82" i="8"/>
  <c r="AM82" i="8"/>
  <c r="AK82" i="8"/>
  <c r="C82" i="8"/>
  <c r="D81" i="8"/>
  <c r="E81" i="8"/>
  <c r="AI81" i="8" s="1"/>
  <c r="F80" i="7"/>
  <c r="AK80" i="7" s="1"/>
  <c r="P80" i="7"/>
  <c r="L81" i="7"/>
  <c r="M81" i="7" s="1"/>
  <c r="AL81" i="7" s="1"/>
  <c r="I80" i="7"/>
  <c r="G81" i="7"/>
  <c r="D81" i="7"/>
  <c r="E81" i="7"/>
  <c r="AI81" i="7" s="1"/>
  <c r="A83" i="7"/>
  <c r="AH82" i="7"/>
  <c r="AG82" i="7"/>
  <c r="C82" i="7"/>
  <c r="AJ75" i="6"/>
  <c r="AE75" i="6"/>
  <c r="M53" i="6"/>
  <c r="AL52" i="6"/>
  <c r="AJ43" i="6"/>
  <c r="AE43" i="6"/>
  <c r="O77" i="6"/>
  <c r="AG77" i="6" s="1"/>
  <c r="P76" i="6"/>
  <c r="G43" i="6"/>
  <c r="AF43" i="6" s="1"/>
  <c r="F44" i="6"/>
  <c r="AK44" i="6" s="1"/>
  <c r="H42" i="6"/>
  <c r="AM42" i="6" s="1"/>
  <c r="I42" i="6"/>
  <c r="J42" i="6" s="1"/>
  <c r="AH42" i="6" s="1"/>
  <c r="P44" i="6"/>
  <c r="Q78" i="6"/>
  <c r="S77" i="6"/>
  <c r="AG163" i="9" l="1"/>
  <c r="AJ162" i="9"/>
  <c r="A166" i="9"/>
  <c r="AM165" i="9"/>
  <c r="AK165" i="9"/>
  <c r="AH165" i="9"/>
  <c r="C165" i="9"/>
  <c r="AF165" i="9" s="1"/>
  <c r="D164" i="9"/>
  <c r="AO164" i="9"/>
  <c r="L82" i="8"/>
  <c r="AD81" i="8"/>
  <c r="AF82" i="8"/>
  <c r="AO82" i="8"/>
  <c r="M81" i="8"/>
  <c r="AL81" i="8" s="1"/>
  <c r="AF80" i="7"/>
  <c r="AJ80" i="7"/>
  <c r="AE80" i="7"/>
  <c r="P80" i="8"/>
  <c r="AG80" i="8"/>
  <c r="AM69" i="7"/>
  <c r="H70" i="7"/>
  <c r="N81" i="8"/>
  <c r="O81" i="8" s="1"/>
  <c r="A84" i="8"/>
  <c r="AH83" i="8"/>
  <c r="AM83" i="8"/>
  <c r="AK83" i="8"/>
  <c r="C83" i="8"/>
  <c r="D82" i="8"/>
  <c r="E82" i="8"/>
  <c r="AI82" i="8" s="1"/>
  <c r="F81" i="7"/>
  <c r="AK81" i="7" s="1"/>
  <c r="P81" i="7"/>
  <c r="L82" i="7"/>
  <c r="M82" i="7" s="1"/>
  <c r="AL82" i="7" s="1"/>
  <c r="AG81" i="7"/>
  <c r="AF81" i="7"/>
  <c r="AD81" i="7"/>
  <c r="I81" i="7"/>
  <c r="G82" i="7"/>
  <c r="A84" i="7"/>
  <c r="AH83" i="7"/>
  <c r="AG83" i="7"/>
  <c r="C83" i="7"/>
  <c r="D82" i="7"/>
  <c r="E82" i="7"/>
  <c r="AI82" i="7" s="1"/>
  <c r="AJ76" i="6"/>
  <c r="AE76" i="6"/>
  <c r="M54" i="6"/>
  <c r="AL53" i="6"/>
  <c r="AJ44" i="6"/>
  <c r="AE44" i="6"/>
  <c r="P77" i="6"/>
  <c r="O78" i="6"/>
  <c r="AG78" i="6" s="1"/>
  <c r="G44" i="6"/>
  <c r="AF44" i="6" s="1"/>
  <c r="F45" i="6"/>
  <c r="F46" i="6" s="1"/>
  <c r="AK46" i="6" s="1"/>
  <c r="H43" i="6"/>
  <c r="AM43" i="6" s="1"/>
  <c r="I43" i="6"/>
  <c r="J43" i="6" s="1"/>
  <c r="AH43" i="6" s="1"/>
  <c r="P45" i="6"/>
  <c r="Q79" i="6"/>
  <c r="S78" i="6"/>
  <c r="AD82" i="8" l="1"/>
  <c r="AG164" i="9"/>
  <c r="AJ163" i="9"/>
  <c r="D165" i="9"/>
  <c r="AO165" i="9"/>
  <c r="A167" i="9"/>
  <c r="AM166" i="9"/>
  <c r="AK166" i="9"/>
  <c r="AH166" i="9"/>
  <c r="C166" i="9"/>
  <c r="AF166" i="9" s="1"/>
  <c r="M82" i="8"/>
  <c r="AL82" i="8" s="1"/>
  <c r="L83" i="8"/>
  <c r="N83" i="8" s="1"/>
  <c r="AF83" i="8"/>
  <c r="AO83" i="8"/>
  <c r="P81" i="8"/>
  <c r="AG81" i="8"/>
  <c r="AJ80" i="8"/>
  <c r="AE80" i="8"/>
  <c r="AM70" i="7"/>
  <c r="H71" i="7"/>
  <c r="N82" i="8"/>
  <c r="O82" i="8" s="1"/>
  <c r="A85" i="8"/>
  <c r="AH84" i="8"/>
  <c r="AM84" i="8"/>
  <c r="AK84" i="8"/>
  <c r="C84" i="8"/>
  <c r="D83" i="8"/>
  <c r="E83" i="8"/>
  <c r="AI83" i="8" s="1"/>
  <c r="AD82" i="7"/>
  <c r="F82" i="7"/>
  <c r="AK82" i="7" s="1"/>
  <c r="P82" i="7"/>
  <c r="I82" i="7"/>
  <c r="L83" i="7"/>
  <c r="M83" i="7" s="1"/>
  <c r="AL83" i="7" s="1"/>
  <c r="AJ81" i="7"/>
  <c r="AE81" i="7"/>
  <c r="G83" i="7"/>
  <c r="A85" i="7"/>
  <c r="AH84" i="7"/>
  <c r="AG84" i="7"/>
  <c r="C84" i="7"/>
  <c r="D83" i="7"/>
  <c r="E83" i="7"/>
  <c r="AI83" i="7" s="1"/>
  <c r="AJ77" i="6"/>
  <c r="AE77" i="6"/>
  <c r="M55" i="6"/>
  <c r="AL54" i="6"/>
  <c r="G46" i="6"/>
  <c r="F47" i="6"/>
  <c r="AK47" i="6" s="1"/>
  <c r="P78" i="6"/>
  <c r="O79" i="6"/>
  <c r="AG79" i="6" s="1"/>
  <c r="AK45" i="6"/>
  <c r="G45" i="6"/>
  <c r="AF45" i="6" s="1"/>
  <c r="H44" i="6"/>
  <c r="AM44" i="6" s="1"/>
  <c r="I44" i="6"/>
  <c r="J44" i="6" s="1"/>
  <c r="AH44" i="6" s="1"/>
  <c r="AE45" i="6"/>
  <c r="AJ45" i="6"/>
  <c r="Q80" i="6"/>
  <c r="S79" i="6"/>
  <c r="AD83" i="8" l="1"/>
  <c r="P82" i="8"/>
  <c r="AG82" i="8"/>
  <c r="AG165" i="9"/>
  <c r="AJ164" i="9"/>
  <c r="D166" i="9"/>
  <c r="AO166" i="9"/>
  <c r="A168" i="9"/>
  <c r="AM167" i="9"/>
  <c r="AK167" i="9"/>
  <c r="AH167" i="9"/>
  <c r="C167" i="9"/>
  <c r="AF167" i="9" s="1"/>
  <c r="M83" i="8"/>
  <c r="AL83" i="8" s="1"/>
  <c r="L84" i="8"/>
  <c r="O83" i="8"/>
  <c r="AF84" i="8"/>
  <c r="AO84" i="8"/>
  <c r="AJ81" i="8"/>
  <c r="AE81" i="8"/>
  <c r="AM71" i="7"/>
  <c r="H72" i="7"/>
  <c r="D84" i="8"/>
  <c r="E84" i="8"/>
  <c r="AI84" i="8" s="1"/>
  <c r="A86" i="8"/>
  <c r="AH85" i="8"/>
  <c r="AM85" i="8"/>
  <c r="AK85" i="8"/>
  <c r="C85" i="8"/>
  <c r="AF82" i="7"/>
  <c r="P83" i="7"/>
  <c r="AJ83" i="7" s="1"/>
  <c r="AD83" i="7"/>
  <c r="AE83" i="7"/>
  <c r="AJ82" i="7"/>
  <c r="AE82" i="7"/>
  <c r="F83" i="7"/>
  <c r="I83" i="7"/>
  <c r="L84" i="7"/>
  <c r="M84" i="7" s="1"/>
  <c r="AL84" i="7" s="1"/>
  <c r="G84" i="7"/>
  <c r="A86" i="7"/>
  <c r="AH85" i="7"/>
  <c r="AG85" i="7"/>
  <c r="C85" i="7"/>
  <c r="D84" i="7"/>
  <c r="E84" i="7"/>
  <c r="AI84" i="7" s="1"/>
  <c r="AJ78" i="6"/>
  <c r="AE78" i="6"/>
  <c r="M56" i="6"/>
  <c r="AL55" i="6"/>
  <c r="I46" i="6"/>
  <c r="AF46" i="6"/>
  <c r="O80" i="6"/>
  <c r="AG80" i="6" s="1"/>
  <c r="P79" i="6"/>
  <c r="G47" i="6"/>
  <c r="F48" i="6"/>
  <c r="AK48" i="6" s="1"/>
  <c r="H45" i="6"/>
  <c r="I45" i="6"/>
  <c r="J45" i="6" s="1"/>
  <c r="Q81" i="6"/>
  <c r="S80" i="6"/>
  <c r="AD84" i="8" l="1"/>
  <c r="P83" i="8"/>
  <c r="AG83" i="8"/>
  <c r="AJ82" i="8"/>
  <c r="AE82" i="8"/>
  <c r="AG166" i="9"/>
  <c r="AJ165" i="9"/>
  <c r="A169" i="9"/>
  <c r="AM168" i="9"/>
  <c r="AK168" i="9"/>
  <c r="AH168" i="9"/>
  <c r="C168" i="9"/>
  <c r="AF168" i="9" s="1"/>
  <c r="D167" i="9"/>
  <c r="AO167" i="9"/>
  <c r="M84" i="8"/>
  <c r="AL84" i="8" s="1"/>
  <c r="L85" i="8"/>
  <c r="AF85" i="8"/>
  <c r="AO85" i="8"/>
  <c r="AM72" i="7"/>
  <c r="H73" i="7"/>
  <c r="N84" i="8"/>
  <c r="O84" i="8" s="1"/>
  <c r="A87" i="8"/>
  <c r="AH86" i="8"/>
  <c r="AM86" i="8"/>
  <c r="AK86" i="8"/>
  <c r="C86" i="8"/>
  <c r="D85" i="8"/>
  <c r="E85" i="8"/>
  <c r="AI85" i="8" s="1"/>
  <c r="AD84" i="7"/>
  <c r="P84" i="7"/>
  <c r="AK83" i="7"/>
  <c r="AF83" i="7"/>
  <c r="F84" i="7"/>
  <c r="I84" i="7"/>
  <c r="L85" i="7"/>
  <c r="M85" i="7" s="1"/>
  <c r="AL85" i="7" s="1"/>
  <c r="G85" i="7"/>
  <c r="A87" i="7"/>
  <c r="AH86" i="7"/>
  <c r="AG86" i="7"/>
  <c r="C86" i="7"/>
  <c r="D85" i="7"/>
  <c r="E85" i="7"/>
  <c r="AI85" i="7" s="1"/>
  <c r="AJ79" i="6"/>
  <c r="AE79" i="6"/>
  <c r="M57" i="6"/>
  <c r="AL56" i="6"/>
  <c r="I47" i="6"/>
  <c r="AF47" i="6"/>
  <c r="AH45" i="6"/>
  <c r="J46" i="6"/>
  <c r="AH46" i="6" s="1"/>
  <c r="G48" i="6"/>
  <c r="F49" i="6"/>
  <c r="AK49" i="6" s="1"/>
  <c r="AM45" i="6"/>
  <c r="H46" i="6"/>
  <c r="O81" i="6"/>
  <c r="AG81" i="6" s="1"/>
  <c r="P80" i="6"/>
  <c r="Q82" i="6"/>
  <c r="S81" i="6"/>
  <c r="AD85" i="8" l="1"/>
  <c r="P84" i="8"/>
  <c r="AG84" i="8"/>
  <c r="AJ83" i="8"/>
  <c r="AE83" i="8"/>
  <c r="AG167" i="9"/>
  <c r="AJ166" i="9"/>
  <c r="D168" i="9"/>
  <c r="AO168" i="9"/>
  <c r="A170" i="9"/>
  <c r="AM169" i="9"/>
  <c r="AK169" i="9"/>
  <c r="AH169" i="9"/>
  <c r="C169" i="9"/>
  <c r="AF169" i="9" s="1"/>
  <c r="L86" i="8"/>
  <c r="N86" i="8" s="1"/>
  <c r="M85" i="8"/>
  <c r="AL85" i="8" s="1"/>
  <c r="AO86" i="8"/>
  <c r="AM73" i="7"/>
  <c r="H74" i="7"/>
  <c r="N85" i="8"/>
  <c r="O85" i="8" s="1"/>
  <c r="D86" i="8"/>
  <c r="E86" i="8"/>
  <c r="AI86" i="8" s="1"/>
  <c r="AF86" i="8"/>
  <c r="A88" i="8"/>
  <c r="AH87" i="8"/>
  <c r="AM87" i="8"/>
  <c r="AK87" i="8"/>
  <c r="C87" i="8"/>
  <c r="I85" i="7"/>
  <c r="AD85" i="7"/>
  <c r="AK84" i="7"/>
  <c r="AF84" i="7"/>
  <c r="AJ84" i="7"/>
  <c r="AE84" i="7"/>
  <c r="F85" i="7"/>
  <c r="AK85" i="7" s="1"/>
  <c r="P85" i="7"/>
  <c r="L86" i="7"/>
  <c r="M86" i="7" s="1"/>
  <c r="AL86" i="7" s="1"/>
  <c r="G86" i="7"/>
  <c r="D86" i="7"/>
  <c r="E86" i="7"/>
  <c r="AI86" i="7" s="1"/>
  <c r="A88" i="7"/>
  <c r="AH87" i="7"/>
  <c r="AG87" i="7"/>
  <c r="C87" i="7"/>
  <c r="AD86" i="7"/>
  <c r="AJ80" i="6"/>
  <c r="AE80" i="6"/>
  <c r="M58" i="6"/>
  <c r="AL57" i="6"/>
  <c r="H47" i="6"/>
  <c r="AM47" i="6" s="1"/>
  <c r="AM46" i="6"/>
  <c r="I48" i="6"/>
  <c r="AF48" i="6"/>
  <c r="J47" i="6"/>
  <c r="AH47" i="6" s="1"/>
  <c r="O82" i="6"/>
  <c r="AG82" i="6" s="1"/>
  <c r="P81" i="6"/>
  <c r="G49" i="6"/>
  <c r="F50" i="6"/>
  <c r="AK50" i="6" s="1"/>
  <c r="Q83" i="6"/>
  <c r="S82" i="6"/>
  <c r="AD86" i="8" l="1"/>
  <c r="P85" i="8"/>
  <c r="AG85" i="8"/>
  <c r="AJ84" i="8"/>
  <c r="AE84" i="8"/>
  <c r="AG168" i="9"/>
  <c r="AJ167" i="9"/>
  <c r="A171" i="9"/>
  <c r="AM170" i="9"/>
  <c r="AK170" i="9"/>
  <c r="AH170" i="9"/>
  <c r="C170" i="9"/>
  <c r="AF170" i="9" s="1"/>
  <c r="D169" i="9"/>
  <c r="AO169" i="9"/>
  <c r="L87" i="8"/>
  <c r="O86" i="8"/>
  <c r="AF87" i="8"/>
  <c r="AO87" i="8"/>
  <c r="AM74" i="7"/>
  <c r="H75" i="7"/>
  <c r="M86" i="8"/>
  <c r="AL86" i="8" s="1"/>
  <c r="A89" i="8"/>
  <c r="AH88" i="8"/>
  <c r="AM88" i="8"/>
  <c r="AK88" i="8"/>
  <c r="C88" i="8"/>
  <c r="D87" i="8"/>
  <c r="E87" i="8"/>
  <c r="AI87" i="8" s="1"/>
  <c r="F86" i="7"/>
  <c r="AK86" i="7" s="1"/>
  <c r="AF85" i="7"/>
  <c r="AJ85" i="7"/>
  <c r="AE85" i="7"/>
  <c r="P86" i="7"/>
  <c r="I86" i="7"/>
  <c r="L87" i="7"/>
  <c r="M87" i="7" s="1"/>
  <c r="AL87" i="7" s="1"/>
  <c r="G87" i="7"/>
  <c r="A89" i="7"/>
  <c r="AH88" i="7"/>
  <c r="AG88" i="7"/>
  <c r="C88" i="7"/>
  <c r="D87" i="7"/>
  <c r="E87" i="7"/>
  <c r="AI87" i="7" s="1"/>
  <c r="AJ81" i="6"/>
  <c r="AE81" i="6"/>
  <c r="M59" i="6"/>
  <c r="AL58" i="6"/>
  <c r="J48" i="6"/>
  <c r="AH48" i="6" s="1"/>
  <c r="H48" i="6"/>
  <c r="AM48" i="6" s="1"/>
  <c r="I49" i="6"/>
  <c r="AF49" i="6"/>
  <c r="G50" i="6"/>
  <c r="F51" i="6"/>
  <c r="AK51" i="6" s="1"/>
  <c r="O83" i="6"/>
  <c r="AG83" i="6" s="1"/>
  <c r="P82" i="6"/>
  <c r="Q84" i="6"/>
  <c r="S83" i="6"/>
  <c r="AF86" i="7" l="1"/>
  <c r="AD87" i="8"/>
  <c r="P86" i="8"/>
  <c r="AG86" i="8"/>
  <c r="AJ85" i="8"/>
  <c r="AE85" i="8"/>
  <c r="AG169" i="9"/>
  <c r="AJ168" i="9"/>
  <c r="A172" i="9"/>
  <c r="AM171" i="9"/>
  <c r="AK171" i="9"/>
  <c r="AH171" i="9"/>
  <c r="C171" i="9"/>
  <c r="AF171" i="9" s="1"/>
  <c r="D170" i="9"/>
  <c r="AO170" i="9"/>
  <c r="M87" i="8"/>
  <c r="AL87" i="8" s="1"/>
  <c r="L88" i="8"/>
  <c r="AO88" i="8"/>
  <c r="AM75" i="7"/>
  <c r="H76" i="7"/>
  <c r="N87" i="8"/>
  <c r="O87" i="8" s="1"/>
  <c r="D88" i="8"/>
  <c r="E88" i="8"/>
  <c r="AI88" i="8" s="1"/>
  <c r="AF88" i="8"/>
  <c r="A90" i="8"/>
  <c r="AH89" i="8"/>
  <c r="AM89" i="8"/>
  <c r="AK89" i="8"/>
  <c r="C89" i="8"/>
  <c r="P87" i="7"/>
  <c r="AJ87" i="7" s="1"/>
  <c r="AD87" i="7"/>
  <c r="AJ86" i="7"/>
  <c r="AE86" i="7"/>
  <c r="F87" i="7"/>
  <c r="AK87" i="7" s="1"/>
  <c r="I87" i="7"/>
  <c r="L88" i="7"/>
  <c r="M88" i="7" s="1"/>
  <c r="AL88" i="7" s="1"/>
  <c r="G88" i="7"/>
  <c r="D88" i="7"/>
  <c r="E88" i="7"/>
  <c r="AI88" i="7" s="1"/>
  <c r="A90" i="7"/>
  <c r="AH89" i="7"/>
  <c r="AG89" i="7"/>
  <c r="C89" i="7"/>
  <c r="J49" i="6"/>
  <c r="AH49" i="6" s="1"/>
  <c r="H49" i="6"/>
  <c r="AM49" i="6" s="1"/>
  <c r="AJ82" i="6"/>
  <c r="AE82" i="6"/>
  <c r="M60" i="6"/>
  <c r="AL59" i="6"/>
  <c r="I50" i="6"/>
  <c r="AF50" i="6"/>
  <c r="O84" i="6"/>
  <c r="AG84" i="6" s="1"/>
  <c r="P83" i="6"/>
  <c r="G51" i="6"/>
  <c r="F52" i="6"/>
  <c r="AK52" i="6" s="1"/>
  <c r="Q85" i="6"/>
  <c r="S84" i="6"/>
  <c r="J50" i="6" l="1"/>
  <c r="AH50" i="6" s="1"/>
  <c r="AE87" i="7"/>
  <c r="AD88" i="8"/>
  <c r="P87" i="8"/>
  <c r="AG87" i="8"/>
  <c r="AJ86" i="8"/>
  <c r="AE86" i="8"/>
  <c r="AG170" i="9"/>
  <c r="AJ169" i="9"/>
  <c r="A173" i="9"/>
  <c r="AM172" i="9"/>
  <c r="AK172" i="9"/>
  <c r="AH172" i="9"/>
  <c r="C172" i="9"/>
  <c r="AF172" i="9" s="1"/>
  <c r="D171" i="9"/>
  <c r="AO171" i="9"/>
  <c r="M88" i="8"/>
  <c r="AL88" i="8" s="1"/>
  <c r="L89" i="8"/>
  <c r="N89" i="8" s="1"/>
  <c r="N88" i="8"/>
  <c r="O88" i="8"/>
  <c r="AO89" i="8"/>
  <c r="AM76" i="7"/>
  <c r="H77" i="7"/>
  <c r="D89" i="8"/>
  <c r="E89" i="8"/>
  <c r="AI89" i="8" s="1"/>
  <c r="AF89" i="8"/>
  <c r="A91" i="8"/>
  <c r="AH90" i="8"/>
  <c r="AM90" i="8"/>
  <c r="AK90" i="8"/>
  <c r="C90" i="8"/>
  <c r="AF87" i="7"/>
  <c r="AD88" i="7"/>
  <c r="P88" i="7"/>
  <c r="F88" i="7"/>
  <c r="I88" i="7"/>
  <c r="L89" i="7"/>
  <c r="M89" i="7" s="1"/>
  <c r="AL89" i="7" s="1"/>
  <c r="G89" i="7"/>
  <c r="D89" i="7"/>
  <c r="E89" i="7"/>
  <c r="AI89" i="7" s="1"/>
  <c r="A91" i="7"/>
  <c r="AH90" i="7"/>
  <c r="AG90" i="7"/>
  <c r="C90" i="7"/>
  <c r="H50" i="6"/>
  <c r="AM50" i="6" s="1"/>
  <c r="AJ83" i="6"/>
  <c r="AE83" i="6"/>
  <c r="M61" i="6"/>
  <c r="AL60" i="6"/>
  <c r="I51" i="6"/>
  <c r="AF51" i="6"/>
  <c r="G52" i="6"/>
  <c r="F53" i="6"/>
  <c r="AK53" i="6" s="1"/>
  <c r="O85" i="6"/>
  <c r="AG85" i="6" s="1"/>
  <c r="P84" i="6"/>
  <c r="Q86" i="6"/>
  <c r="S85" i="6"/>
  <c r="J51" i="6" l="1"/>
  <c r="AH51" i="6" s="1"/>
  <c r="AD89" i="8"/>
  <c r="P88" i="8"/>
  <c r="AG88" i="8"/>
  <c r="AJ87" i="8"/>
  <c r="AE87" i="8"/>
  <c r="AG171" i="9"/>
  <c r="AJ170" i="9"/>
  <c r="L90" i="8"/>
  <c r="N90" i="8" s="1"/>
  <c r="D172" i="9"/>
  <c r="AO172" i="9"/>
  <c r="A174" i="9"/>
  <c r="AM173" i="9"/>
  <c r="AK173" i="9"/>
  <c r="AH173" i="9"/>
  <c r="C173" i="9"/>
  <c r="AF173" i="9" s="1"/>
  <c r="O89" i="8"/>
  <c r="AO90" i="8"/>
  <c r="AM77" i="7"/>
  <c r="H78" i="7"/>
  <c r="AF90" i="8"/>
  <c r="M89" i="8"/>
  <c r="AL89" i="8" s="1"/>
  <c r="A92" i="8"/>
  <c r="AH91" i="8"/>
  <c r="AM91" i="8"/>
  <c r="AK91" i="8"/>
  <c r="C91" i="8"/>
  <c r="D90" i="8"/>
  <c r="E90" i="8"/>
  <c r="AI90" i="8" s="1"/>
  <c r="P89" i="7"/>
  <c r="AD89" i="7"/>
  <c r="AJ88" i="7"/>
  <c r="AE88" i="7"/>
  <c r="AK88" i="7"/>
  <c r="AF88" i="7"/>
  <c r="F89" i="7"/>
  <c r="I89" i="7"/>
  <c r="L90" i="7"/>
  <c r="M90" i="7" s="1"/>
  <c r="AL90" i="7" s="1"/>
  <c r="G90" i="7"/>
  <c r="D90" i="7"/>
  <c r="E90" i="7"/>
  <c r="AI90" i="7" s="1"/>
  <c r="A92" i="7"/>
  <c r="AH91" i="7"/>
  <c r="AG91" i="7"/>
  <c r="C91" i="7"/>
  <c r="H51" i="6"/>
  <c r="AM51" i="6" s="1"/>
  <c r="AJ84" i="6"/>
  <c r="AE84" i="6"/>
  <c r="M62" i="6"/>
  <c r="AL61" i="6"/>
  <c r="I52" i="6"/>
  <c r="J52" i="6" s="1"/>
  <c r="AH52" i="6" s="1"/>
  <c r="AF52" i="6"/>
  <c r="O86" i="6"/>
  <c r="AG86" i="6" s="1"/>
  <c r="P85" i="6"/>
  <c r="G53" i="6"/>
  <c r="F54" i="6"/>
  <c r="AK54" i="6" s="1"/>
  <c r="Q87" i="6"/>
  <c r="S86" i="6"/>
  <c r="AD90" i="8" l="1"/>
  <c r="AJ89" i="7"/>
  <c r="AE89" i="7"/>
  <c r="P89" i="8"/>
  <c r="AG89" i="8"/>
  <c r="AJ88" i="8"/>
  <c r="AE88" i="8"/>
  <c r="AG172" i="9"/>
  <c r="AJ171" i="9"/>
  <c r="L91" i="8"/>
  <c r="N91" i="8" s="1"/>
  <c r="D173" i="9"/>
  <c r="AO173" i="9"/>
  <c r="A175" i="9"/>
  <c r="AM174" i="9"/>
  <c r="AK174" i="9"/>
  <c r="AH174" i="9"/>
  <c r="C174" i="9"/>
  <c r="AF174" i="9" s="1"/>
  <c r="O90" i="8"/>
  <c r="AF91" i="8"/>
  <c r="AO91" i="8"/>
  <c r="AM78" i="7"/>
  <c r="H79" i="7"/>
  <c r="M90" i="8"/>
  <c r="AL90" i="8" s="1"/>
  <c r="A93" i="8"/>
  <c r="AH92" i="8"/>
  <c r="AM92" i="8"/>
  <c r="AK92" i="8"/>
  <c r="C92" i="8"/>
  <c r="D91" i="8"/>
  <c r="E91" i="8"/>
  <c r="AI91" i="8" s="1"/>
  <c r="P90" i="7"/>
  <c r="AJ90" i="7" s="1"/>
  <c r="AD90" i="7"/>
  <c r="AK89" i="7"/>
  <c r="AF89" i="7"/>
  <c r="F90" i="7"/>
  <c r="AK90" i="7" s="1"/>
  <c r="I90" i="7"/>
  <c r="L91" i="7"/>
  <c r="M91" i="7" s="1"/>
  <c r="AL91" i="7" s="1"/>
  <c r="G91" i="7"/>
  <c r="D91" i="7"/>
  <c r="E91" i="7"/>
  <c r="AI91" i="7" s="1"/>
  <c r="A93" i="7"/>
  <c r="AH92" i="7"/>
  <c r="AG92" i="7"/>
  <c r="C92" i="7"/>
  <c r="H52" i="6"/>
  <c r="AM52" i="6" s="1"/>
  <c r="AJ85" i="6"/>
  <c r="AE85" i="6"/>
  <c r="M63" i="6"/>
  <c r="AL62" i="6"/>
  <c r="I53" i="6"/>
  <c r="J53" i="6" s="1"/>
  <c r="AH53" i="6" s="1"/>
  <c r="AF53" i="6"/>
  <c r="G54" i="6"/>
  <c r="F55" i="6"/>
  <c r="AK55" i="6" s="1"/>
  <c r="P86" i="6"/>
  <c r="O87" i="6"/>
  <c r="AG87" i="6" s="1"/>
  <c r="Q88" i="6"/>
  <c r="S87" i="6"/>
  <c r="AE90" i="7" l="1"/>
  <c r="AD91" i="8"/>
  <c r="P90" i="8"/>
  <c r="AG90" i="8"/>
  <c r="AJ89" i="8"/>
  <c r="AE89" i="8"/>
  <c r="O91" i="8"/>
  <c r="L92" i="8"/>
  <c r="N92" i="8" s="1"/>
  <c r="O92" i="8" s="1"/>
  <c r="AG173" i="9"/>
  <c r="AJ172" i="9"/>
  <c r="D174" i="9"/>
  <c r="AO174" i="9"/>
  <c r="A176" i="9"/>
  <c r="AM175" i="9"/>
  <c r="AK175" i="9"/>
  <c r="AH175" i="9"/>
  <c r="C175" i="9"/>
  <c r="AF175" i="9" s="1"/>
  <c r="AO92" i="8"/>
  <c r="AM79" i="7"/>
  <c r="H80" i="7"/>
  <c r="M91" i="8"/>
  <c r="AL91" i="8" s="1"/>
  <c r="D92" i="8"/>
  <c r="E92" i="8"/>
  <c r="AI92" i="8" s="1"/>
  <c r="AF92" i="8"/>
  <c r="A94" i="8"/>
  <c r="AH93" i="8"/>
  <c r="AM93" i="8"/>
  <c r="AK93" i="8"/>
  <c r="C93" i="8"/>
  <c r="P91" i="7"/>
  <c r="AJ91" i="7" s="1"/>
  <c r="AD91" i="7"/>
  <c r="AE91" i="7"/>
  <c r="AF90" i="7"/>
  <c r="F91" i="7"/>
  <c r="AK91" i="7" s="1"/>
  <c r="I91" i="7"/>
  <c r="L92" i="7"/>
  <c r="M92" i="7" s="1"/>
  <c r="AL92" i="7" s="1"/>
  <c r="G92" i="7"/>
  <c r="A94" i="7"/>
  <c r="AH93" i="7"/>
  <c r="AG93" i="7"/>
  <c r="C93" i="7"/>
  <c r="D92" i="7"/>
  <c r="E92" i="7"/>
  <c r="AI92" i="7" s="1"/>
  <c r="H53" i="6"/>
  <c r="AM53" i="6" s="1"/>
  <c r="AJ86" i="6"/>
  <c r="AE86" i="6"/>
  <c r="M64" i="6"/>
  <c r="AL63" i="6"/>
  <c r="I54" i="6"/>
  <c r="J54" i="6" s="1"/>
  <c r="AH54" i="6" s="1"/>
  <c r="AF54" i="6"/>
  <c r="O88" i="6"/>
  <c r="AG88" i="6" s="1"/>
  <c r="P87" i="6"/>
  <c r="G55" i="6"/>
  <c r="F56" i="6"/>
  <c r="AK56" i="6" s="1"/>
  <c r="Q89" i="6"/>
  <c r="S88" i="6"/>
  <c r="AD92" i="8" l="1"/>
  <c r="P92" i="8"/>
  <c r="AG92" i="8"/>
  <c r="P91" i="8"/>
  <c r="AG91" i="8"/>
  <c r="AJ90" i="8"/>
  <c r="AE90" i="8"/>
  <c r="L93" i="8"/>
  <c r="N93" i="8" s="1"/>
  <c r="O93" i="8" s="1"/>
  <c r="AG174" i="9"/>
  <c r="AJ173" i="9"/>
  <c r="A177" i="9"/>
  <c r="AM176" i="9"/>
  <c r="AK176" i="9"/>
  <c r="AH176" i="9"/>
  <c r="C176" i="9"/>
  <c r="AF176" i="9" s="1"/>
  <c r="D175" i="9"/>
  <c r="AO175" i="9"/>
  <c r="M92" i="8"/>
  <c r="AL92" i="8" s="1"/>
  <c r="AF93" i="8"/>
  <c r="AO93" i="8"/>
  <c r="AM80" i="7"/>
  <c r="H81" i="7"/>
  <c r="A95" i="8"/>
  <c r="AH94" i="8"/>
  <c r="AM94" i="8"/>
  <c r="AK94" i="8"/>
  <c r="C94" i="8"/>
  <c r="D93" i="8"/>
  <c r="E93" i="8"/>
  <c r="AI93" i="8" s="1"/>
  <c r="P92" i="7"/>
  <c r="AJ92" i="7" s="1"/>
  <c r="AD92" i="7"/>
  <c r="AE92" i="7"/>
  <c r="AF91" i="7"/>
  <c r="F92" i="7"/>
  <c r="I92" i="7"/>
  <c r="L93" i="7"/>
  <c r="M93" i="7" s="1"/>
  <c r="AL93" i="7" s="1"/>
  <c r="G93" i="7"/>
  <c r="A95" i="7"/>
  <c r="AH94" i="7"/>
  <c r="AG94" i="7"/>
  <c r="C94" i="7"/>
  <c r="D93" i="7"/>
  <c r="E93" i="7"/>
  <c r="AI93" i="7" s="1"/>
  <c r="H54" i="6"/>
  <c r="AM54" i="6" s="1"/>
  <c r="AJ87" i="6"/>
  <c r="AE87" i="6"/>
  <c r="M65" i="6"/>
  <c r="AL64" i="6"/>
  <c r="I55" i="6"/>
  <c r="J55" i="6" s="1"/>
  <c r="AH55" i="6" s="1"/>
  <c r="AF55" i="6"/>
  <c r="G56" i="6"/>
  <c r="F57" i="6"/>
  <c r="AK57" i="6" s="1"/>
  <c r="O89" i="6"/>
  <c r="AG89" i="6" s="1"/>
  <c r="P88" i="6"/>
  <c r="Q90" i="6"/>
  <c r="S89" i="6"/>
  <c r="AJ92" i="8" l="1"/>
  <c r="AE92" i="8"/>
  <c r="AJ91" i="8"/>
  <c r="AE91" i="8"/>
  <c r="P93" i="8"/>
  <c r="AG93" i="8"/>
  <c r="AD93" i="8"/>
  <c r="L94" i="8"/>
  <c r="N94" i="8" s="1"/>
  <c r="O94" i="8" s="1"/>
  <c r="M93" i="8"/>
  <c r="AL93" i="8" s="1"/>
  <c r="AG175" i="9"/>
  <c r="AJ174" i="9"/>
  <c r="D176" i="9"/>
  <c r="AO176" i="9"/>
  <c r="A178" i="9"/>
  <c r="AM177" i="9"/>
  <c r="AK177" i="9"/>
  <c r="AH177" i="9"/>
  <c r="C177" i="9"/>
  <c r="AF177" i="9" s="1"/>
  <c r="AM81" i="7"/>
  <c r="H82" i="7"/>
  <c r="AO94" i="8"/>
  <c r="D94" i="8"/>
  <c r="E94" i="8"/>
  <c r="AI94" i="8" s="1"/>
  <c r="AF94" i="8"/>
  <c r="AM95" i="8"/>
  <c r="AK95" i="8"/>
  <c r="AH95" i="8"/>
  <c r="A96" i="8"/>
  <c r="C95" i="8"/>
  <c r="P93" i="7"/>
  <c r="AE93" i="7" s="1"/>
  <c r="AK92" i="7"/>
  <c r="AF92" i="7"/>
  <c r="F93" i="7"/>
  <c r="AK93" i="7" s="1"/>
  <c r="AJ93" i="7"/>
  <c r="AD93" i="7"/>
  <c r="I93" i="7"/>
  <c r="L94" i="7"/>
  <c r="M94" i="7" s="1"/>
  <c r="AL94" i="7" s="1"/>
  <c r="G94" i="7"/>
  <c r="A96" i="7"/>
  <c r="AH95" i="7"/>
  <c r="AG95" i="7"/>
  <c r="C95" i="7"/>
  <c r="D94" i="7"/>
  <c r="E94" i="7"/>
  <c r="AI94" i="7" s="1"/>
  <c r="H55" i="6"/>
  <c r="AM55" i="6" s="1"/>
  <c r="AJ88" i="6"/>
  <c r="AE88" i="6"/>
  <c r="M66" i="6"/>
  <c r="AL65" i="6"/>
  <c r="I56" i="6"/>
  <c r="J56" i="6" s="1"/>
  <c r="AH56" i="6" s="1"/>
  <c r="AF56" i="6"/>
  <c r="G57" i="6"/>
  <c r="F58" i="6"/>
  <c r="AK58" i="6" s="1"/>
  <c r="O90" i="6"/>
  <c r="AG90" i="6" s="1"/>
  <c r="P89" i="6"/>
  <c r="Q91" i="6"/>
  <c r="S90" i="6"/>
  <c r="L95" i="8" l="1"/>
  <c r="N95" i="8" s="1"/>
  <c r="O95" i="8" s="1"/>
  <c r="AD94" i="8"/>
  <c r="P94" i="8"/>
  <c r="AG94" i="8"/>
  <c r="AD94" i="7"/>
  <c r="AJ93" i="8"/>
  <c r="AE93" i="8"/>
  <c r="AG176" i="9"/>
  <c r="AJ175" i="9"/>
  <c r="D177" i="9"/>
  <c r="AO177" i="9"/>
  <c r="A179" i="9"/>
  <c r="AM178" i="9"/>
  <c r="AK178" i="9"/>
  <c r="AH178" i="9"/>
  <c r="C178" i="9"/>
  <c r="AF178" i="9" s="1"/>
  <c r="AM82" i="7"/>
  <c r="H83" i="7"/>
  <c r="AO95" i="8"/>
  <c r="AF95" i="8"/>
  <c r="M94" i="8"/>
  <c r="AL94" i="8" s="1"/>
  <c r="AM96" i="8"/>
  <c r="AK96" i="8"/>
  <c r="C96" i="8"/>
  <c r="AH96" i="8"/>
  <c r="A97" i="8"/>
  <c r="D95" i="8"/>
  <c r="E95" i="8"/>
  <c r="AI95" i="8" s="1"/>
  <c r="I94" i="7"/>
  <c r="F94" i="7"/>
  <c r="AK94" i="7" s="1"/>
  <c r="P94" i="7"/>
  <c r="AF93" i="7"/>
  <c r="L95" i="7"/>
  <c r="G95" i="7"/>
  <c r="A97" i="7"/>
  <c r="AH96" i="7"/>
  <c r="AG96" i="7"/>
  <c r="C96" i="7"/>
  <c r="D95" i="7"/>
  <c r="E95" i="7"/>
  <c r="AI95" i="7" s="1"/>
  <c r="H56" i="6"/>
  <c r="AM56" i="6" s="1"/>
  <c r="AJ89" i="6"/>
  <c r="AE89" i="6"/>
  <c r="M67" i="6"/>
  <c r="AL66" i="6"/>
  <c r="I57" i="6"/>
  <c r="J57" i="6" s="1"/>
  <c r="AH57" i="6" s="1"/>
  <c r="AF57" i="6"/>
  <c r="O91" i="6"/>
  <c r="AG91" i="6" s="1"/>
  <c r="P90" i="6"/>
  <c r="G58" i="6"/>
  <c r="F59" i="6"/>
  <c r="AK59" i="6" s="1"/>
  <c r="Q92" i="6"/>
  <c r="S91" i="6"/>
  <c r="M95" i="8" l="1"/>
  <c r="AL95" i="8" s="1"/>
  <c r="L96" i="8"/>
  <c r="N96" i="8" s="1"/>
  <c r="O96" i="8" s="1"/>
  <c r="AD95" i="8"/>
  <c r="AD95" i="7"/>
  <c r="P95" i="8"/>
  <c r="AG95" i="8"/>
  <c r="AJ94" i="7"/>
  <c r="AE94" i="7"/>
  <c r="AJ94" i="8"/>
  <c r="AE94" i="8"/>
  <c r="AF94" i="7"/>
  <c r="AG177" i="9"/>
  <c r="AJ176" i="9"/>
  <c r="A180" i="9"/>
  <c r="AM179" i="9"/>
  <c r="AK179" i="9"/>
  <c r="AH179" i="9"/>
  <c r="C179" i="9"/>
  <c r="AF179" i="9" s="1"/>
  <c r="D178" i="9"/>
  <c r="AO178" i="9"/>
  <c r="AM83" i="7"/>
  <c r="H84" i="7"/>
  <c r="AF96" i="8"/>
  <c r="AO96" i="8"/>
  <c r="AM97" i="8"/>
  <c r="AK97" i="8"/>
  <c r="C97" i="8"/>
  <c r="AH97" i="8"/>
  <c r="A98" i="8"/>
  <c r="E96" i="8"/>
  <c r="AI96" i="8" s="1"/>
  <c r="D96" i="8"/>
  <c r="F95" i="7"/>
  <c r="AK95" i="7" s="1"/>
  <c r="I95" i="7"/>
  <c r="P95" i="7"/>
  <c r="M95" i="7"/>
  <c r="AL95" i="7" s="1"/>
  <c r="L96" i="7"/>
  <c r="G96" i="7"/>
  <c r="D96" i="7"/>
  <c r="E96" i="7"/>
  <c r="AI96" i="7" s="1"/>
  <c r="A98" i="7"/>
  <c r="AH97" i="7"/>
  <c r="AG97" i="7"/>
  <c r="C97" i="7"/>
  <c r="H57" i="6"/>
  <c r="AM57" i="6" s="1"/>
  <c r="AJ90" i="6"/>
  <c r="AE90" i="6"/>
  <c r="M68" i="6"/>
  <c r="AL67" i="6"/>
  <c r="I58" i="6"/>
  <c r="J58" i="6" s="1"/>
  <c r="AH58" i="6" s="1"/>
  <c r="AF58" i="6"/>
  <c r="G59" i="6"/>
  <c r="F60" i="6"/>
  <c r="AK60" i="6" s="1"/>
  <c r="O92" i="6"/>
  <c r="AG92" i="6" s="1"/>
  <c r="P91" i="6"/>
  <c r="Q93" i="6"/>
  <c r="S92" i="6"/>
  <c r="M96" i="8" l="1"/>
  <c r="AL96" i="8" s="1"/>
  <c r="L97" i="8"/>
  <c r="N97" i="8" s="1"/>
  <c r="O97" i="8" s="1"/>
  <c r="AD96" i="8"/>
  <c r="AD96" i="7"/>
  <c r="P96" i="8"/>
  <c r="AG96" i="8"/>
  <c r="AJ95" i="7"/>
  <c r="AE95" i="7"/>
  <c r="AF95" i="7"/>
  <c r="AJ95" i="8"/>
  <c r="AE95" i="8"/>
  <c r="AG178" i="9"/>
  <c r="AJ177" i="9"/>
  <c r="A181" i="9"/>
  <c r="AM180" i="9"/>
  <c r="AK180" i="9"/>
  <c r="AH180" i="9"/>
  <c r="C180" i="9"/>
  <c r="AF180" i="9" s="1"/>
  <c r="D179" i="9"/>
  <c r="AO179" i="9"/>
  <c r="AM84" i="7"/>
  <c r="H85" i="7"/>
  <c r="AO97" i="8"/>
  <c r="AF97" i="8"/>
  <c r="A99" i="8"/>
  <c r="AH98" i="8"/>
  <c r="AM98" i="8"/>
  <c r="AK98" i="8"/>
  <c r="C98" i="8"/>
  <c r="E97" i="8"/>
  <c r="AI97" i="8" s="1"/>
  <c r="D97" i="8"/>
  <c r="M96" i="7"/>
  <c r="AL96" i="7" s="1"/>
  <c r="F96" i="7"/>
  <c r="AK96" i="7" s="1"/>
  <c r="I96" i="7"/>
  <c r="P96" i="7"/>
  <c r="L97" i="7"/>
  <c r="G97" i="7"/>
  <c r="A99" i="7"/>
  <c r="AG98" i="7"/>
  <c r="AH98" i="7"/>
  <c r="C98" i="7"/>
  <c r="D97" i="7"/>
  <c r="E97" i="7"/>
  <c r="AI97" i="7" s="1"/>
  <c r="H58" i="6"/>
  <c r="AM58" i="6" s="1"/>
  <c r="AE91" i="6"/>
  <c r="AJ91" i="6"/>
  <c r="M69" i="6"/>
  <c r="AL68" i="6"/>
  <c r="I59" i="6"/>
  <c r="J59" i="6" s="1"/>
  <c r="AH59" i="6" s="1"/>
  <c r="AF59" i="6"/>
  <c r="P92" i="6"/>
  <c r="O93" i="6"/>
  <c r="AG93" i="6" s="1"/>
  <c r="G60" i="6"/>
  <c r="F61" i="6"/>
  <c r="AK61" i="6" s="1"/>
  <c r="Q94" i="6"/>
  <c r="S93" i="6"/>
  <c r="L98" i="8" l="1"/>
  <c r="N98" i="8" s="1"/>
  <c r="O98" i="8" s="1"/>
  <c r="M97" i="8"/>
  <c r="AL97" i="8" s="1"/>
  <c r="AD97" i="7"/>
  <c r="P97" i="8"/>
  <c r="AG97" i="8"/>
  <c r="AD97" i="8"/>
  <c r="AJ96" i="7"/>
  <c r="AE96" i="7"/>
  <c r="AF96" i="7"/>
  <c r="AJ96" i="8"/>
  <c r="AE96" i="8"/>
  <c r="AG179" i="9"/>
  <c r="AJ178" i="9"/>
  <c r="A182" i="9"/>
  <c r="AM181" i="9"/>
  <c r="AK181" i="9"/>
  <c r="AH181" i="9"/>
  <c r="C181" i="9"/>
  <c r="AF181" i="9" s="1"/>
  <c r="D180" i="9"/>
  <c r="AO180" i="9"/>
  <c r="M97" i="7"/>
  <c r="AL97" i="7" s="1"/>
  <c r="AM85" i="7"/>
  <c r="H86" i="7"/>
  <c r="AO98" i="8"/>
  <c r="AF98" i="8"/>
  <c r="A100" i="8"/>
  <c r="AH99" i="8"/>
  <c r="AM99" i="8"/>
  <c r="AK99" i="8"/>
  <c r="C99" i="8"/>
  <c r="E98" i="8"/>
  <c r="AI98" i="8" s="1"/>
  <c r="D98" i="8"/>
  <c r="F97" i="7"/>
  <c r="AK97" i="7" s="1"/>
  <c r="I97" i="7"/>
  <c r="P97" i="7"/>
  <c r="L98" i="7"/>
  <c r="G98" i="7"/>
  <c r="D98" i="7"/>
  <c r="E98" i="7"/>
  <c r="AI98" i="7" s="1"/>
  <c r="A100" i="7"/>
  <c r="AH99" i="7"/>
  <c r="AG99" i="7"/>
  <c r="C99" i="7"/>
  <c r="H59" i="6"/>
  <c r="AM59" i="6" s="1"/>
  <c r="AJ92" i="6"/>
  <c r="AE92" i="6"/>
  <c r="M70" i="6"/>
  <c r="AL69" i="6"/>
  <c r="I60" i="6"/>
  <c r="J60" i="6" s="1"/>
  <c r="AH60" i="6" s="1"/>
  <c r="AF60" i="6"/>
  <c r="G61" i="6"/>
  <c r="F62" i="6"/>
  <c r="AK62" i="6" s="1"/>
  <c r="O94" i="6"/>
  <c r="AG94" i="6" s="1"/>
  <c r="P93" i="6"/>
  <c r="Q95" i="6"/>
  <c r="S94" i="6"/>
  <c r="L99" i="8" l="1"/>
  <c r="M98" i="8"/>
  <c r="AL98" i="8" s="1"/>
  <c r="AD98" i="8"/>
  <c r="AD98" i="7"/>
  <c r="P98" i="8"/>
  <c r="AG98" i="8"/>
  <c r="AJ97" i="8"/>
  <c r="AE97" i="8"/>
  <c r="AJ97" i="7"/>
  <c r="AE97" i="7"/>
  <c r="AF97" i="7"/>
  <c r="AG180" i="9"/>
  <c r="AJ179" i="9"/>
  <c r="A183" i="9"/>
  <c r="AM182" i="9"/>
  <c r="AK182" i="9"/>
  <c r="AH182" i="9"/>
  <c r="C182" i="9"/>
  <c r="AF182" i="9" s="1"/>
  <c r="D181" i="9"/>
  <c r="AO181" i="9"/>
  <c r="M98" i="7"/>
  <c r="AL98" i="7" s="1"/>
  <c r="AM86" i="7"/>
  <c r="H87" i="7"/>
  <c r="AO99" i="8"/>
  <c r="D99" i="8"/>
  <c r="E99" i="8"/>
  <c r="AI99" i="8" s="1"/>
  <c r="AF99" i="8"/>
  <c r="A101" i="8"/>
  <c r="AH100" i="8"/>
  <c r="AM100" i="8"/>
  <c r="AK100" i="8"/>
  <c r="C100" i="8"/>
  <c r="F98" i="7"/>
  <c r="AK98" i="7" s="1"/>
  <c r="I98" i="7"/>
  <c r="P98" i="7"/>
  <c r="L99" i="7"/>
  <c r="G99" i="7"/>
  <c r="A101" i="7"/>
  <c r="AH100" i="7"/>
  <c r="AG100" i="7"/>
  <c r="C100" i="7"/>
  <c r="D99" i="7"/>
  <c r="E99" i="7"/>
  <c r="AI99" i="7" s="1"/>
  <c r="H60" i="6"/>
  <c r="AM60" i="6" s="1"/>
  <c r="AJ93" i="6"/>
  <c r="AE93" i="6"/>
  <c r="M71" i="6"/>
  <c r="AL70" i="6"/>
  <c r="I61" i="6"/>
  <c r="J61" i="6" s="1"/>
  <c r="AH61" i="6" s="1"/>
  <c r="AF61" i="6"/>
  <c r="O95" i="6"/>
  <c r="AG95" i="6" s="1"/>
  <c r="P94" i="6"/>
  <c r="G62" i="6"/>
  <c r="F63" i="6"/>
  <c r="AK63" i="6" s="1"/>
  <c r="Q96" i="6"/>
  <c r="S95" i="6"/>
  <c r="L100" i="8" l="1"/>
  <c r="N100" i="8" s="1"/>
  <c r="M99" i="8"/>
  <c r="AL99" i="8" s="1"/>
  <c r="N99" i="8"/>
  <c r="O99" i="8" s="1"/>
  <c r="AG99" i="8" s="1"/>
  <c r="AD99" i="7"/>
  <c r="AD99" i="8"/>
  <c r="AF98" i="7"/>
  <c r="AJ98" i="7"/>
  <c r="AE98" i="7"/>
  <c r="AJ98" i="8"/>
  <c r="AE98" i="8"/>
  <c r="AG181" i="9"/>
  <c r="AJ180" i="9"/>
  <c r="A184" i="9"/>
  <c r="AM183" i="9"/>
  <c r="AK183" i="9"/>
  <c r="AH183" i="9"/>
  <c r="C183" i="9"/>
  <c r="AF183" i="9" s="1"/>
  <c r="D182" i="9"/>
  <c r="AO182" i="9"/>
  <c r="M99" i="7"/>
  <c r="AL99" i="7" s="1"/>
  <c r="AM87" i="7"/>
  <c r="H88" i="7"/>
  <c r="AF100" i="8"/>
  <c r="AO100" i="8"/>
  <c r="A102" i="8"/>
  <c r="AH101" i="8"/>
  <c r="AM101" i="8"/>
  <c r="AK101" i="8"/>
  <c r="C101" i="8"/>
  <c r="D100" i="8"/>
  <c r="E100" i="8"/>
  <c r="AI100" i="8" s="1"/>
  <c r="F99" i="7"/>
  <c r="AK99" i="7" s="1"/>
  <c r="I99" i="7"/>
  <c r="P99" i="7"/>
  <c r="L100" i="7"/>
  <c r="G100" i="7"/>
  <c r="A102" i="7"/>
  <c r="AH101" i="7"/>
  <c r="AG101" i="7"/>
  <c r="C101" i="7"/>
  <c r="D100" i="7"/>
  <c r="E100" i="7"/>
  <c r="AI100" i="7" s="1"/>
  <c r="H61" i="6"/>
  <c r="AM61" i="6" s="1"/>
  <c r="AJ94" i="6"/>
  <c r="AE94" i="6"/>
  <c r="M72" i="6"/>
  <c r="AL71" i="6"/>
  <c r="I62" i="6"/>
  <c r="J62" i="6" s="1"/>
  <c r="AH62" i="6" s="1"/>
  <c r="AF62" i="6"/>
  <c r="G63" i="6"/>
  <c r="F64" i="6"/>
  <c r="AK64" i="6" s="1"/>
  <c r="O96" i="6"/>
  <c r="AG96" i="6" s="1"/>
  <c r="P95" i="6"/>
  <c r="Q97" i="6"/>
  <c r="S96" i="6"/>
  <c r="P99" i="8" l="1"/>
  <c r="M100" i="8"/>
  <c r="AL100" i="8" s="1"/>
  <c r="L101" i="8"/>
  <c r="N101" i="8" s="1"/>
  <c r="O100" i="8"/>
  <c r="P100" i="8" s="1"/>
  <c r="AD100" i="8"/>
  <c r="AD100" i="7"/>
  <c r="AJ99" i="7"/>
  <c r="AE99" i="7"/>
  <c r="AJ99" i="8"/>
  <c r="AE99" i="8"/>
  <c r="AF99" i="7"/>
  <c r="AG182" i="9"/>
  <c r="AJ181" i="9"/>
  <c r="D183" i="9"/>
  <c r="AO183" i="9"/>
  <c r="A185" i="9"/>
  <c r="AM184" i="9"/>
  <c r="AK184" i="9"/>
  <c r="AH184" i="9"/>
  <c r="C184" i="9"/>
  <c r="AF184" i="9" s="1"/>
  <c r="AM88" i="7"/>
  <c r="H89" i="7"/>
  <c r="AF101" i="8"/>
  <c r="AO101" i="8"/>
  <c r="A103" i="8"/>
  <c r="AH102" i="8"/>
  <c r="AM102" i="8"/>
  <c r="AK102" i="8"/>
  <c r="C102" i="8"/>
  <c r="D101" i="8"/>
  <c r="E101" i="8"/>
  <c r="AI101" i="8" s="1"/>
  <c r="F100" i="7"/>
  <c r="AK100" i="7" s="1"/>
  <c r="I100" i="7"/>
  <c r="P100" i="7"/>
  <c r="M100" i="7"/>
  <c r="AL100" i="7" s="1"/>
  <c r="L101" i="7"/>
  <c r="G101" i="7"/>
  <c r="D101" i="7"/>
  <c r="E101" i="7"/>
  <c r="AI101" i="7" s="1"/>
  <c r="A103" i="7"/>
  <c r="AH102" i="7"/>
  <c r="AG102" i="7"/>
  <c r="C102" i="7"/>
  <c r="H62" i="6"/>
  <c r="AM62" i="6" s="1"/>
  <c r="AJ95" i="6"/>
  <c r="AE95" i="6"/>
  <c r="M73" i="6"/>
  <c r="AL72" i="6"/>
  <c r="I63" i="6"/>
  <c r="J63" i="6" s="1"/>
  <c r="AH63" i="6" s="1"/>
  <c r="AF63" i="6"/>
  <c r="O97" i="6"/>
  <c r="AG97" i="6" s="1"/>
  <c r="P96" i="6"/>
  <c r="G64" i="6"/>
  <c r="F65" i="6"/>
  <c r="AK65" i="6" s="1"/>
  <c r="Q98" i="6"/>
  <c r="S97" i="6"/>
  <c r="L102" i="8" l="1"/>
  <c r="N102" i="8" s="1"/>
  <c r="AG100" i="8"/>
  <c r="O101" i="8"/>
  <c r="P101" i="8" s="1"/>
  <c r="AD101" i="8"/>
  <c r="AD101" i="7"/>
  <c r="AJ100" i="7"/>
  <c r="AE100" i="7"/>
  <c r="AF100" i="7"/>
  <c r="AJ100" i="8"/>
  <c r="AE100" i="8"/>
  <c r="AG183" i="9"/>
  <c r="AJ182" i="9"/>
  <c r="D184" i="9"/>
  <c r="AO184" i="9"/>
  <c r="A186" i="9"/>
  <c r="AM185" i="9"/>
  <c r="AK185" i="9"/>
  <c r="AH185" i="9"/>
  <c r="C185" i="9"/>
  <c r="AF185" i="9" s="1"/>
  <c r="AM89" i="7"/>
  <c r="H90" i="7"/>
  <c r="AO102" i="8"/>
  <c r="M101" i="8"/>
  <c r="AL101" i="8" s="1"/>
  <c r="D102" i="8"/>
  <c r="E102" i="8"/>
  <c r="AI102" i="8" s="1"/>
  <c r="AF102" i="8"/>
  <c r="A104" i="8"/>
  <c r="AH103" i="8"/>
  <c r="AM103" i="8"/>
  <c r="AK103" i="8"/>
  <c r="C103" i="8"/>
  <c r="F101" i="7"/>
  <c r="M101" i="7"/>
  <c r="AL101" i="7" s="1"/>
  <c r="I101" i="7"/>
  <c r="P101" i="7"/>
  <c r="L102" i="7"/>
  <c r="G102" i="7"/>
  <c r="A104" i="7"/>
  <c r="AH103" i="7"/>
  <c r="AG103" i="7"/>
  <c r="C103" i="7"/>
  <c r="D102" i="7"/>
  <c r="E102" i="7"/>
  <c r="AI102" i="7" s="1"/>
  <c r="H63" i="6"/>
  <c r="AM63" i="6" s="1"/>
  <c r="AJ96" i="6"/>
  <c r="AE96" i="6"/>
  <c r="M74" i="6"/>
  <c r="AL73" i="6"/>
  <c r="I64" i="6"/>
  <c r="J64" i="6" s="1"/>
  <c r="AH64" i="6" s="1"/>
  <c r="AF64" i="6"/>
  <c r="G65" i="6"/>
  <c r="F66" i="6"/>
  <c r="AK66" i="6" s="1"/>
  <c r="O98" i="6"/>
  <c r="AG98" i="6" s="1"/>
  <c r="P97" i="6"/>
  <c r="Q99" i="6"/>
  <c r="S98" i="6"/>
  <c r="O102" i="8" l="1"/>
  <c r="L103" i="8"/>
  <c r="N103" i="8" s="1"/>
  <c r="AG101" i="8"/>
  <c r="AD102" i="7"/>
  <c r="AD102" i="8"/>
  <c r="P102" i="8"/>
  <c r="AG102" i="8"/>
  <c r="AJ101" i="7"/>
  <c r="AE101" i="7"/>
  <c r="AJ101" i="8"/>
  <c r="AE101" i="8"/>
  <c r="AK101" i="7"/>
  <c r="AF101" i="7"/>
  <c r="AG184" i="9"/>
  <c r="AJ183" i="9"/>
  <c r="D185" i="9"/>
  <c r="AO185" i="9"/>
  <c r="A187" i="9"/>
  <c r="AM186" i="9"/>
  <c r="AK186" i="9"/>
  <c r="AH186" i="9"/>
  <c r="C186" i="9"/>
  <c r="AF186" i="9" s="1"/>
  <c r="AM90" i="7"/>
  <c r="H91" i="7"/>
  <c r="AF103" i="8"/>
  <c r="AO103" i="8"/>
  <c r="M102" i="8"/>
  <c r="AL102" i="8" s="1"/>
  <c r="A105" i="8"/>
  <c r="AH104" i="8"/>
  <c r="AM104" i="8"/>
  <c r="AK104" i="8"/>
  <c r="C104" i="8"/>
  <c r="D103" i="8"/>
  <c r="E103" i="8"/>
  <c r="AI103" i="8" s="1"/>
  <c r="M102" i="7"/>
  <c r="AL102" i="7" s="1"/>
  <c r="F102" i="7"/>
  <c r="AK102" i="7" s="1"/>
  <c r="I102" i="7"/>
  <c r="P102" i="7"/>
  <c r="L103" i="7"/>
  <c r="G103" i="7"/>
  <c r="D103" i="7"/>
  <c r="E103" i="7"/>
  <c r="AI103" i="7" s="1"/>
  <c r="A105" i="7"/>
  <c r="AH104" i="7"/>
  <c r="AG104" i="7"/>
  <c r="C104" i="7"/>
  <c r="H64" i="6"/>
  <c r="AM64" i="6" s="1"/>
  <c r="AJ97" i="6"/>
  <c r="AE97" i="6"/>
  <c r="M75" i="6"/>
  <c r="AL74" i="6"/>
  <c r="I65" i="6"/>
  <c r="J65" i="6" s="1"/>
  <c r="AH65" i="6" s="1"/>
  <c r="AF65" i="6"/>
  <c r="O99" i="6"/>
  <c r="AG99" i="6" s="1"/>
  <c r="P98" i="6"/>
  <c r="G66" i="6"/>
  <c r="F67" i="6"/>
  <c r="AK67" i="6" s="1"/>
  <c r="Q100" i="6"/>
  <c r="S99" i="6"/>
  <c r="O103" i="8" l="1"/>
  <c r="L104" i="8"/>
  <c r="N104" i="8" s="1"/>
  <c r="AD103" i="7"/>
  <c r="AD103" i="8"/>
  <c r="M103" i="8"/>
  <c r="AL103" i="8" s="1"/>
  <c r="P103" i="8"/>
  <c r="AG103" i="8"/>
  <c r="AJ102" i="7"/>
  <c r="AE102" i="7"/>
  <c r="AF102" i="7"/>
  <c r="AJ102" i="8"/>
  <c r="AE102" i="8"/>
  <c r="AG185" i="9"/>
  <c r="AJ184" i="9"/>
  <c r="D186" i="9"/>
  <c r="AO186" i="9"/>
  <c r="A188" i="9"/>
  <c r="AM187" i="9"/>
  <c r="AK187" i="9"/>
  <c r="AH187" i="9"/>
  <c r="C187" i="9"/>
  <c r="AF187" i="9" s="1"/>
  <c r="AM91" i="7"/>
  <c r="H92" i="7"/>
  <c r="AF104" i="8"/>
  <c r="AO104" i="8"/>
  <c r="A106" i="8"/>
  <c r="AH105" i="8"/>
  <c r="AM105" i="8"/>
  <c r="AK105" i="8"/>
  <c r="C105" i="8"/>
  <c r="D104" i="8"/>
  <c r="E104" i="8"/>
  <c r="AI104" i="8" s="1"/>
  <c r="M103" i="7"/>
  <c r="AL103" i="7" s="1"/>
  <c r="F103" i="7"/>
  <c r="AK103" i="7" s="1"/>
  <c r="I103" i="7"/>
  <c r="P103" i="7"/>
  <c r="L104" i="7"/>
  <c r="G104" i="7"/>
  <c r="A106" i="7"/>
  <c r="AH105" i="7"/>
  <c r="AG105" i="7"/>
  <c r="C105" i="7"/>
  <c r="D104" i="7"/>
  <c r="E104" i="7"/>
  <c r="AI104" i="7" s="1"/>
  <c r="H65" i="6"/>
  <c r="AM65" i="6" s="1"/>
  <c r="AJ98" i="6"/>
  <c r="AE98" i="6"/>
  <c r="M76" i="6"/>
  <c r="AL75" i="6"/>
  <c r="I66" i="6"/>
  <c r="J66" i="6" s="1"/>
  <c r="AH66" i="6" s="1"/>
  <c r="AF66" i="6"/>
  <c r="G67" i="6"/>
  <c r="F68" i="6"/>
  <c r="AK68" i="6" s="1"/>
  <c r="O100" i="6"/>
  <c r="AG100" i="6" s="1"/>
  <c r="P99" i="6"/>
  <c r="Q101" i="6"/>
  <c r="S100" i="6"/>
  <c r="O104" i="8" l="1"/>
  <c r="P104" i="8" s="1"/>
  <c r="L105" i="8"/>
  <c r="AD104" i="7"/>
  <c r="AD104" i="8"/>
  <c r="AG104" i="8"/>
  <c r="AJ103" i="8"/>
  <c r="AE103" i="8"/>
  <c r="AJ103" i="7"/>
  <c r="AE103" i="7"/>
  <c r="AF103" i="7"/>
  <c r="AG186" i="9"/>
  <c r="AJ185" i="9"/>
  <c r="D187" i="9"/>
  <c r="AO187" i="9"/>
  <c r="A189" i="9"/>
  <c r="AM188" i="9"/>
  <c r="AK188" i="9"/>
  <c r="AH188" i="9"/>
  <c r="C188" i="9"/>
  <c r="AF188" i="9" s="1"/>
  <c r="AM92" i="7"/>
  <c r="H93" i="7"/>
  <c r="AF105" i="8"/>
  <c r="AO105" i="8"/>
  <c r="M104" i="8"/>
  <c r="A107" i="8"/>
  <c r="AH106" i="8"/>
  <c r="AM106" i="8"/>
  <c r="AK106" i="8"/>
  <c r="C106" i="8"/>
  <c r="D105" i="8"/>
  <c r="E105" i="8"/>
  <c r="AI105" i="8" s="1"/>
  <c r="I104" i="7"/>
  <c r="M104" i="7"/>
  <c r="AL104" i="7" s="1"/>
  <c r="P104" i="7"/>
  <c r="F104" i="7"/>
  <c r="AK104" i="7" s="1"/>
  <c r="L105" i="7"/>
  <c r="G105" i="7"/>
  <c r="D105" i="7"/>
  <c r="E105" i="7"/>
  <c r="AI105" i="7" s="1"/>
  <c r="A107" i="7"/>
  <c r="AH106" i="7"/>
  <c r="AG106" i="7"/>
  <c r="C106" i="7"/>
  <c r="H66" i="6"/>
  <c r="AM66" i="6" s="1"/>
  <c r="AJ99" i="6"/>
  <c r="AE99" i="6"/>
  <c r="M77" i="6"/>
  <c r="AL76" i="6"/>
  <c r="I67" i="6"/>
  <c r="J67" i="6" s="1"/>
  <c r="AH67" i="6" s="1"/>
  <c r="AF67" i="6"/>
  <c r="O101" i="6"/>
  <c r="AG101" i="6" s="1"/>
  <c r="P100" i="6"/>
  <c r="G68" i="6"/>
  <c r="F69" i="6"/>
  <c r="AK69" i="6" s="1"/>
  <c r="Q102" i="6"/>
  <c r="S101" i="6"/>
  <c r="AD105" i="7" l="1"/>
  <c r="AD105" i="8"/>
  <c r="AJ104" i="7"/>
  <c r="AE104" i="7"/>
  <c r="AJ104" i="8"/>
  <c r="AE104" i="8"/>
  <c r="M105" i="8"/>
  <c r="AL105" i="8" s="1"/>
  <c r="AL104" i="8"/>
  <c r="AF104" i="7"/>
  <c r="AG187" i="9"/>
  <c r="AJ186" i="9"/>
  <c r="D188" i="9"/>
  <c r="AO188" i="9"/>
  <c r="A190" i="9"/>
  <c r="AM189" i="9"/>
  <c r="AK189" i="9"/>
  <c r="AH189" i="9"/>
  <c r="C189" i="9"/>
  <c r="AM93" i="7"/>
  <c r="H94" i="7"/>
  <c r="AF106" i="8"/>
  <c r="AO106" i="8"/>
  <c r="N105" i="8"/>
  <c r="O105" i="8" s="1"/>
  <c r="A108" i="8"/>
  <c r="AH107" i="8"/>
  <c r="AM107" i="8"/>
  <c r="AK107" i="8"/>
  <c r="C107" i="8"/>
  <c r="D106" i="8"/>
  <c r="F105" i="7"/>
  <c r="M105" i="7"/>
  <c r="AL105" i="7" s="1"/>
  <c r="I105" i="7"/>
  <c r="P105" i="7"/>
  <c r="L106" i="7"/>
  <c r="G106" i="7"/>
  <c r="A108" i="7"/>
  <c r="AH107" i="7"/>
  <c r="AG107" i="7"/>
  <c r="C107" i="7"/>
  <c r="D106" i="7"/>
  <c r="H67" i="6"/>
  <c r="AM67" i="6" s="1"/>
  <c r="AJ100" i="6"/>
  <c r="AE100" i="6"/>
  <c r="M78" i="6"/>
  <c r="AL77" i="6"/>
  <c r="I68" i="6"/>
  <c r="J68" i="6" s="1"/>
  <c r="AH68" i="6" s="1"/>
  <c r="AF68" i="6"/>
  <c r="G69" i="6"/>
  <c r="F70" i="6"/>
  <c r="AK70" i="6" s="1"/>
  <c r="O102" i="6"/>
  <c r="AG102" i="6" s="1"/>
  <c r="P101" i="6"/>
  <c r="Q103" i="6"/>
  <c r="S102" i="6"/>
  <c r="AJ105" i="7" l="1"/>
  <c r="AE105" i="7"/>
  <c r="P105" i="8"/>
  <c r="AG105" i="8"/>
  <c r="AK105" i="7"/>
  <c r="AF105" i="7"/>
  <c r="H95" i="7"/>
  <c r="AM94" i="7"/>
  <c r="AG188" i="9"/>
  <c r="AJ187" i="9"/>
  <c r="AF189" i="9"/>
  <c r="A191" i="9"/>
  <c r="AM190" i="9"/>
  <c r="AK190" i="9"/>
  <c r="AH190" i="9"/>
  <c r="C190" i="9"/>
  <c r="AF190" i="9" s="1"/>
  <c r="D189" i="9"/>
  <c r="AO189" i="9"/>
  <c r="AF107" i="8"/>
  <c r="AO107" i="8"/>
  <c r="A109" i="8"/>
  <c r="AH108" i="8"/>
  <c r="AM108" i="8"/>
  <c r="AK108" i="8"/>
  <c r="C108" i="8"/>
  <c r="D107" i="8"/>
  <c r="M106" i="7"/>
  <c r="AL106" i="7" s="1"/>
  <c r="F106" i="7"/>
  <c r="AK106" i="7" s="1"/>
  <c r="I106" i="7"/>
  <c r="P106" i="7"/>
  <c r="L107" i="7"/>
  <c r="G107" i="7"/>
  <c r="D107" i="7"/>
  <c r="A109" i="7"/>
  <c r="AH108" i="7"/>
  <c r="AG108" i="7"/>
  <c r="C108" i="7"/>
  <c r="H68" i="6"/>
  <c r="AM68" i="6" s="1"/>
  <c r="AJ101" i="6"/>
  <c r="AE101" i="6"/>
  <c r="M79" i="6"/>
  <c r="AL78" i="6"/>
  <c r="I69" i="6"/>
  <c r="J69" i="6" s="1"/>
  <c r="AH69" i="6" s="1"/>
  <c r="AF69" i="6"/>
  <c r="P102" i="6"/>
  <c r="O103" i="6"/>
  <c r="AG103" i="6" s="1"/>
  <c r="G70" i="6"/>
  <c r="F71" i="6"/>
  <c r="AK71" i="6" s="1"/>
  <c r="Q104" i="6"/>
  <c r="S103" i="6"/>
  <c r="AJ106" i="7" l="1"/>
  <c r="AG106" i="8"/>
  <c r="AF106" i="7"/>
  <c r="AJ105" i="8"/>
  <c r="AE105" i="8"/>
  <c r="H96" i="7"/>
  <c r="AM95" i="7"/>
  <c r="AG189" i="9"/>
  <c r="AJ188" i="9"/>
  <c r="D190" i="9"/>
  <c r="AO190" i="9"/>
  <c r="A192" i="9"/>
  <c r="AM191" i="9"/>
  <c r="AK191" i="9"/>
  <c r="AH191" i="9"/>
  <c r="C191" i="9"/>
  <c r="AF191" i="9" s="1"/>
  <c r="AO108" i="8"/>
  <c r="D108" i="8"/>
  <c r="AF108" i="8"/>
  <c r="A110" i="8"/>
  <c r="AH109" i="8"/>
  <c r="AM109" i="8"/>
  <c r="AK109" i="8"/>
  <c r="C109" i="8"/>
  <c r="M107" i="7"/>
  <c r="AL107" i="7" s="1"/>
  <c r="F107" i="7"/>
  <c r="I107" i="7"/>
  <c r="P107" i="7"/>
  <c r="L108" i="7"/>
  <c r="G108" i="7"/>
  <c r="A110" i="7"/>
  <c r="AH109" i="7"/>
  <c r="AG109" i="7"/>
  <c r="C109" i="7"/>
  <c r="D108" i="7"/>
  <c r="H69" i="6"/>
  <c r="AM69" i="6" s="1"/>
  <c r="AJ102" i="6"/>
  <c r="AE102" i="6"/>
  <c r="M80" i="6"/>
  <c r="AL79" i="6"/>
  <c r="I70" i="6"/>
  <c r="J70" i="6" s="1"/>
  <c r="AH70" i="6" s="1"/>
  <c r="AF70" i="6"/>
  <c r="G71" i="6"/>
  <c r="F72" i="6"/>
  <c r="AK72" i="6" s="1"/>
  <c r="O104" i="6"/>
  <c r="AG104" i="6" s="1"/>
  <c r="P103" i="6"/>
  <c r="Q105" i="6"/>
  <c r="S104" i="6"/>
  <c r="AG108" i="8" l="1"/>
  <c r="AJ107" i="8"/>
  <c r="AJ107" i="7"/>
  <c r="AK107" i="7"/>
  <c r="AF107" i="7"/>
  <c r="AJ106" i="8"/>
  <c r="H97" i="7"/>
  <c r="AM96" i="7"/>
  <c r="AG190" i="9"/>
  <c r="AJ189" i="9"/>
  <c r="D191" i="9"/>
  <c r="AO191" i="9"/>
  <c r="A193" i="9"/>
  <c r="AM192" i="9"/>
  <c r="AK192" i="9"/>
  <c r="AH192" i="9"/>
  <c r="C192" i="9"/>
  <c r="AF192" i="9" s="1"/>
  <c r="AF109" i="8"/>
  <c r="AO109" i="8"/>
  <c r="A111" i="8"/>
  <c r="AH110" i="8"/>
  <c r="AM110" i="8"/>
  <c r="AK110" i="8"/>
  <c r="C110" i="8"/>
  <c r="D109" i="8"/>
  <c r="M108" i="7"/>
  <c r="AL108" i="7" s="1"/>
  <c r="F108" i="7"/>
  <c r="AK108" i="7" s="1"/>
  <c r="I108" i="7"/>
  <c r="P108" i="7"/>
  <c r="L109" i="7"/>
  <c r="G109" i="7"/>
  <c r="A111" i="7"/>
  <c r="AH110" i="7"/>
  <c r="AG110" i="7"/>
  <c r="C110" i="7"/>
  <c r="D109" i="7"/>
  <c r="H70" i="6"/>
  <c r="AM70" i="6" s="1"/>
  <c r="AJ103" i="6"/>
  <c r="AE103" i="6"/>
  <c r="M81" i="6"/>
  <c r="AL80" i="6"/>
  <c r="I71" i="6"/>
  <c r="J71" i="6" s="1"/>
  <c r="AH71" i="6" s="1"/>
  <c r="AF71" i="6"/>
  <c r="G72" i="6"/>
  <c r="F73" i="6"/>
  <c r="AK73" i="6" s="1"/>
  <c r="O105" i="6"/>
  <c r="AG105" i="6" s="1"/>
  <c r="P104" i="6"/>
  <c r="Q106" i="6"/>
  <c r="S105" i="6"/>
  <c r="AJ108" i="8" l="1"/>
  <c r="AJ108" i="7"/>
  <c r="AF108" i="7"/>
  <c r="H98" i="7"/>
  <c r="AM97" i="7"/>
  <c r="AG191" i="9"/>
  <c r="AJ190" i="9"/>
  <c r="A194" i="9"/>
  <c r="AM193" i="9"/>
  <c r="AK193" i="9"/>
  <c r="AH193" i="9"/>
  <c r="C193" i="9"/>
  <c r="AF193" i="9" s="1"/>
  <c r="D192" i="9"/>
  <c r="AO192" i="9"/>
  <c r="AO110" i="8"/>
  <c r="D110" i="8"/>
  <c r="AF110" i="8"/>
  <c r="A112" i="8"/>
  <c r="AH111" i="8"/>
  <c r="AM111" i="8"/>
  <c r="AK111" i="8"/>
  <c r="C111" i="8"/>
  <c r="F109" i="7"/>
  <c r="AK109" i="7" s="1"/>
  <c r="M109" i="7"/>
  <c r="AL109" i="7" s="1"/>
  <c r="I109" i="7"/>
  <c r="P109" i="7"/>
  <c r="L110" i="7"/>
  <c r="G110" i="7"/>
  <c r="D110" i="7"/>
  <c r="A112" i="7"/>
  <c r="AH111" i="7"/>
  <c r="AG111" i="7"/>
  <c r="C111" i="7"/>
  <c r="H71" i="6"/>
  <c r="AM71" i="6" s="1"/>
  <c r="AJ104" i="6"/>
  <c r="AE104" i="6"/>
  <c r="M82" i="6"/>
  <c r="AL81" i="6"/>
  <c r="I72" i="6"/>
  <c r="J72" i="6" s="1"/>
  <c r="AH72" i="6" s="1"/>
  <c r="AF72" i="6"/>
  <c r="P105" i="6"/>
  <c r="G73" i="6"/>
  <c r="F74" i="6"/>
  <c r="AK74" i="6" s="1"/>
  <c r="Q107" i="6"/>
  <c r="S106" i="6"/>
  <c r="AJ109" i="7" l="1"/>
  <c r="AG109" i="8"/>
  <c r="AF109" i="7"/>
  <c r="H99" i="7"/>
  <c r="AM98" i="7"/>
  <c r="AG192" i="9"/>
  <c r="AJ191" i="9"/>
  <c r="A195" i="9"/>
  <c r="AM194" i="9"/>
  <c r="AK194" i="9"/>
  <c r="AH194" i="9"/>
  <c r="C194" i="9"/>
  <c r="AF194" i="9" s="1"/>
  <c r="D193" i="9"/>
  <c r="AO193" i="9"/>
  <c r="M110" i="7"/>
  <c r="AL110" i="7" s="1"/>
  <c r="AO111" i="8"/>
  <c r="D111" i="8"/>
  <c r="AF111" i="8"/>
  <c r="A113" i="8"/>
  <c r="AH112" i="8"/>
  <c r="AM112" i="8"/>
  <c r="AK112" i="8"/>
  <c r="C112" i="8"/>
  <c r="I110" i="7"/>
  <c r="F110" i="7"/>
  <c r="P110" i="7"/>
  <c r="L111" i="7"/>
  <c r="G111" i="7"/>
  <c r="A113" i="7"/>
  <c r="AH112" i="7"/>
  <c r="AG112" i="7"/>
  <c r="C112" i="7"/>
  <c r="D111" i="7"/>
  <c r="H72" i="6"/>
  <c r="AM72" i="6" s="1"/>
  <c r="AJ105" i="6"/>
  <c r="AE105" i="6"/>
  <c r="M83" i="6"/>
  <c r="AL82" i="6"/>
  <c r="I73" i="6"/>
  <c r="J73" i="6" s="1"/>
  <c r="AH73" i="6" s="1"/>
  <c r="AF73" i="6"/>
  <c r="G74" i="6"/>
  <c r="F75" i="6"/>
  <c r="AK75" i="6" s="1"/>
  <c r="Q108" i="6"/>
  <c r="S107" i="6"/>
  <c r="AK110" i="7" l="1"/>
  <c r="AF110" i="7"/>
  <c r="AL110" i="8"/>
  <c r="AG110" i="8"/>
  <c r="AJ110" i="7"/>
  <c r="AJ109" i="8"/>
  <c r="H100" i="7"/>
  <c r="AM99" i="7"/>
  <c r="AG193" i="9"/>
  <c r="AJ192" i="9"/>
  <c r="D194" i="9"/>
  <c r="AO194" i="9"/>
  <c r="A196" i="9"/>
  <c r="AM195" i="9"/>
  <c r="AK195" i="9"/>
  <c r="AH195" i="9"/>
  <c r="C195" i="9"/>
  <c r="M111" i="7"/>
  <c r="AL111" i="7" s="1"/>
  <c r="AF112" i="8"/>
  <c r="AO112" i="8"/>
  <c r="A114" i="8"/>
  <c r="AH113" i="8"/>
  <c r="AM113" i="8"/>
  <c r="AK113" i="8"/>
  <c r="C113" i="8"/>
  <c r="D112" i="8"/>
  <c r="F111" i="7"/>
  <c r="AK111" i="7" s="1"/>
  <c r="P111" i="7"/>
  <c r="I111" i="7"/>
  <c r="L112" i="7"/>
  <c r="G112" i="7"/>
  <c r="A114" i="7"/>
  <c r="AH113" i="7"/>
  <c r="AG113" i="7"/>
  <c r="C113" i="7"/>
  <c r="D112" i="7"/>
  <c r="H73" i="6"/>
  <c r="AM73" i="6" s="1"/>
  <c r="AJ106" i="6"/>
  <c r="M84" i="6"/>
  <c r="AL83" i="6"/>
  <c r="I74" i="6"/>
  <c r="J74" i="6" s="1"/>
  <c r="AH74" i="6" s="1"/>
  <c r="AF74" i="6"/>
  <c r="G75" i="6"/>
  <c r="F76" i="6"/>
  <c r="AK76" i="6" s="1"/>
  <c r="Q109" i="6"/>
  <c r="S108" i="6"/>
  <c r="AG112" i="8" l="1"/>
  <c r="AG111" i="8"/>
  <c r="AJ111" i="7"/>
  <c r="AF111" i="7"/>
  <c r="AJ110" i="8"/>
  <c r="H101" i="7"/>
  <c r="AM100" i="7"/>
  <c r="AG194" i="9"/>
  <c r="AJ193" i="9"/>
  <c r="AF195" i="9"/>
  <c r="A197" i="9"/>
  <c r="AM196" i="9"/>
  <c r="AK196" i="9"/>
  <c r="AH196" i="9"/>
  <c r="C196" i="9"/>
  <c r="AF196" i="9" s="1"/>
  <c r="D195" i="9"/>
  <c r="AO195" i="9"/>
  <c r="M112" i="7"/>
  <c r="AL112" i="7" s="1"/>
  <c r="AO113" i="8"/>
  <c r="D113" i="8"/>
  <c r="AF113" i="8"/>
  <c r="A115" i="8"/>
  <c r="AH114" i="8"/>
  <c r="AM114" i="8"/>
  <c r="AK114" i="8"/>
  <c r="C114" i="8"/>
  <c r="P112" i="7"/>
  <c r="F112" i="7"/>
  <c r="AK112" i="7" s="1"/>
  <c r="I112" i="7"/>
  <c r="L113" i="7"/>
  <c r="G113" i="7"/>
  <c r="A115" i="7"/>
  <c r="AH114" i="7"/>
  <c r="AG114" i="7"/>
  <c r="C114" i="7"/>
  <c r="D113" i="7"/>
  <c r="H74" i="6"/>
  <c r="AM74" i="6" s="1"/>
  <c r="AJ107" i="6"/>
  <c r="M85" i="6"/>
  <c r="AL84" i="6"/>
  <c r="I75" i="6"/>
  <c r="J75" i="6" s="1"/>
  <c r="AH75" i="6" s="1"/>
  <c r="AF75" i="6"/>
  <c r="G76" i="6"/>
  <c r="F77" i="6"/>
  <c r="AK77" i="6" s="1"/>
  <c r="Q110" i="6"/>
  <c r="S109" i="6"/>
  <c r="AG113" i="8" l="1"/>
  <c r="AJ112" i="7"/>
  <c r="AJ112" i="8"/>
  <c r="AF112" i="7"/>
  <c r="AJ111" i="8"/>
  <c r="H102" i="7"/>
  <c r="AM101" i="7"/>
  <c r="AG195" i="9"/>
  <c r="AJ194" i="9"/>
  <c r="A198" i="9"/>
  <c r="AM197" i="9"/>
  <c r="AK197" i="9"/>
  <c r="AH197" i="9"/>
  <c r="C197" i="9"/>
  <c r="AF197" i="9" s="1"/>
  <c r="D196" i="9"/>
  <c r="AO196" i="9"/>
  <c r="M113" i="7"/>
  <c r="AL113" i="7" s="1"/>
  <c r="AF114" i="8"/>
  <c r="AO114" i="8"/>
  <c r="A116" i="8"/>
  <c r="AH115" i="8"/>
  <c r="AM115" i="8"/>
  <c r="AK115" i="8"/>
  <c r="C115" i="8"/>
  <c r="D114" i="8"/>
  <c r="P113" i="7"/>
  <c r="F113" i="7"/>
  <c r="AK113" i="7" s="1"/>
  <c r="I113" i="7"/>
  <c r="L114" i="7"/>
  <c r="G114" i="7"/>
  <c r="D114" i="7"/>
  <c r="A116" i="7"/>
  <c r="AH115" i="7"/>
  <c r="AG115" i="7"/>
  <c r="C115" i="7"/>
  <c r="H75" i="6"/>
  <c r="AM75" i="6" s="1"/>
  <c r="AJ108" i="6"/>
  <c r="M86" i="6"/>
  <c r="AL85" i="6"/>
  <c r="I76" i="6"/>
  <c r="J76" i="6" s="1"/>
  <c r="AH76" i="6" s="1"/>
  <c r="AF76" i="6"/>
  <c r="G77" i="6"/>
  <c r="F78" i="6"/>
  <c r="AK78" i="6" s="1"/>
  <c r="Q111" i="6"/>
  <c r="S110" i="6"/>
  <c r="AG114" i="8" l="1"/>
  <c r="AJ113" i="7"/>
  <c r="AL113" i="8"/>
  <c r="AJ113" i="8"/>
  <c r="AF113" i="7"/>
  <c r="H103" i="7"/>
  <c r="AM102" i="7"/>
  <c r="AG196" i="9"/>
  <c r="AJ195" i="9"/>
  <c r="A199" i="9"/>
  <c r="AM198" i="9"/>
  <c r="AK198" i="9"/>
  <c r="AH198" i="9"/>
  <c r="C198" i="9"/>
  <c r="AF198" i="9" s="1"/>
  <c r="D197" i="9"/>
  <c r="AO197" i="9"/>
  <c r="M114" i="7"/>
  <c r="AL114" i="7" s="1"/>
  <c r="AO115" i="8"/>
  <c r="D115" i="8"/>
  <c r="AF115" i="8"/>
  <c r="A117" i="8"/>
  <c r="AH116" i="8"/>
  <c r="AM116" i="8"/>
  <c r="AK116" i="8"/>
  <c r="C116" i="8"/>
  <c r="P114" i="7"/>
  <c r="F114" i="7"/>
  <c r="AK114" i="7" s="1"/>
  <c r="I114" i="7"/>
  <c r="L115" i="7"/>
  <c r="G115" i="7"/>
  <c r="D115" i="7"/>
  <c r="A117" i="7"/>
  <c r="AH116" i="7"/>
  <c r="AG116" i="7"/>
  <c r="C116" i="7"/>
  <c r="H76" i="6"/>
  <c r="AM76" i="6" s="1"/>
  <c r="AJ109" i="6"/>
  <c r="M87" i="6"/>
  <c r="AL86" i="6"/>
  <c r="I77" i="6"/>
  <c r="J77" i="6" s="1"/>
  <c r="AH77" i="6" s="1"/>
  <c r="AF77" i="6"/>
  <c r="G78" i="6"/>
  <c r="F79" i="6"/>
  <c r="AK79" i="6" s="1"/>
  <c r="Q112" i="6"/>
  <c r="S111" i="6"/>
  <c r="M115" i="7" l="1"/>
  <c r="AL115" i="7" s="1"/>
  <c r="AG115" i="8"/>
  <c r="AJ114" i="7"/>
  <c r="AF114" i="7"/>
  <c r="AJ114" i="8"/>
  <c r="H104" i="7"/>
  <c r="AM103" i="7"/>
  <c r="AG197" i="9"/>
  <c r="AJ196" i="9"/>
  <c r="D198" i="9"/>
  <c r="AO198" i="9"/>
  <c r="A200" i="9"/>
  <c r="AM199" i="9"/>
  <c r="AK199" i="9"/>
  <c r="AH199" i="9"/>
  <c r="C199" i="9"/>
  <c r="AF199" i="9" s="1"/>
  <c r="AF116" i="8"/>
  <c r="AO116" i="8"/>
  <c r="A118" i="8"/>
  <c r="AH117" i="8"/>
  <c r="AM117" i="8"/>
  <c r="AK117" i="8"/>
  <c r="C117" i="8"/>
  <c r="D116" i="8"/>
  <c r="P115" i="7"/>
  <c r="F115" i="7"/>
  <c r="I115" i="7"/>
  <c r="L116" i="7"/>
  <c r="G116" i="7"/>
  <c r="D116" i="7"/>
  <c r="A118" i="7"/>
  <c r="AH117" i="7"/>
  <c r="AG117" i="7"/>
  <c r="C117" i="7"/>
  <c r="H77" i="6"/>
  <c r="AM77" i="6" s="1"/>
  <c r="AJ110" i="6"/>
  <c r="M88" i="6"/>
  <c r="AL87" i="6"/>
  <c r="I78" i="6"/>
  <c r="J78" i="6" s="1"/>
  <c r="AH78" i="6" s="1"/>
  <c r="AF78" i="6"/>
  <c r="F80" i="6"/>
  <c r="AK80" i="6" s="1"/>
  <c r="G79" i="6"/>
  <c r="Q113" i="6"/>
  <c r="S112" i="6"/>
  <c r="M116" i="7" l="1"/>
  <c r="AL116" i="7" s="1"/>
  <c r="AK115" i="7"/>
  <c r="AF115" i="7"/>
  <c r="AL115" i="8"/>
  <c r="AJ115" i="8"/>
  <c r="AJ115" i="7"/>
  <c r="H105" i="7"/>
  <c r="AM104" i="7"/>
  <c r="AG198" i="9"/>
  <c r="AJ197" i="9"/>
  <c r="A201" i="9"/>
  <c r="AM200" i="9"/>
  <c r="AK200" i="9"/>
  <c r="AH200" i="9"/>
  <c r="C200" i="9"/>
  <c r="AF200" i="9" s="1"/>
  <c r="D199" i="9"/>
  <c r="AO199" i="9"/>
  <c r="AO117" i="8"/>
  <c r="D117" i="8"/>
  <c r="AF117" i="8"/>
  <c r="A119" i="8"/>
  <c r="AH118" i="8"/>
  <c r="AM118" i="8"/>
  <c r="AK118" i="8"/>
  <c r="C118" i="8"/>
  <c r="P116" i="7"/>
  <c r="F116" i="7"/>
  <c r="AK116" i="7" s="1"/>
  <c r="I116" i="7"/>
  <c r="L117" i="7"/>
  <c r="G117" i="7"/>
  <c r="D117" i="7"/>
  <c r="A119" i="7"/>
  <c r="AH118" i="7"/>
  <c r="AG118" i="7"/>
  <c r="C118" i="7"/>
  <c r="H78" i="6"/>
  <c r="AM78" i="6" s="1"/>
  <c r="AJ111" i="6"/>
  <c r="M89" i="6"/>
  <c r="AL88" i="6"/>
  <c r="I79" i="6"/>
  <c r="J79" i="6" s="1"/>
  <c r="AH79" i="6" s="1"/>
  <c r="AF79" i="6"/>
  <c r="G80" i="6"/>
  <c r="F81" i="6"/>
  <c r="AK81" i="6" s="1"/>
  <c r="Q114" i="6"/>
  <c r="S113" i="6"/>
  <c r="M117" i="7" l="1"/>
  <c r="AL117" i="7" s="1"/>
  <c r="AJ116" i="7"/>
  <c r="AF116" i="7"/>
  <c r="AG116" i="8"/>
  <c r="AM105" i="7"/>
  <c r="H106" i="7"/>
  <c r="AG199" i="9"/>
  <c r="AJ198" i="9"/>
  <c r="D200" i="9"/>
  <c r="AO200" i="9"/>
  <c r="A202" i="9"/>
  <c r="AM201" i="9"/>
  <c r="AK201" i="9"/>
  <c r="AH201" i="9"/>
  <c r="C201" i="9"/>
  <c r="AF201" i="9" s="1"/>
  <c r="AO118" i="8"/>
  <c r="AF118" i="8"/>
  <c r="A120" i="8"/>
  <c r="AH119" i="8"/>
  <c r="AM119" i="8"/>
  <c r="AK119" i="8"/>
  <c r="C119" i="8"/>
  <c r="D118" i="8"/>
  <c r="P117" i="7"/>
  <c r="F117" i="7"/>
  <c r="AK117" i="7" s="1"/>
  <c r="I117" i="7"/>
  <c r="L118" i="7"/>
  <c r="G118" i="7"/>
  <c r="A120" i="7"/>
  <c r="AH119" i="7"/>
  <c r="AG119" i="7"/>
  <c r="C119" i="7"/>
  <c r="D118" i="7"/>
  <c r="H79" i="6"/>
  <c r="AM79" i="6" s="1"/>
  <c r="AJ112" i="6"/>
  <c r="M90" i="6"/>
  <c r="AL89" i="6"/>
  <c r="I80" i="6"/>
  <c r="J80" i="6" s="1"/>
  <c r="AH80" i="6" s="1"/>
  <c r="AF80" i="6"/>
  <c r="G81" i="6"/>
  <c r="F82" i="6"/>
  <c r="AK82" i="6" s="1"/>
  <c r="Q115" i="6"/>
  <c r="S114" i="6"/>
  <c r="M118" i="7" l="1"/>
  <c r="AL118" i="7" s="1"/>
  <c r="AJ117" i="7"/>
  <c r="AF117" i="7"/>
  <c r="AG117" i="8"/>
  <c r="AJ116" i="8"/>
  <c r="AM106" i="7"/>
  <c r="H107" i="7"/>
  <c r="AG200" i="9"/>
  <c r="AJ199" i="9"/>
  <c r="D201" i="9"/>
  <c r="AO201" i="9"/>
  <c r="A203" i="9"/>
  <c r="AM202" i="9"/>
  <c r="AK202" i="9"/>
  <c r="AH202" i="9"/>
  <c r="C202" i="9"/>
  <c r="AF119" i="8"/>
  <c r="AO119" i="8"/>
  <c r="D119" i="8"/>
  <c r="A121" i="8"/>
  <c r="AH120" i="8"/>
  <c r="AM120" i="8"/>
  <c r="AK120" i="8"/>
  <c r="C120" i="8"/>
  <c r="P118" i="7"/>
  <c r="I118" i="7"/>
  <c r="F118" i="7"/>
  <c r="AK118" i="7" s="1"/>
  <c r="L119" i="7"/>
  <c r="G119" i="7"/>
  <c r="A121" i="7"/>
  <c r="AH120" i="7"/>
  <c r="AG120" i="7"/>
  <c r="C120" i="7"/>
  <c r="D119" i="7"/>
  <c r="H80" i="6"/>
  <c r="AM80" i="6" s="1"/>
  <c r="AJ113" i="6"/>
  <c r="M91" i="6"/>
  <c r="AL90" i="6"/>
  <c r="I81" i="6"/>
  <c r="J81" i="6" s="1"/>
  <c r="AH81" i="6" s="1"/>
  <c r="AF81" i="6"/>
  <c r="G82" i="6"/>
  <c r="F83" i="6"/>
  <c r="Q116" i="6"/>
  <c r="S115" i="6"/>
  <c r="M119" i="7" l="1"/>
  <c r="AL119" i="7" s="1"/>
  <c r="AJ118" i="7"/>
  <c r="AG118" i="8"/>
  <c r="AF118" i="7"/>
  <c r="AL118" i="8"/>
  <c r="AJ117" i="8"/>
  <c r="AM107" i="7"/>
  <c r="H108" i="7"/>
  <c r="AG201" i="9"/>
  <c r="AJ200" i="9"/>
  <c r="AF202" i="9"/>
  <c r="A204" i="9"/>
  <c r="AM203" i="9"/>
  <c r="AK203" i="9"/>
  <c r="AH203" i="9"/>
  <c r="C203" i="9"/>
  <c r="AF203" i="9" s="1"/>
  <c r="D202" i="9"/>
  <c r="AO202" i="9"/>
  <c r="AF120" i="8"/>
  <c r="AO120" i="8"/>
  <c r="D120" i="8"/>
  <c r="A122" i="8"/>
  <c r="AH121" i="8"/>
  <c r="AM121" i="8"/>
  <c r="AK121" i="8"/>
  <c r="C121" i="8"/>
  <c r="F119" i="7"/>
  <c r="AK119" i="7" s="1"/>
  <c r="I119" i="7"/>
  <c r="P119" i="7"/>
  <c r="L120" i="7"/>
  <c r="G120" i="7"/>
  <c r="D120" i="7"/>
  <c r="A122" i="7"/>
  <c r="AH121" i="7"/>
  <c r="AG121" i="7"/>
  <c r="C121" i="7"/>
  <c r="H81" i="6"/>
  <c r="AM81" i="6" s="1"/>
  <c r="AJ114" i="6"/>
  <c r="M92" i="6"/>
  <c r="AL91" i="6"/>
  <c r="G83" i="6"/>
  <c r="AF83" i="6" s="1"/>
  <c r="AK83" i="6"/>
  <c r="F84" i="6"/>
  <c r="I82" i="6"/>
  <c r="J82" i="6" s="1"/>
  <c r="AH82" i="6" s="1"/>
  <c r="AF82" i="6"/>
  <c r="Q117" i="6"/>
  <c r="S116" i="6"/>
  <c r="AJ119" i="7" l="1"/>
  <c r="AG119" i="8"/>
  <c r="AF119" i="7"/>
  <c r="AJ118" i="8"/>
  <c r="AM108" i="7"/>
  <c r="H109" i="7"/>
  <c r="AG202" i="9"/>
  <c r="AJ201" i="9"/>
  <c r="D203" i="9"/>
  <c r="AO203" i="9"/>
  <c r="A205" i="9"/>
  <c r="AM204" i="9"/>
  <c r="AK204" i="9"/>
  <c r="AH204" i="9"/>
  <c r="C204" i="9"/>
  <c r="AF121" i="8"/>
  <c r="AO121" i="8"/>
  <c r="A123" i="8"/>
  <c r="AH122" i="8"/>
  <c r="AM122" i="8"/>
  <c r="AK122" i="8"/>
  <c r="C122" i="8"/>
  <c r="D121" i="8"/>
  <c r="F120" i="7"/>
  <c r="I120" i="7"/>
  <c r="P120" i="7"/>
  <c r="M120" i="7"/>
  <c r="AL120" i="7" s="1"/>
  <c r="L121" i="7"/>
  <c r="G121" i="7"/>
  <c r="A123" i="7"/>
  <c r="AH122" i="7"/>
  <c r="AG122" i="7"/>
  <c r="C122" i="7"/>
  <c r="D121" i="7"/>
  <c r="I83" i="6"/>
  <c r="J83" i="6" s="1"/>
  <c r="AH83" i="6" s="1"/>
  <c r="H82" i="6"/>
  <c r="H83" i="6" s="1"/>
  <c r="AM83" i="6" s="1"/>
  <c r="AJ115" i="6"/>
  <c r="M93" i="6"/>
  <c r="AL92" i="6"/>
  <c r="G84" i="6"/>
  <c r="AF84" i="6" s="1"/>
  <c r="AK84" i="6"/>
  <c r="F85" i="6"/>
  <c r="Q118" i="6"/>
  <c r="S117" i="6"/>
  <c r="AJ120" i="7" l="1"/>
  <c r="AG120" i="8"/>
  <c r="AK120" i="7"/>
  <c r="AF120" i="7"/>
  <c r="AJ119" i="8"/>
  <c r="AM109" i="7"/>
  <c r="H110" i="7"/>
  <c r="AG203" i="9"/>
  <c r="AJ202" i="9"/>
  <c r="AF204" i="9"/>
  <c r="A206" i="9"/>
  <c r="AM205" i="9"/>
  <c r="AK205" i="9"/>
  <c r="AH205" i="9"/>
  <c r="C205" i="9"/>
  <c r="AF205" i="9" s="1"/>
  <c r="D204" i="9"/>
  <c r="AO204" i="9"/>
  <c r="AF122" i="8"/>
  <c r="AO122" i="8"/>
  <c r="A124" i="8"/>
  <c r="AH123" i="8"/>
  <c r="AM123" i="8"/>
  <c r="AK123" i="8"/>
  <c r="C123" i="8"/>
  <c r="D122" i="8"/>
  <c r="F121" i="7"/>
  <c r="AK121" i="7" s="1"/>
  <c r="M121" i="7"/>
  <c r="AL121" i="7" s="1"/>
  <c r="I121" i="7"/>
  <c r="P121" i="7"/>
  <c r="AM82" i="6"/>
  <c r="L122" i="7"/>
  <c r="G122" i="7"/>
  <c r="D122" i="7"/>
  <c r="A124" i="7"/>
  <c r="AH123" i="7"/>
  <c r="AG123" i="7"/>
  <c r="C123" i="7"/>
  <c r="AJ116" i="6"/>
  <c r="M94" i="6"/>
  <c r="AL93" i="6"/>
  <c r="H84" i="6"/>
  <c r="AM84" i="6" s="1"/>
  <c r="G85" i="6"/>
  <c r="AF85" i="6" s="1"/>
  <c r="AK85" i="6"/>
  <c r="I84" i="6"/>
  <c r="J84" i="6" s="1"/>
  <c r="AH84" i="6" s="1"/>
  <c r="F86" i="6"/>
  <c r="Q119" i="6"/>
  <c r="S118" i="6"/>
  <c r="AJ121" i="7" l="1"/>
  <c r="AF121" i="7"/>
  <c r="AG121" i="8"/>
  <c r="AJ120" i="8"/>
  <c r="AM110" i="7"/>
  <c r="H111" i="7"/>
  <c r="AG204" i="9"/>
  <c r="AJ203" i="9"/>
  <c r="D205" i="9"/>
  <c r="AO205" i="9"/>
  <c r="A207" i="9"/>
  <c r="AM206" i="9"/>
  <c r="AK206" i="9"/>
  <c r="AH206" i="9"/>
  <c r="C206" i="9"/>
  <c r="AF123" i="8"/>
  <c r="AO123" i="8"/>
  <c r="A125" i="8"/>
  <c r="AH124" i="8"/>
  <c r="AM124" i="8"/>
  <c r="AK124" i="8"/>
  <c r="C124" i="8"/>
  <c r="D123" i="8"/>
  <c r="M122" i="7"/>
  <c r="AL122" i="7" s="1"/>
  <c r="P122" i="7"/>
  <c r="I122" i="7"/>
  <c r="F122" i="7"/>
  <c r="L123" i="7"/>
  <c r="G123" i="7"/>
  <c r="A125" i="7"/>
  <c r="AH124" i="7"/>
  <c r="AG124" i="7"/>
  <c r="C124" i="7"/>
  <c r="D123" i="7"/>
  <c r="AJ117" i="6"/>
  <c r="M95" i="6"/>
  <c r="AL94" i="6"/>
  <c r="H85" i="6"/>
  <c r="AM85" i="6" s="1"/>
  <c r="I85" i="6"/>
  <c r="J85" i="6" s="1"/>
  <c r="AH85" i="6" s="1"/>
  <c r="G86" i="6"/>
  <c r="AF86" i="6" s="1"/>
  <c r="AK86" i="6"/>
  <c r="F87" i="6"/>
  <c r="Q120" i="6"/>
  <c r="S119" i="6"/>
  <c r="AK122" i="7" l="1"/>
  <c r="AF122" i="7"/>
  <c r="AJ122" i="7"/>
  <c r="AG122" i="8"/>
  <c r="AJ121" i="8"/>
  <c r="AM111" i="7"/>
  <c r="H112" i="7"/>
  <c r="AG205" i="9"/>
  <c r="AJ204" i="9"/>
  <c r="AF206" i="9"/>
  <c r="A208" i="9"/>
  <c r="AM207" i="9"/>
  <c r="AK207" i="9"/>
  <c r="AH207" i="9"/>
  <c r="C207" i="9"/>
  <c r="AF207" i="9" s="1"/>
  <c r="D206" i="9"/>
  <c r="AO206" i="9"/>
  <c r="AO124" i="8"/>
  <c r="D124" i="8"/>
  <c r="AF124" i="8"/>
  <c r="A126" i="8"/>
  <c r="AH125" i="8"/>
  <c r="AM125" i="8"/>
  <c r="AK125" i="8"/>
  <c r="C125" i="8"/>
  <c r="F123" i="7"/>
  <c r="AK123" i="7" s="1"/>
  <c r="M123" i="7"/>
  <c r="AL123" i="7" s="1"/>
  <c r="I123" i="7"/>
  <c r="P123" i="7"/>
  <c r="L124" i="7"/>
  <c r="G124" i="7"/>
  <c r="A126" i="7"/>
  <c r="AH125" i="7"/>
  <c r="AG125" i="7"/>
  <c r="C125" i="7"/>
  <c r="D124" i="7"/>
  <c r="H86" i="6"/>
  <c r="AM86" i="6" s="1"/>
  <c r="I86" i="6"/>
  <c r="J86" i="6" s="1"/>
  <c r="AJ118" i="6"/>
  <c r="M96" i="6"/>
  <c r="AL95" i="6"/>
  <c r="G87" i="6"/>
  <c r="I87" i="6" s="1"/>
  <c r="AK87" i="6"/>
  <c r="F88" i="6"/>
  <c r="Q121" i="6"/>
  <c r="S120" i="6"/>
  <c r="AL123" i="8" l="1"/>
  <c r="AF123" i="7"/>
  <c r="AJ123" i="7"/>
  <c r="AG123" i="8"/>
  <c r="AJ122" i="8"/>
  <c r="AM112" i="7"/>
  <c r="H113" i="7"/>
  <c r="AG206" i="9"/>
  <c r="AJ205" i="9"/>
  <c r="D207" i="9"/>
  <c r="AO207" i="9"/>
  <c r="A209" i="9"/>
  <c r="AM208" i="9"/>
  <c r="AK208" i="9"/>
  <c r="AH208" i="9"/>
  <c r="C208" i="9"/>
  <c r="AF208" i="9" s="1"/>
  <c r="AF125" i="8"/>
  <c r="AO125" i="8"/>
  <c r="A127" i="8"/>
  <c r="AH126" i="8"/>
  <c r="AM126" i="8"/>
  <c r="AK126" i="8"/>
  <c r="C126" i="8"/>
  <c r="D125" i="8"/>
  <c r="M124" i="7"/>
  <c r="AL124" i="7" s="1"/>
  <c r="F124" i="7"/>
  <c r="AK124" i="7" s="1"/>
  <c r="I124" i="7"/>
  <c r="P124" i="7"/>
  <c r="L125" i="7"/>
  <c r="G125" i="7"/>
  <c r="A127" i="7"/>
  <c r="AH126" i="7"/>
  <c r="AG126" i="7"/>
  <c r="C126" i="7"/>
  <c r="D125" i="7"/>
  <c r="AF87" i="6"/>
  <c r="AJ119" i="6"/>
  <c r="M97" i="6"/>
  <c r="AL96" i="6"/>
  <c r="G88" i="6"/>
  <c r="AF88" i="6" s="1"/>
  <c r="AK88" i="6"/>
  <c r="H87" i="6"/>
  <c r="J87" i="6"/>
  <c r="AH87" i="6" s="1"/>
  <c r="AH86" i="6"/>
  <c r="F89" i="6"/>
  <c r="Q122" i="6"/>
  <c r="S121" i="6"/>
  <c r="AG124" i="8" l="1"/>
  <c r="AJ124" i="7"/>
  <c r="AF124" i="7"/>
  <c r="AJ123" i="8"/>
  <c r="AM113" i="7"/>
  <c r="H114" i="7"/>
  <c r="AG207" i="9"/>
  <c r="AJ206" i="9"/>
  <c r="A210" i="9"/>
  <c r="AM209" i="9"/>
  <c r="AK209" i="9"/>
  <c r="AH209" i="9"/>
  <c r="C209" i="9"/>
  <c r="AF209" i="9" s="1"/>
  <c r="D208" i="9"/>
  <c r="AO208" i="9"/>
  <c r="AO126" i="8"/>
  <c r="AF126" i="8"/>
  <c r="D126" i="8"/>
  <c r="A128" i="8"/>
  <c r="AH127" i="8"/>
  <c r="AM127" i="8"/>
  <c r="AK127" i="8"/>
  <c r="C127" i="8"/>
  <c r="M125" i="7"/>
  <c r="AL125" i="7" s="1"/>
  <c r="F125" i="7"/>
  <c r="AK125" i="7" s="1"/>
  <c r="I125" i="7"/>
  <c r="P125" i="7"/>
  <c r="L126" i="7"/>
  <c r="G126" i="7"/>
  <c r="A128" i="7"/>
  <c r="AH127" i="7"/>
  <c r="AG127" i="7"/>
  <c r="C127" i="7"/>
  <c r="D126" i="7"/>
  <c r="AJ120" i="6"/>
  <c r="M98" i="6"/>
  <c r="AL97" i="6"/>
  <c r="I88" i="6"/>
  <c r="J88" i="6" s="1"/>
  <c r="AH88" i="6" s="1"/>
  <c r="G89" i="6"/>
  <c r="AF89" i="6" s="1"/>
  <c r="AK89" i="6"/>
  <c r="H88" i="6"/>
  <c r="AM88" i="6" s="1"/>
  <c r="AM87" i="6"/>
  <c r="F90" i="6"/>
  <c r="F91" i="6" s="1"/>
  <c r="Q123" i="6"/>
  <c r="S122" i="6"/>
  <c r="AJ125" i="7" l="1"/>
  <c r="AG125" i="8"/>
  <c r="AF125" i="7"/>
  <c r="AJ124" i="8"/>
  <c r="AM114" i="7"/>
  <c r="H115" i="7"/>
  <c r="AG208" i="9"/>
  <c r="AJ207" i="9"/>
  <c r="D209" i="9"/>
  <c r="AO209" i="9"/>
  <c r="A211" i="9"/>
  <c r="AM210" i="9"/>
  <c r="AK210" i="9"/>
  <c r="AH210" i="9"/>
  <c r="C210" i="9"/>
  <c r="AF210" i="9" s="1"/>
  <c r="AO127" i="8"/>
  <c r="D127" i="8"/>
  <c r="AF127" i="8"/>
  <c r="A129" i="8"/>
  <c r="AH128" i="8"/>
  <c r="AM128" i="8"/>
  <c r="AK128" i="8"/>
  <c r="C128" i="8"/>
  <c r="F126" i="7"/>
  <c r="AK126" i="7" s="1"/>
  <c r="I126" i="7"/>
  <c r="P126" i="7"/>
  <c r="M126" i="7"/>
  <c r="AL126" i="7" s="1"/>
  <c r="L127" i="7"/>
  <c r="G127" i="7"/>
  <c r="D127" i="7"/>
  <c r="A129" i="7"/>
  <c r="AH128" i="7"/>
  <c r="AG128" i="7"/>
  <c r="C128" i="7"/>
  <c r="AJ121" i="6"/>
  <c r="I89" i="6"/>
  <c r="J89" i="6" s="1"/>
  <c r="AH89" i="6" s="1"/>
  <c r="M99" i="6"/>
  <c r="AL98" i="6"/>
  <c r="G91" i="6"/>
  <c r="I91" i="6" s="1"/>
  <c r="AK91" i="6"/>
  <c r="G90" i="6"/>
  <c r="AK90" i="6"/>
  <c r="H89" i="6"/>
  <c r="Q124" i="6"/>
  <c r="S123" i="6"/>
  <c r="AJ126" i="7" l="1"/>
  <c r="AG126" i="8"/>
  <c r="AF126" i="7"/>
  <c r="AJ125" i="8"/>
  <c r="AM115" i="7"/>
  <c r="H116" i="7"/>
  <c r="AG209" i="9"/>
  <c r="AJ208" i="9"/>
  <c r="A212" i="9"/>
  <c r="AM211" i="9"/>
  <c r="AK211" i="9"/>
  <c r="AH211" i="9"/>
  <c r="C211" i="9"/>
  <c r="AF211" i="9" s="1"/>
  <c r="D210" i="9"/>
  <c r="AO210" i="9"/>
  <c r="AF128" i="8"/>
  <c r="AO128" i="8"/>
  <c r="A130" i="8"/>
  <c r="AH129" i="8"/>
  <c r="AM129" i="8"/>
  <c r="AK129" i="8"/>
  <c r="C129" i="8"/>
  <c r="D128" i="8"/>
  <c r="M127" i="7"/>
  <c r="AL127" i="7" s="1"/>
  <c r="F127" i="7"/>
  <c r="AK127" i="7" s="1"/>
  <c r="I127" i="7"/>
  <c r="P127" i="7"/>
  <c r="L128" i="7"/>
  <c r="G128" i="7"/>
  <c r="A130" i="7"/>
  <c r="AH129" i="7"/>
  <c r="AG129" i="7"/>
  <c r="C129" i="7"/>
  <c r="D128" i="7"/>
  <c r="AF91" i="6"/>
  <c r="AJ122" i="6"/>
  <c r="M100" i="6"/>
  <c r="AL99" i="6"/>
  <c r="G92" i="6"/>
  <c r="I92" i="6" s="1"/>
  <c r="AK92" i="6"/>
  <c r="AF90" i="6"/>
  <c r="I90" i="6"/>
  <c r="J90" i="6" s="1"/>
  <c r="AH90" i="6" s="1"/>
  <c r="H90" i="6"/>
  <c r="AM89" i="6"/>
  <c r="Q125" i="6"/>
  <c r="S124" i="6"/>
  <c r="AF127" i="7" l="1"/>
  <c r="AJ127" i="7"/>
  <c r="AG127" i="8"/>
  <c r="AJ126" i="8"/>
  <c r="AM116" i="7"/>
  <c r="H117" i="7"/>
  <c r="AG210" i="9"/>
  <c r="AJ209" i="9"/>
  <c r="D211" i="9"/>
  <c r="AO211" i="9"/>
  <c r="A213" i="9"/>
  <c r="AM212" i="9"/>
  <c r="AK212" i="9"/>
  <c r="AH212" i="9"/>
  <c r="C212" i="9"/>
  <c r="AF129" i="8"/>
  <c r="AO129" i="8"/>
  <c r="A131" i="8"/>
  <c r="AH130" i="8"/>
  <c r="AM130" i="8"/>
  <c r="AK130" i="8"/>
  <c r="C130" i="8"/>
  <c r="D129" i="8"/>
  <c r="M128" i="7"/>
  <c r="AL128" i="7" s="1"/>
  <c r="I128" i="7"/>
  <c r="F128" i="7"/>
  <c r="AK128" i="7" s="1"/>
  <c r="P128" i="7"/>
  <c r="L129" i="7"/>
  <c r="G129" i="7"/>
  <c r="D129" i="7"/>
  <c r="A131" i="7"/>
  <c r="AH130" i="7"/>
  <c r="AG130" i="7"/>
  <c r="C130" i="7"/>
  <c r="J91" i="6"/>
  <c r="AH91" i="6" s="1"/>
  <c r="AJ123" i="6"/>
  <c r="M101" i="6"/>
  <c r="AL100" i="6"/>
  <c r="AF92" i="6"/>
  <c r="AM90" i="6"/>
  <c r="H91" i="6"/>
  <c r="Q126" i="6"/>
  <c r="S125" i="6"/>
  <c r="AJ128" i="7" l="1"/>
  <c r="AL128" i="8"/>
  <c r="AJ128" i="8"/>
  <c r="AF128" i="7"/>
  <c r="AJ127" i="8"/>
  <c r="AM117" i="7"/>
  <c r="H118" i="7"/>
  <c r="AG211" i="9"/>
  <c r="AJ210" i="9"/>
  <c r="AF212" i="9"/>
  <c r="A214" i="9"/>
  <c r="AM213" i="9"/>
  <c r="AK213" i="9"/>
  <c r="AH213" i="9"/>
  <c r="C213" i="9"/>
  <c r="AF213" i="9" s="1"/>
  <c r="D212" i="9"/>
  <c r="AO212" i="9"/>
  <c r="J92" i="6"/>
  <c r="AH92" i="6" s="1"/>
  <c r="AO130" i="8"/>
  <c r="D130" i="8"/>
  <c r="AF130" i="8"/>
  <c r="A132" i="8"/>
  <c r="AH131" i="8"/>
  <c r="AM131" i="8"/>
  <c r="AK131" i="8"/>
  <c r="C131" i="8"/>
  <c r="M129" i="7"/>
  <c r="AL129" i="7" s="1"/>
  <c r="F129" i="7"/>
  <c r="AK129" i="7" s="1"/>
  <c r="I129" i="7"/>
  <c r="P129" i="7"/>
  <c r="L130" i="7"/>
  <c r="G130" i="7"/>
  <c r="D130" i="7"/>
  <c r="A132" i="7"/>
  <c r="AH131" i="7"/>
  <c r="AG131" i="7"/>
  <c r="C131" i="7"/>
  <c r="AJ124" i="6"/>
  <c r="M102" i="6"/>
  <c r="AL101" i="6"/>
  <c r="AM91" i="6"/>
  <c r="H92" i="6"/>
  <c r="AM92" i="6" s="1"/>
  <c r="Q127" i="6"/>
  <c r="F93" i="6"/>
  <c r="S126" i="6"/>
  <c r="AM118" i="7" l="1"/>
  <c r="H119" i="7"/>
  <c r="AG212" i="9"/>
  <c r="AJ211" i="9"/>
  <c r="AF129" i="7"/>
  <c r="AJ129" i="7"/>
  <c r="AG129" i="8"/>
  <c r="D213" i="9"/>
  <c r="AO213" i="9"/>
  <c r="A215" i="9"/>
  <c r="AM214" i="9"/>
  <c r="AK214" i="9"/>
  <c r="AH214" i="9"/>
  <c r="C214" i="9"/>
  <c r="AF131" i="8"/>
  <c r="AO131" i="8"/>
  <c r="A133" i="8"/>
  <c r="AH132" i="8"/>
  <c r="AM132" i="8"/>
  <c r="AK132" i="8"/>
  <c r="C132" i="8"/>
  <c r="D131" i="8"/>
  <c r="M130" i="7"/>
  <c r="AL130" i="7" s="1"/>
  <c r="F130" i="7"/>
  <c r="AK130" i="7" s="1"/>
  <c r="P130" i="7"/>
  <c r="I130" i="7"/>
  <c r="L131" i="7"/>
  <c r="G131" i="7"/>
  <c r="A133" i="7"/>
  <c r="AH132" i="7"/>
  <c r="AG132" i="7"/>
  <c r="C132" i="7"/>
  <c r="D131" i="7"/>
  <c r="AJ125" i="6"/>
  <c r="M103" i="6"/>
  <c r="AL102" i="6"/>
  <c r="G93" i="6"/>
  <c r="AF93" i="6" s="1"/>
  <c r="AK93" i="6"/>
  <c r="Q128" i="6"/>
  <c r="S127" i="6"/>
  <c r="AM119" i="7" l="1"/>
  <c r="H120" i="7"/>
  <c r="AG213" i="9"/>
  <c r="AJ212" i="9"/>
  <c r="AF214" i="9"/>
  <c r="AG130" i="8"/>
  <c r="AF130" i="7"/>
  <c r="AJ130" i="7"/>
  <c r="AJ129" i="8"/>
  <c r="AH215" i="9"/>
  <c r="A216" i="9"/>
  <c r="AM215" i="9"/>
  <c r="AK215" i="9"/>
  <c r="C215" i="9"/>
  <c r="D214" i="9"/>
  <c r="AO214" i="9"/>
  <c r="AO132" i="8"/>
  <c r="D132" i="8"/>
  <c r="AF132" i="8"/>
  <c r="A134" i="8"/>
  <c r="AH133" i="8"/>
  <c r="AM133" i="8"/>
  <c r="AK133" i="8"/>
  <c r="C133" i="8"/>
  <c r="M131" i="7"/>
  <c r="AL131" i="7" s="1"/>
  <c r="P131" i="7"/>
  <c r="F131" i="7"/>
  <c r="AK131" i="7" s="1"/>
  <c r="I131" i="7"/>
  <c r="L132" i="7"/>
  <c r="G132" i="7"/>
  <c r="D132" i="7"/>
  <c r="A134" i="7"/>
  <c r="AH133" i="7"/>
  <c r="AG133" i="7"/>
  <c r="C133" i="7"/>
  <c r="AJ126" i="6"/>
  <c r="M104" i="6"/>
  <c r="AL103" i="6"/>
  <c r="H93" i="6"/>
  <c r="AM93" i="6" s="1"/>
  <c r="I93" i="6"/>
  <c r="J93" i="6" s="1"/>
  <c r="AH93" i="6" s="1"/>
  <c r="Q129" i="6"/>
  <c r="F94" i="6"/>
  <c r="S128" i="6"/>
  <c r="AM120" i="7" l="1"/>
  <c r="H121" i="7"/>
  <c r="AG214" i="9"/>
  <c r="AJ213" i="9"/>
  <c r="AJ131" i="7"/>
  <c r="AF131" i="7"/>
  <c r="AL131" i="8"/>
  <c r="AG131" i="8"/>
  <c r="AJ130" i="8"/>
  <c r="AO215" i="9"/>
  <c r="D215" i="9"/>
  <c r="AH216" i="9"/>
  <c r="C216" i="9"/>
  <c r="A217" i="9"/>
  <c r="AM216" i="9"/>
  <c r="AK216" i="9"/>
  <c r="AF215" i="9"/>
  <c r="AF133" i="8"/>
  <c r="AO133" i="8"/>
  <c r="A135" i="8"/>
  <c r="AH134" i="8"/>
  <c r="AM134" i="8"/>
  <c r="AK134" i="8"/>
  <c r="C134" i="8"/>
  <c r="D133" i="8"/>
  <c r="M132" i="7"/>
  <c r="AL132" i="7" s="1"/>
  <c r="P132" i="7"/>
  <c r="F132" i="7"/>
  <c r="AK132" i="7" s="1"/>
  <c r="I132" i="7"/>
  <c r="L133" i="7"/>
  <c r="G133" i="7"/>
  <c r="A135" i="7"/>
  <c r="AH134" i="7"/>
  <c r="AG134" i="7"/>
  <c r="C134" i="7"/>
  <c r="D133" i="7"/>
  <c r="AJ127" i="6"/>
  <c r="M105" i="6"/>
  <c r="AL104" i="6"/>
  <c r="G94" i="6"/>
  <c r="AF94" i="6" s="1"/>
  <c r="AK94" i="6"/>
  <c r="Q130" i="6"/>
  <c r="F95" i="6"/>
  <c r="S129" i="6"/>
  <c r="AM121" i="7" l="1"/>
  <c r="H122" i="7"/>
  <c r="AG215" i="9"/>
  <c r="AJ214" i="9"/>
  <c r="AJ132" i="7"/>
  <c r="AG132" i="8"/>
  <c r="AF132" i="7"/>
  <c r="AJ131" i="8"/>
  <c r="AO216" i="9"/>
  <c r="D216" i="9"/>
  <c r="AF216" i="9"/>
  <c r="AH217" i="9"/>
  <c r="C217" i="9"/>
  <c r="A218" i="9"/>
  <c r="AM217" i="9"/>
  <c r="AK217" i="9"/>
  <c r="AO134" i="8"/>
  <c r="D134" i="8"/>
  <c r="AF134" i="8"/>
  <c r="A136" i="8"/>
  <c r="AH135" i="8"/>
  <c r="AM135" i="8"/>
  <c r="AK135" i="8"/>
  <c r="C135" i="8"/>
  <c r="M133" i="7"/>
  <c r="AL133" i="7" s="1"/>
  <c r="P133" i="7"/>
  <c r="F133" i="7"/>
  <c r="AK133" i="7" s="1"/>
  <c r="I133" i="7"/>
  <c r="L134" i="7"/>
  <c r="G134" i="7"/>
  <c r="A136" i="7"/>
  <c r="AH135" i="7"/>
  <c r="AG135" i="7"/>
  <c r="C135" i="7"/>
  <c r="D134" i="7"/>
  <c r="AJ128" i="6"/>
  <c r="AL105" i="6"/>
  <c r="I94" i="6"/>
  <c r="J94" i="6" s="1"/>
  <c r="AH94" i="6" s="1"/>
  <c r="G95" i="6"/>
  <c r="I95" i="6" s="1"/>
  <c r="AK95" i="6"/>
  <c r="H94" i="6"/>
  <c r="AM94" i="6" s="1"/>
  <c r="Q131" i="6"/>
  <c r="S130" i="6"/>
  <c r="AM122" i="7" l="1"/>
  <c r="H123" i="7"/>
  <c r="AJ215" i="9"/>
  <c r="AJ133" i="7"/>
  <c r="AF133" i="7"/>
  <c r="AJ133" i="8"/>
  <c r="AJ132" i="8"/>
  <c r="AO217" i="9"/>
  <c r="D217" i="9"/>
  <c r="AF217" i="9"/>
  <c r="AH218" i="9"/>
  <c r="C218" i="9"/>
  <c r="A219" i="9"/>
  <c r="AM218" i="9"/>
  <c r="AK218" i="9"/>
  <c r="AF135" i="8"/>
  <c r="AO135" i="8"/>
  <c r="A137" i="8"/>
  <c r="AH136" i="8"/>
  <c r="AM136" i="8"/>
  <c r="AK136" i="8"/>
  <c r="C136" i="8"/>
  <c r="D135" i="8"/>
  <c r="F134" i="7"/>
  <c r="AK134" i="7" s="1"/>
  <c r="I134" i="7"/>
  <c r="P134" i="7"/>
  <c r="M134" i="7"/>
  <c r="AL134" i="7" s="1"/>
  <c r="L135" i="7"/>
  <c r="G135" i="7"/>
  <c r="A137" i="7"/>
  <c r="AH136" i="7"/>
  <c r="AG136" i="7"/>
  <c r="C136" i="7"/>
  <c r="D135" i="7"/>
  <c r="AJ129" i="6"/>
  <c r="AL106" i="6"/>
  <c r="J95" i="6"/>
  <c r="AH95" i="6" s="1"/>
  <c r="H95" i="6"/>
  <c r="AM95" i="6" s="1"/>
  <c r="G96" i="6"/>
  <c r="I96" i="6" s="1"/>
  <c r="AK96" i="6"/>
  <c r="AF95" i="6"/>
  <c r="Q132" i="6"/>
  <c r="S131" i="6"/>
  <c r="AM123" i="7" l="1"/>
  <c r="H124" i="7"/>
  <c r="AG216" i="9"/>
  <c r="AJ216" i="9"/>
  <c r="AG134" i="8"/>
  <c r="AJ134" i="7"/>
  <c r="AF134" i="7"/>
  <c r="AH219" i="9"/>
  <c r="C219" i="9"/>
  <c r="A220" i="9"/>
  <c r="AM219" i="9"/>
  <c r="AK219" i="9"/>
  <c r="AO218" i="9"/>
  <c r="D218" i="9"/>
  <c r="AF218" i="9"/>
  <c r="AO136" i="8"/>
  <c r="D136" i="8"/>
  <c r="AF136" i="8"/>
  <c r="A138" i="8"/>
  <c r="AH137" i="8"/>
  <c r="AM137" i="8"/>
  <c r="AK137" i="8"/>
  <c r="C137" i="8"/>
  <c r="F135" i="7"/>
  <c r="AK135" i="7" s="1"/>
  <c r="M135" i="7"/>
  <c r="AL135" i="7" s="1"/>
  <c r="I135" i="7"/>
  <c r="P135" i="7"/>
  <c r="L136" i="7"/>
  <c r="G136" i="7"/>
  <c r="A138" i="7"/>
  <c r="AH137" i="7"/>
  <c r="AG137" i="7"/>
  <c r="C137" i="7"/>
  <c r="D136" i="7"/>
  <c r="J96" i="6"/>
  <c r="AH96" i="6" s="1"/>
  <c r="AJ130" i="6"/>
  <c r="AL107" i="6"/>
  <c r="AF96" i="6"/>
  <c r="H96" i="6"/>
  <c r="AM96" i="6" s="1"/>
  <c r="Q133" i="6"/>
  <c r="S132" i="6"/>
  <c r="AM124" i="7" l="1"/>
  <c r="H125" i="7"/>
  <c r="AG217" i="9"/>
  <c r="AG135" i="8"/>
  <c r="AJ135" i="7"/>
  <c r="AF135" i="7"/>
  <c r="AJ134" i="8"/>
  <c r="AO219" i="9"/>
  <c r="D219" i="9"/>
  <c r="AF219" i="9"/>
  <c r="AH220" i="9"/>
  <c r="C220" i="9"/>
  <c r="A221" i="9"/>
  <c r="AM220" i="9"/>
  <c r="AK220" i="9"/>
  <c r="M136" i="7"/>
  <c r="AL136" i="7" s="1"/>
  <c r="AF137" i="8"/>
  <c r="AO137" i="8"/>
  <c r="A139" i="8"/>
  <c r="AH138" i="8"/>
  <c r="AM138" i="8"/>
  <c r="AK138" i="8"/>
  <c r="C138" i="8"/>
  <c r="D137" i="8"/>
  <c r="F136" i="7"/>
  <c r="AK136" i="7" s="1"/>
  <c r="I136" i="7"/>
  <c r="P136" i="7"/>
  <c r="L137" i="7"/>
  <c r="G137" i="7"/>
  <c r="A139" i="7"/>
  <c r="AH138" i="7"/>
  <c r="AG138" i="7"/>
  <c r="C138" i="7"/>
  <c r="D137" i="7"/>
  <c r="AJ131" i="6"/>
  <c r="AL108" i="6"/>
  <c r="G97" i="6"/>
  <c r="AF97" i="6" s="1"/>
  <c r="AK97" i="6"/>
  <c r="Q134" i="6"/>
  <c r="S133" i="6"/>
  <c r="AM125" i="7" l="1"/>
  <c r="H126" i="7"/>
  <c r="AG218" i="9"/>
  <c r="AL218" i="9"/>
  <c r="AJ218" i="9"/>
  <c r="AJ217" i="9"/>
  <c r="AJ136" i="7"/>
  <c r="AL136" i="8"/>
  <c r="AG136" i="8"/>
  <c r="AF136" i="7"/>
  <c r="AJ135" i="8"/>
  <c r="AH221" i="9"/>
  <c r="C221" i="9"/>
  <c r="A222" i="9"/>
  <c r="AM221" i="9"/>
  <c r="AK221" i="9"/>
  <c r="AO220" i="9"/>
  <c r="D220" i="9"/>
  <c r="AF220" i="9"/>
  <c r="M137" i="7"/>
  <c r="AL137" i="7" s="1"/>
  <c r="AF138" i="8"/>
  <c r="AO138" i="8"/>
  <c r="A140" i="8"/>
  <c r="AH139" i="8"/>
  <c r="AM139" i="8"/>
  <c r="AK139" i="8"/>
  <c r="C139" i="8"/>
  <c r="D138" i="8"/>
  <c r="F137" i="7"/>
  <c r="AK137" i="7" s="1"/>
  <c r="I137" i="7"/>
  <c r="P137" i="7"/>
  <c r="L138" i="7"/>
  <c r="G138" i="7"/>
  <c r="D138" i="7"/>
  <c r="A140" i="7"/>
  <c r="AH139" i="7"/>
  <c r="AG139" i="7"/>
  <c r="C139" i="7"/>
  <c r="AJ132" i="6"/>
  <c r="AL109" i="6"/>
  <c r="I97" i="6"/>
  <c r="J97" i="6" s="1"/>
  <c r="AH97" i="6" s="1"/>
  <c r="H97" i="6"/>
  <c r="AM97" i="6" s="1"/>
  <c r="Q135" i="6"/>
  <c r="S134" i="6"/>
  <c r="AM126" i="7" l="1"/>
  <c r="H127" i="7"/>
  <c r="AG219" i="9"/>
  <c r="AJ219" i="9"/>
  <c r="AJ137" i="7"/>
  <c r="AG137" i="8"/>
  <c r="AF137" i="7"/>
  <c r="AJ136" i="8"/>
  <c r="AO221" i="9"/>
  <c r="D221" i="9"/>
  <c r="AF221" i="9"/>
  <c r="AH222" i="9"/>
  <c r="C222" i="9"/>
  <c r="A223" i="9"/>
  <c r="AM222" i="9"/>
  <c r="AK222" i="9"/>
  <c r="AF139" i="8"/>
  <c r="AO139" i="8"/>
  <c r="D139" i="8"/>
  <c r="A141" i="8"/>
  <c r="AH140" i="8"/>
  <c r="AM140" i="8"/>
  <c r="AK140" i="8"/>
  <c r="C140" i="8"/>
  <c r="F138" i="7"/>
  <c r="AK138" i="7" s="1"/>
  <c r="P138" i="7"/>
  <c r="I138" i="7"/>
  <c r="M138" i="7"/>
  <c r="AL138" i="7" s="1"/>
  <c r="L139" i="7"/>
  <c r="G139" i="7"/>
  <c r="D139" i="7"/>
  <c r="A141" i="7"/>
  <c r="AH140" i="7"/>
  <c r="AG140" i="7"/>
  <c r="C140" i="7"/>
  <c r="AJ133" i="6"/>
  <c r="AL110" i="6"/>
  <c r="Q136" i="6"/>
  <c r="F98" i="6"/>
  <c r="S135" i="6"/>
  <c r="AM127" i="7" l="1"/>
  <c r="H128" i="7"/>
  <c r="AG220" i="9"/>
  <c r="AJ138" i="7"/>
  <c r="AG138" i="8"/>
  <c r="AF138" i="7"/>
  <c r="AJ137" i="8"/>
  <c r="AH223" i="9"/>
  <c r="C223" i="9"/>
  <c r="A224" i="9"/>
  <c r="AM223" i="9"/>
  <c r="AK223" i="9"/>
  <c r="AO222" i="9"/>
  <c r="D222" i="9"/>
  <c r="AF222" i="9"/>
  <c r="AO140" i="8"/>
  <c r="D140" i="8"/>
  <c r="AF140" i="8"/>
  <c r="A142" i="8"/>
  <c r="AH141" i="8"/>
  <c r="AM141" i="8"/>
  <c r="AK141" i="8"/>
  <c r="C141" i="8"/>
  <c r="M139" i="7"/>
  <c r="AL139" i="7" s="1"/>
  <c r="F139" i="7"/>
  <c r="I139" i="7"/>
  <c r="P139" i="7"/>
  <c r="L140" i="7"/>
  <c r="G140" i="7"/>
  <c r="D140" i="7"/>
  <c r="A142" i="7"/>
  <c r="AH141" i="7"/>
  <c r="AG141" i="7"/>
  <c r="C141" i="7"/>
  <c r="AJ134" i="6"/>
  <c r="AL111" i="6"/>
  <c r="G98" i="6"/>
  <c r="AF98" i="6" s="1"/>
  <c r="AK98" i="6"/>
  <c r="Q137" i="6"/>
  <c r="F99" i="6"/>
  <c r="S136" i="6"/>
  <c r="AM128" i="7" l="1"/>
  <c r="H129" i="7"/>
  <c r="AG221" i="9"/>
  <c r="AJ220" i="9"/>
  <c r="AJ139" i="7"/>
  <c r="AK139" i="7"/>
  <c r="AF139" i="7"/>
  <c r="AJ139" i="8"/>
  <c r="AJ138" i="8"/>
  <c r="AH224" i="9"/>
  <c r="C224" i="9"/>
  <c r="A225" i="9"/>
  <c r="AM224" i="9"/>
  <c r="AK224" i="9"/>
  <c r="AO223" i="9"/>
  <c r="D223" i="9"/>
  <c r="AF223" i="9"/>
  <c r="AO141" i="8"/>
  <c r="AF141" i="8"/>
  <c r="D141" i="8"/>
  <c r="A143" i="8"/>
  <c r="AH142" i="8"/>
  <c r="AM142" i="8"/>
  <c r="AK142" i="8"/>
  <c r="C142" i="8"/>
  <c r="M140" i="7"/>
  <c r="AL140" i="7" s="1"/>
  <c r="F140" i="7"/>
  <c r="AK140" i="7" s="1"/>
  <c r="I140" i="7"/>
  <c r="P140" i="7"/>
  <c r="L141" i="7"/>
  <c r="G141" i="7"/>
  <c r="D141" i="7"/>
  <c r="A143" i="7"/>
  <c r="AH142" i="7"/>
  <c r="AG142" i="7"/>
  <c r="C142" i="7"/>
  <c r="H98" i="6"/>
  <c r="AM98" i="6" s="1"/>
  <c r="AJ135" i="6"/>
  <c r="AL112" i="6"/>
  <c r="I98" i="6"/>
  <c r="J98" i="6" s="1"/>
  <c r="AH98" i="6" s="1"/>
  <c r="G99" i="6"/>
  <c r="I99" i="6" s="1"/>
  <c r="AK99" i="6"/>
  <c r="Q138" i="6"/>
  <c r="S137" i="6"/>
  <c r="AM129" i="7" l="1"/>
  <c r="H130" i="7"/>
  <c r="AG140" i="8"/>
  <c r="AG222" i="9"/>
  <c r="AJ222" i="9"/>
  <c r="AJ221" i="9"/>
  <c r="AJ140" i="7"/>
  <c r="AF140" i="7"/>
  <c r="AJ140" i="8"/>
  <c r="AO224" i="9"/>
  <c r="D224" i="9"/>
  <c r="AF224" i="9"/>
  <c r="AH225" i="9"/>
  <c r="C225" i="9"/>
  <c r="A226" i="9"/>
  <c r="AM225" i="9"/>
  <c r="AK225" i="9"/>
  <c r="AF142" i="8"/>
  <c r="AO142" i="8"/>
  <c r="M141" i="7"/>
  <c r="AL141" i="7" s="1"/>
  <c r="A144" i="8"/>
  <c r="AH143" i="8"/>
  <c r="AM143" i="8"/>
  <c r="AK143" i="8"/>
  <c r="C143" i="8"/>
  <c r="D142" i="8"/>
  <c r="F141" i="7"/>
  <c r="I141" i="7"/>
  <c r="P141" i="7"/>
  <c r="L142" i="7"/>
  <c r="G142" i="7"/>
  <c r="D142" i="7"/>
  <c r="A144" i="7"/>
  <c r="AH143" i="7"/>
  <c r="AG143" i="7"/>
  <c r="C143" i="7"/>
  <c r="AF99" i="6"/>
  <c r="AJ136" i="6"/>
  <c r="AL113" i="6"/>
  <c r="J99" i="6"/>
  <c r="AH99" i="6" s="1"/>
  <c r="G100" i="6"/>
  <c r="I100" i="6" s="1"/>
  <c r="AK100" i="6"/>
  <c r="H99" i="6"/>
  <c r="AM99" i="6" s="1"/>
  <c r="Q139" i="6"/>
  <c r="S138" i="6"/>
  <c r="AG141" i="8" l="1"/>
  <c r="AM130" i="7"/>
  <c r="H131" i="7"/>
  <c r="AG223" i="9"/>
  <c r="AJ223" i="9"/>
  <c r="AH226" i="9"/>
  <c r="C226" i="9"/>
  <c r="A227" i="9"/>
  <c r="AM226" i="9"/>
  <c r="AK226" i="9"/>
  <c r="AO225" i="9"/>
  <c r="D225" i="9"/>
  <c r="AF225" i="9"/>
  <c r="AJ141" i="7"/>
  <c r="AK141" i="7"/>
  <c r="AF141" i="7"/>
  <c r="AJ141" i="8"/>
  <c r="AF143" i="8"/>
  <c r="AO143" i="8"/>
  <c r="A145" i="8"/>
  <c r="AH144" i="8"/>
  <c r="AM144" i="8"/>
  <c r="AK144" i="8"/>
  <c r="C144" i="8"/>
  <c r="D143" i="8"/>
  <c r="F142" i="7"/>
  <c r="AK142" i="7" s="1"/>
  <c r="I142" i="7"/>
  <c r="P142" i="7"/>
  <c r="M142" i="7"/>
  <c r="AL142" i="7" s="1"/>
  <c r="L143" i="7"/>
  <c r="G143" i="7"/>
  <c r="A145" i="7"/>
  <c r="AH144" i="7"/>
  <c r="AG144" i="7"/>
  <c r="C144" i="7"/>
  <c r="D143" i="7"/>
  <c r="AJ137" i="6"/>
  <c r="AL114" i="6"/>
  <c r="J100" i="6"/>
  <c r="AH100" i="6" s="1"/>
  <c r="AF100" i="6"/>
  <c r="H100" i="6"/>
  <c r="AM100" i="6" s="1"/>
  <c r="Q140" i="6"/>
  <c r="S139" i="6"/>
  <c r="AG142" i="8" l="1"/>
  <c r="AM131" i="7"/>
  <c r="H132" i="7"/>
  <c r="AG224" i="9"/>
  <c r="AJ224" i="9"/>
  <c r="AJ142" i="7"/>
  <c r="AF142" i="7"/>
  <c r="AJ142" i="8"/>
  <c r="AO226" i="9"/>
  <c r="D226" i="9"/>
  <c r="AF226" i="9"/>
  <c r="AH227" i="9"/>
  <c r="C227" i="9"/>
  <c r="A228" i="9"/>
  <c r="AM227" i="9"/>
  <c r="AK227" i="9"/>
  <c r="AO144" i="8"/>
  <c r="D144" i="8"/>
  <c r="AF144" i="8"/>
  <c r="A146" i="8"/>
  <c r="AH145" i="8"/>
  <c r="AM145" i="8"/>
  <c r="AK145" i="8"/>
  <c r="C145" i="8"/>
  <c r="F143" i="7"/>
  <c r="AK143" i="7" s="1"/>
  <c r="M143" i="7"/>
  <c r="AL143" i="7" s="1"/>
  <c r="I143" i="7"/>
  <c r="P143" i="7"/>
  <c r="L144" i="7"/>
  <c r="G144" i="7"/>
  <c r="A146" i="7"/>
  <c r="AH145" i="7"/>
  <c r="AG145" i="7"/>
  <c r="C145" i="7"/>
  <c r="D144" i="7"/>
  <c r="AJ138" i="6"/>
  <c r="AL115" i="6"/>
  <c r="G101" i="6"/>
  <c r="AF101" i="6" s="1"/>
  <c r="AK101" i="6"/>
  <c r="Q141" i="6"/>
  <c r="S140" i="6"/>
  <c r="AM132" i="7" l="1"/>
  <c r="H133" i="7"/>
  <c r="AG225" i="9"/>
  <c r="AJ143" i="7"/>
  <c r="AJ143" i="8"/>
  <c r="AF143" i="7"/>
  <c r="AH228" i="9"/>
  <c r="C228" i="9"/>
  <c r="A229" i="9"/>
  <c r="AM228" i="9"/>
  <c r="AK228" i="9"/>
  <c r="AO227" i="9"/>
  <c r="D227" i="9"/>
  <c r="AF227" i="9"/>
  <c r="AO145" i="8"/>
  <c r="D145" i="8"/>
  <c r="AF145" i="8"/>
  <c r="A147" i="8"/>
  <c r="AH146" i="8"/>
  <c r="AM146" i="8"/>
  <c r="AK146" i="8"/>
  <c r="C146" i="8"/>
  <c r="M144" i="7"/>
  <c r="AL144" i="7" s="1"/>
  <c r="F144" i="7"/>
  <c r="AK144" i="7" s="1"/>
  <c r="I144" i="7"/>
  <c r="P144" i="7"/>
  <c r="L145" i="7"/>
  <c r="G145" i="7"/>
  <c r="D145" i="7"/>
  <c r="A147" i="7"/>
  <c r="AH146" i="7"/>
  <c r="AG146" i="7"/>
  <c r="C146" i="7"/>
  <c r="AJ139" i="6"/>
  <c r="AL116" i="6"/>
  <c r="I101" i="6"/>
  <c r="J101" i="6" s="1"/>
  <c r="AH101" i="6" s="1"/>
  <c r="H101" i="6"/>
  <c r="AM101" i="6" s="1"/>
  <c r="Q142" i="6"/>
  <c r="S141" i="6"/>
  <c r="AM133" i="7" l="1"/>
  <c r="H134" i="7"/>
  <c r="AG226" i="9"/>
  <c r="AJ225" i="9"/>
  <c r="AJ144" i="8"/>
  <c r="AF144" i="7"/>
  <c r="AJ144" i="7"/>
  <c r="AL144" i="8"/>
  <c r="AO228" i="9"/>
  <c r="D228" i="9"/>
  <c r="AF228" i="9"/>
  <c r="AH229" i="9"/>
  <c r="C229" i="9"/>
  <c r="A230" i="9"/>
  <c r="AM229" i="9"/>
  <c r="AK229" i="9"/>
  <c r="AO146" i="8"/>
  <c r="D146" i="8"/>
  <c r="AF146" i="8"/>
  <c r="A148" i="8"/>
  <c r="AH147" i="8"/>
  <c r="AM147" i="8"/>
  <c r="AK147" i="8"/>
  <c r="C147" i="8"/>
  <c r="M145" i="7"/>
  <c r="AL145" i="7" s="1"/>
  <c r="F145" i="7"/>
  <c r="AK145" i="7" s="1"/>
  <c r="I145" i="7"/>
  <c r="P145" i="7"/>
  <c r="L146" i="7"/>
  <c r="G146" i="7"/>
  <c r="A148" i="7"/>
  <c r="AH147" i="7"/>
  <c r="AG147" i="7"/>
  <c r="C147" i="7"/>
  <c r="D146" i="7"/>
  <c r="AJ140" i="6"/>
  <c r="AL117" i="6"/>
  <c r="Q143" i="6"/>
  <c r="F102" i="6"/>
  <c r="S142" i="6"/>
  <c r="AM134" i="7" l="1"/>
  <c r="H135" i="7"/>
  <c r="AG227" i="9"/>
  <c r="AJ226" i="9"/>
  <c r="AJ145" i="7"/>
  <c r="AF145" i="7"/>
  <c r="AG145" i="8"/>
  <c r="AH230" i="9"/>
  <c r="C230" i="9"/>
  <c r="A231" i="9"/>
  <c r="AM230" i="9"/>
  <c r="AK230" i="9"/>
  <c r="AO229" i="9"/>
  <c r="D229" i="9"/>
  <c r="AF229" i="9"/>
  <c r="AF147" i="8"/>
  <c r="AO147" i="8"/>
  <c r="A149" i="8"/>
  <c r="AH148" i="8"/>
  <c r="AM148" i="8"/>
  <c r="AK148" i="8"/>
  <c r="C148" i="8"/>
  <c r="D147" i="8"/>
  <c r="F146" i="7"/>
  <c r="AK146" i="7" s="1"/>
  <c r="M146" i="7"/>
  <c r="AL146" i="7" s="1"/>
  <c r="I146" i="7"/>
  <c r="P146" i="7"/>
  <c r="L147" i="7"/>
  <c r="G147" i="7"/>
  <c r="A149" i="7"/>
  <c r="AH148" i="7"/>
  <c r="AG148" i="7"/>
  <c r="C148" i="7"/>
  <c r="D147" i="7"/>
  <c r="AL118" i="6"/>
  <c r="G102" i="6"/>
  <c r="H102" i="6" s="1"/>
  <c r="AM102" i="6" s="1"/>
  <c r="AK102" i="6"/>
  <c r="AJ141" i="6"/>
  <c r="Q144" i="6"/>
  <c r="F103" i="6"/>
  <c r="S143" i="6"/>
  <c r="AM135" i="7" l="1"/>
  <c r="H136" i="7"/>
  <c r="AG228" i="9"/>
  <c r="AJ227" i="9"/>
  <c r="AF146" i="7"/>
  <c r="AJ146" i="7"/>
  <c r="AG146" i="8"/>
  <c r="AJ145" i="8"/>
  <c r="AH231" i="9"/>
  <c r="C231" i="9"/>
  <c r="A232" i="9"/>
  <c r="AM231" i="9"/>
  <c r="AK231" i="9"/>
  <c r="AO230" i="9"/>
  <c r="D230" i="9"/>
  <c r="AF230" i="9"/>
  <c r="AF148" i="8"/>
  <c r="AO148" i="8"/>
  <c r="A150" i="8"/>
  <c r="AH149" i="8"/>
  <c r="AM149" i="8"/>
  <c r="AK149" i="8"/>
  <c r="C149" i="8"/>
  <c r="D148" i="8"/>
  <c r="M147" i="7"/>
  <c r="AL147" i="7" s="1"/>
  <c r="F147" i="7"/>
  <c r="AK147" i="7" s="1"/>
  <c r="I147" i="7"/>
  <c r="P147" i="7"/>
  <c r="L148" i="7"/>
  <c r="G148" i="7"/>
  <c r="A150" i="7"/>
  <c r="AH149" i="7"/>
  <c r="AG149" i="7"/>
  <c r="C149" i="7"/>
  <c r="D148" i="7"/>
  <c r="AF102" i="6"/>
  <c r="AJ142" i="6"/>
  <c r="AL119" i="6"/>
  <c r="I102" i="6"/>
  <c r="J102" i="6" s="1"/>
  <c r="AH102" i="6" s="1"/>
  <c r="G103" i="6"/>
  <c r="AF103" i="6" s="1"/>
  <c r="AK103" i="6"/>
  <c r="Q145" i="6"/>
  <c r="S144" i="6"/>
  <c r="AG147" i="8" l="1"/>
  <c r="AM136" i="7"/>
  <c r="H137" i="7"/>
  <c r="AF147" i="7"/>
  <c r="AG229" i="9"/>
  <c r="AJ228" i="9"/>
  <c r="AJ147" i="7"/>
  <c r="AL147" i="8"/>
  <c r="AJ147" i="8"/>
  <c r="AJ146" i="8"/>
  <c r="AO231" i="9"/>
  <c r="D231" i="9"/>
  <c r="AF231" i="9"/>
  <c r="AH232" i="9"/>
  <c r="C232" i="9"/>
  <c r="A233" i="9"/>
  <c r="AM232" i="9"/>
  <c r="AK232" i="9"/>
  <c r="AO149" i="8"/>
  <c r="D149" i="8"/>
  <c r="AF149" i="8"/>
  <c r="A151" i="8"/>
  <c r="AH150" i="8"/>
  <c r="AM150" i="8"/>
  <c r="AK150" i="8"/>
  <c r="C150" i="8"/>
  <c r="M148" i="7"/>
  <c r="AL148" i="7" s="1"/>
  <c r="F148" i="7"/>
  <c r="AK148" i="7" s="1"/>
  <c r="P148" i="7"/>
  <c r="I148" i="7"/>
  <c r="L149" i="7"/>
  <c r="G149" i="7"/>
  <c r="D149" i="7"/>
  <c r="A151" i="7"/>
  <c r="AH150" i="7"/>
  <c r="AG150" i="7"/>
  <c r="C150" i="7"/>
  <c r="I103" i="6"/>
  <c r="J103" i="6" s="1"/>
  <c r="AH103" i="6" s="1"/>
  <c r="AJ143" i="6"/>
  <c r="AL120" i="6"/>
  <c r="H103" i="6"/>
  <c r="AM103" i="6" s="1"/>
  <c r="G104" i="6"/>
  <c r="AF104" i="6" s="1"/>
  <c r="AK104" i="6"/>
  <c r="Q146" i="6"/>
  <c r="S145" i="6"/>
  <c r="AM137" i="7" l="1"/>
  <c r="H138" i="7"/>
  <c r="AG230" i="9"/>
  <c r="AJ229" i="9"/>
  <c r="AJ148" i="7"/>
  <c r="AF148" i="7"/>
  <c r="AJ148" i="8"/>
  <c r="AH233" i="9"/>
  <c r="C233" i="9"/>
  <c r="A234" i="9"/>
  <c r="AM233" i="9"/>
  <c r="AK233" i="9"/>
  <c r="AO232" i="9"/>
  <c r="D232" i="9"/>
  <c r="AF232" i="9"/>
  <c r="AF150" i="8"/>
  <c r="AO150" i="8"/>
  <c r="A152" i="8"/>
  <c r="AH151" i="8"/>
  <c r="AM151" i="8"/>
  <c r="AK151" i="8"/>
  <c r="C151" i="8"/>
  <c r="D150" i="8"/>
  <c r="M149" i="7"/>
  <c r="AL149" i="7" s="1"/>
  <c r="P149" i="7"/>
  <c r="F149" i="7"/>
  <c r="AK149" i="7" s="1"/>
  <c r="I149" i="7"/>
  <c r="L150" i="7"/>
  <c r="G150" i="7"/>
  <c r="A152" i="7"/>
  <c r="AH151" i="7"/>
  <c r="AG151" i="7"/>
  <c r="C151" i="7"/>
  <c r="D150" i="7"/>
  <c r="AJ144" i="6"/>
  <c r="AL121" i="6"/>
  <c r="I104" i="6"/>
  <c r="J104" i="6" s="1"/>
  <c r="AH104" i="6" s="1"/>
  <c r="H104" i="6"/>
  <c r="AM104" i="6" s="1"/>
  <c r="Q147" i="6"/>
  <c r="S146" i="6"/>
  <c r="AM138" i="7" l="1"/>
  <c r="H139" i="7"/>
  <c r="AG231" i="9"/>
  <c r="AJ230" i="9"/>
  <c r="AJ149" i="7"/>
  <c r="AG149" i="8"/>
  <c r="AF149" i="7"/>
  <c r="AO233" i="9"/>
  <c r="D233" i="9"/>
  <c r="AF233" i="9"/>
  <c r="AH234" i="9"/>
  <c r="C234" i="9"/>
  <c r="A235" i="9"/>
  <c r="AM234" i="9"/>
  <c r="AK234" i="9"/>
  <c r="AF151" i="8"/>
  <c r="AO151" i="8"/>
  <c r="A153" i="8"/>
  <c r="AH152" i="8"/>
  <c r="AM152" i="8"/>
  <c r="AK152" i="8"/>
  <c r="C152" i="8"/>
  <c r="D151" i="8"/>
  <c r="M150" i="7"/>
  <c r="AL150" i="7" s="1"/>
  <c r="P150" i="7"/>
  <c r="F150" i="7"/>
  <c r="AK150" i="7" s="1"/>
  <c r="I150" i="7"/>
  <c r="L151" i="7"/>
  <c r="G151" i="7"/>
  <c r="D151" i="7"/>
  <c r="A153" i="7"/>
  <c r="AH152" i="7"/>
  <c r="AG152" i="7"/>
  <c r="C152" i="7"/>
  <c r="AJ145" i="6"/>
  <c r="AL122" i="6"/>
  <c r="G105" i="6"/>
  <c r="AF105" i="6" s="1"/>
  <c r="AK105" i="6"/>
  <c r="Q148" i="6"/>
  <c r="S147" i="6"/>
  <c r="AM139" i="7" l="1"/>
  <c r="H140" i="7"/>
  <c r="AG232" i="9"/>
  <c r="AJ231" i="9"/>
  <c r="AF150" i="7"/>
  <c r="AJ150" i="7"/>
  <c r="AG150" i="8"/>
  <c r="AJ149" i="8"/>
  <c r="AO234" i="9"/>
  <c r="D234" i="9"/>
  <c r="AF234" i="9"/>
  <c r="A236" i="9"/>
  <c r="AM235" i="9"/>
  <c r="AK235" i="9"/>
  <c r="C235" i="9"/>
  <c r="AH235" i="9"/>
  <c r="M151" i="7"/>
  <c r="AL151" i="7" s="1"/>
  <c r="AF152" i="8"/>
  <c r="AO152" i="8"/>
  <c r="A154" i="8"/>
  <c r="AH153" i="8"/>
  <c r="AM153" i="8"/>
  <c r="AK153" i="8"/>
  <c r="C153" i="8"/>
  <c r="D152" i="8"/>
  <c r="P151" i="7"/>
  <c r="F151" i="7"/>
  <c r="AK151" i="7" s="1"/>
  <c r="I151" i="7"/>
  <c r="L152" i="7"/>
  <c r="G152" i="7"/>
  <c r="A154" i="7"/>
  <c r="AH153" i="7"/>
  <c r="AG153" i="7"/>
  <c r="C153" i="7"/>
  <c r="D152" i="7"/>
  <c r="AJ146" i="6"/>
  <c r="AL123" i="6"/>
  <c r="H105" i="6"/>
  <c r="AM105" i="6" s="1"/>
  <c r="I105" i="6"/>
  <c r="J105" i="6" s="1"/>
  <c r="AH105" i="6" s="1"/>
  <c r="Q149" i="6"/>
  <c r="S148" i="6"/>
  <c r="AG151" i="8" l="1"/>
  <c r="AM140" i="7"/>
  <c r="H141" i="7"/>
  <c r="AG233" i="9"/>
  <c r="AJ232" i="9"/>
  <c r="AG152" i="8"/>
  <c r="AJ151" i="8"/>
  <c r="AJ151" i="7"/>
  <c r="AF151" i="7"/>
  <c r="AJ150" i="8"/>
  <c r="AF235" i="9"/>
  <c r="AO235" i="9"/>
  <c r="D235" i="9"/>
  <c r="A237" i="9"/>
  <c r="AM236" i="9"/>
  <c r="AK236" i="9"/>
  <c r="AH236" i="9"/>
  <c r="C236" i="9"/>
  <c r="M152" i="7"/>
  <c r="AL152" i="7" s="1"/>
  <c r="AF153" i="8"/>
  <c r="AO153" i="8"/>
  <c r="A155" i="8"/>
  <c r="AH154" i="8"/>
  <c r="AM154" i="8"/>
  <c r="AK154" i="8"/>
  <c r="C154" i="8"/>
  <c r="D153" i="8"/>
  <c r="P152" i="7"/>
  <c r="F152" i="7"/>
  <c r="AK152" i="7" s="1"/>
  <c r="I152" i="7"/>
  <c r="L153" i="7"/>
  <c r="G153" i="7"/>
  <c r="A155" i="7"/>
  <c r="AH154" i="7"/>
  <c r="AG154" i="7"/>
  <c r="C154" i="7"/>
  <c r="D153" i="7"/>
  <c r="AJ147" i="6"/>
  <c r="AL124" i="6"/>
  <c r="AK106" i="6"/>
  <c r="Q150" i="6"/>
  <c r="S149" i="6"/>
  <c r="AM141" i="7" l="1"/>
  <c r="H142" i="7"/>
  <c r="AG234" i="9"/>
  <c r="AJ233" i="9"/>
  <c r="AJ152" i="7"/>
  <c r="AJ152" i="8"/>
  <c r="AF152" i="7"/>
  <c r="A238" i="9"/>
  <c r="AM237" i="9"/>
  <c r="AK237" i="9"/>
  <c r="AH237" i="9"/>
  <c r="C237" i="9"/>
  <c r="D236" i="9"/>
  <c r="AO236" i="9"/>
  <c r="AF236" i="9"/>
  <c r="M153" i="7"/>
  <c r="AL153" i="7" s="1"/>
  <c r="AO154" i="8"/>
  <c r="D154" i="8"/>
  <c r="AF154" i="8"/>
  <c r="A156" i="8"/>
  <c r="AH155" i="8"/>
  <c r="AM155" i="8"/>
  <c r="AK155" i="8"/>
  <c r="C155" i="8"/>
  <c r="P153" i="7"/>
  <c r="F153" i="7"/>
  <c r="AK153" i="7" s="1"/>
  <c r="I153" i="7"/>
  <c r="L154" i="7"/>
  <c r="G154" i="7"/>
  <c r="A156" i="7"/>
  <c r="AH155" i="7"/>
  <c r="AG155" i="7"/>
  <c r="C155" i="7"/>
  <c r="D154" i="7"/>
  <c r="AJ148" i="6"/>
  <c r="AL125" i="6"/>
  <c r="Q151" i="6"/>
  <c r="S150" i="6"/>
  <c r="AM142" i="7" l="1"/>
  <c r="H143" i="7"/>
  <c r="AJ234" i="9"/>
  <c r="AJ153" i="8"/>
  <c r="AH238" i="9"/>
  <c r="A239" i="9"/>
  <c r="AM238" i="9"/>
  <c r="AK238" i="9"/>
  <c r="C238" i="9"/>
  <c r="D237" i="9"/>
  <c r="AO237" i="9"/>
  <c r="AF237" i="9"/>
  <c r="M154" i="7"/>
  <c r="AL154" i="7" s="1"/>
  <c r="AF155" i="8"/>
  <c r="AO155" i="8"/>
  <c r="A157" i="8"/>
  <c r="AH156" i="8"/>
  <c r="AM156" i="8"/>
  <c r="AK156" i="8"/>
  <c r="C156" i="8"/>
  <c r="D155" i="8"/>
  <c r="AF153" i="7"/>
  <c r="AJ153" i="7"/>
  <c r="P154" i="7"/>
  <c r="F154" i="7"/>
  <c r="AK154" i="7" s="1"/>
  <c r="I154" i="7"/>
  <c r="L155" i="7"/>
  <c r="G155" i="7"/>
  <c r="A157" i="7"/>
  <c r="AH156" i="7"/>
  <c r="AG156" i="7"/>
  <c r="C156" i="7"/>
  <c r="D155" i="7"/>
  <c r="AJ149" i="6"/>
  <c r="AL126" i="6"/>
  <c r="Q152" i="6"/>
  <c r="S151" i="6"/>
  <c r="AM143" i="7" l="1"/>
  <c r="H144" i="7"/>
  <c r="AG154" i="8"/>
  <c r="AG237" i="9"/>
  <c r="AG236" i="9"/>
  <c r="AJ235" i="9"/>
  <c r="AL154" i="8"/>
  <c r="AJ154" i="8"/>
  <c r="AH239" i="9"/>
  <c r="C239" i="9"/>
  <c r="A240" i="9"/>
  <c r="AM239" i="9"/>
  <c r="AK239" i="9"/>
  <c r="AO238" i="9"/>
  <c r="D238" i="9"/>
  <c r="AF238" i="9"/>
  <c r="M155" i="7"/>
  <c r="AL155" i="7" s="1"/>
  <c r="AF156" i="8"/>
  <c r="AO156" i="8"/>
  <c r="A158" i="8"/>
  <c r="AH157" i="8"/>
  <c r="AM157" i="8"/>
  <c r="AK157" i="8"/>
  <c r="C157" i="8"/>
  <c r="D156" i="8"/>
  <c r="AJ154" i="7"/>
  <c r="AF154" i="7"/>
  <c r="P155" i="7"/>
  <c r="F155" i="7"/>
  <c r="AK155" i="7" s="1"/>
  <c r="I155" i="7"/>
  <c r="L156" i="7"/>
  <c r="G156" i="7"/>
  <c r="D156" i="7"/>
  <c r="A158" i="7"/>
  <c r="AH157" i="7"/>
  <c r="AG157" i="7"/>
  <c r="C157" i="7"/>
  <c r="AJ150" i="6"/>
  <c r="AL127" i="6"/>
  <c r="AK107" i="6"/>
  <c r="Q153" i="6"/>
  <c r="S152" i="6"/>
  <c r="AG155" i="8" l="1"/>
  <c r="AM144" i="7"/>
  <c r="H145" i="7"/>
  <c r="AG238" i="9"/>
  <c r="AJ237" i="9"/>
  <c r="AJ236" i="9"/>
  <c r="AJ155" i="8"/>
  <c r="AH240" i="9"/>
  <c r="C240" i="9"/>
  <c r="A241" i="9"/>
  <c r="AM240" i="9"/>
  <c r="AK240" i="9"/>
  <c r="AO239" i="9"/>
  <c r="D239" i="9"/>
  <c r="AF239" i="9"/>
  <c r="M156" i="7"/>
  <c r="AL156" i="7" s="1"/>
  <c r="AF157" i="8"/>
  <c r="AO157" i="8"/>
  <c r="A159" i="8"/>
  <c r="AH158" i="8"/>
  <c r="AM158" i="8"/>
  <c r="AK158" i="8"/>
  <c r="C158" i="8"/>
  <c r="D157" i="8"/>
  <c r="AF155" i="7"/>
  <c r="AJ155" i="7"/>
  <c r="F156" i="7"/>
  <c r="I156" i="7"/>
  <c r="P156" i="7"/>
  <c r="L157" i="7"/>
  <c r="G157" i="7"/>
  <c r="A159" i="7"/>
  <c r="AH158" i="7"/>
  <c r="AG158" i="7"/>
  <c r="C158" i="7"/>
  <c r="D157" i="7"/>
  <c r="AJ151" i="6"/>
  <c r="AL128" i="6"/>
  <c r="Q154" i="6"/>
  <c r="S153" i="6"/>
  <c r="AM145" i="7" l="1"/>
  <c r="H146" i="7"/>
  <c r="AJ238" i="9"/>
  <c r="AJ156" i="8"/>
  <c r="AO240" i="9"/>
  <c r="D240" i="9"/>
  <c r="AF240" i="9"/>
  <c r="AH241" i="9"/>
  <c r="C241" i="9"/>
  <c r="A242" i="9"/>
  <c r="AM241" i="9"/>
  <c r="AK241" i="9"/>
  <c r="M157" i="7"/>
  <c r="AL157" i="7" s="1"/>
  <c r="AO158" i="8"/>
  <c r="D158" i="8"/>
  <c r="AF158" i="8"/>
  <c r="A160" i="8"/>
  <c r="AH159" i="8"/>
  <c r="AM159" i="8"/>
  <c r="AK159" i="8"/>
  <c r="C159" i="8"/>
  <c r="AJ156" i="7"/>
  <c r="AK156" i="7"/>
  <c r="AF156" i="7"/>
  <c r="F157" i="7"/>
  <c r="AK157" i="7" s="1"/>
  <c r="I157" i="7"/>
  <c r="P157" i="7"/>
  <c r="L158" i="7"/>
  <c r="G158" i="7"/>
  <c r="D158" i="7"/>
  <c r="A160" i="7"/>
  <c r="AH159" i="7"/>
  <c r="AG159" i="7"/>
  <c r="C159" i="7"/>
  <c r="AJ152" i="6"/>
  <c r="AL129" i="6"/>
  <c r="AK108" i="6"/>
  <c r="Q155" i="6"/>
  <c r="S154" i="6"/>
  <c r="AM146" i="7" l="1"/>
  <c r="H147" i="7"/>
  <c r="AG239" i="9"/>
  <c r="AJ157" i="8"/>
  <c r="AL157" i="8"/>
  <c r="AH242" i="9"/>
  <c r="C242" i="9"/>
  <c r="A243" i="9"/>
  <c r="AM242" i="9"/>
  <c r="AK242" i="9"/>
  <c r="AO241" i="9"/>
  <c r="D241" i="9"/>
  <c r="AF241" i="9"/>
  <c r="M158" i="7"/>
  <c r="AL158" i="7" s="1"/>
  <c r="AF159" i="8"/>
  <c r="AO159" i="8"/>
  <c r="A161" i="8"/>
  <c r="AH160" i="8"/>
  <c r="AM160" i="8"/>
  <c r="AK160" i="8"/>
  <c r="C160" i="8"/>
  <c r="D159" i="8"/>
  <c r="AJ157" i="7"/>
  <c r="AF157" i="7"/>
  <c r="F158" i="7"/>
  <c r="I158" i="7"/>
  <c r="P158" i="7"/>
  <c r="L159" i="7"/>
  <c r="G159" i="7"/>
  <c r="D159" i="7"/>
  <c r="A161" i="7"/>
  <c r="AH160" i="7"/>
  <c r="AG160" i="7"/>
  <c r="C160" i="7"/>
  <c r="AL130" i="6"/>
  <c r="AK109" i="6"/>
  <c r="AJ153" i="6"/>
  <c r="Q156" i="6"/>
  <c r="S155" i="6"/>
  <c r="AM147" i="7" l="1"/>
  <c r="H148" i="7"/>
  <c r="AG240" i="9"/>
  <c r="AJ239" i="9"/>
  <c r="AJ158" i="8"/>
  <c r="AO242" i="9"/>
  <c r="D242" i="9"/>
  <c r="AF242" i="9"/>
  <c r="AH243" i="9"/>
  <c r="C243" i="9"/>
  <c r="A244" i="9"/>
  <c r="AM243" i="9"/>
  <c r="AK243" i="9"/>
  <c r="M159" i="7"/>
  <c r="AL159" i="7" s="1"/>
  <c r="AO160" i="8"/>
  <c r="AF160" i="8"/>
  <c r="D160" i="8"/>
  <c r="A162" i="8"/>
  <c r="AH161" i="8"/>
  <c r="AM161" i="8"/>
  <c r="AK161" i="8"/>
  <c r="C161" i="8"/>
  <c r="AJ158" i="7"/>
  <c r="AK158" i="7"/>
  <c r="AF158" i="7"/>
  <c r="F159" i="7"/>
  <c r="AK159" i="7" s="1"/>
  <c r="P159" i="7"/>
  <c r="I159" i="7"/>
  <c r="L160" i="7"/>
  <c r="G160" i="7"/>
  <c r="D160" i="7"/>
  <c r="A162" i="7"/>
  <c r="AH161" i="7"/>
  <c r="AG161" i="7"/>
  <c r="C161" i="7"/>
  <c r="AJ154" i="6"/>
  <c r="AL131" i="6"/>
  <c r="AK110" i="6"/>
  <c r="Q157" i="6"/>
  <c r="S156" i="6"/>
  <c r="AG159" i="8" l="1"/>
  <c r="AM148" i="7"/>
  <c r="H149" i="7"/>
  <c r="AG241" i="9"/>
  <c r="AJ240" i="9"/>
  <c r="AJ159" i="8"/>
  <c r="AO243" i="9"/>
  <c r="D243" i="9"/>
  <c r="AF243" i="9"/>
  <c r="AH244" i="9"/>
  <c r="C244" i="9"/>
  <c r="A245" i="9"/>
  <c r="AM244" i="9"/>
  <c r="AK244" i="9"/>
  <c r="M160" i="7"/>
  <c r="AL160" i="7" s="1"/>
  <c r="AF161" i="8"/>
  <c r="AO161" i="8"/>
  <c r="A163" i="8"/>
  <c r="AH162" i="8"/>
  <c r="AM162" i="8"/>
  <c r="AK162" i="8"/>
  <c r="C162" i="8"/>
  <c r="D161" i="8"/>
  <c r="AJ159" i="7"/>
  <c r="AF159" i="7"/>
  <c r="F160" i="7"/>
  <c r="AK160" i="7" s="1"/>
  <c r="I160" i="7"/>
  <c r="P160" i="7"/>
  <c r="L161" i="7"/>
  <c r="G161" i="7"/>
  <c r="D161" i="7"/>
  <c r="A163" i="7"/>
  <c r="AH162" i="7"/>
  <c r="AG162" i="7"/>
  <c r="C162" i="7"/>
  <c r="AJ155" i="6"/>
  <c r="AL132" i="6"/>
  <c r="AK111" i="6"/>
  <c r="Q158" i="6"/>
  <c r="S157" i="6"/>
  <c r="AM149" i="7" l="1"/>
  <c r="H150" i="7"/>
  <c r="AG242" i="9"/>
  <c r="AJ241" i="9"/>
  <c r="AJ160" i="8"/>
  <c r="AH245" i="9"/>
  <c r="C245" i="9"/>
  <c r="A246" i="9"/>
  <c r="AM245" i="9"/>
  <c r="AK245" i="9"/>
  <c r="AO244" i="9"/>
  <c r="D244" i="9"/>
  <c r="AF244" i="9"/>
  <c r="M161" i="7"/>
  <c r="AL161" i="7" s="1"/>
  <c r="AO162" i="8"/>
  <c r="AF162" i="8"/>
  <c r="D162" i="8"/>
  <c r="A164" i="8"/>
  <c r="AH163" i="8"/>
  <c r="AM163" i="8"/>
  <c r="AK163" i="8"/>
  <c r="C163" i="8"/>
  <c r="AF160" i="7"/>
  <c r="AJ160" i="7"/>
  <c r="F161" i="7"/>
  <c r="AK161" i="7" s="1"/>
  <c r="P161" i="7"/>
  <c r="I161" i="7"/>
  <c r="L162" i="7"/>
  <c r="G162" i="7"/>
  <c r="D162" i="7"/>
  <c r="A164" i="7"/>
  <c r="AH163" i="7"/>
  <c r="AG163" i="7"/>
  <c r="C163" i="7"/>
  <c r="AJ156" i="6"/>
  <c r="AL133" i="6"/>
  <c r="AK112" i="6"/>
  <c r="Q159" i="6"/>
  <c r="S158" i="6"/>
  <c r="AG161" i="8" l="1"/>
  <c r="M162" i="7"/>
  <c r="AL162" i="7" s="1"/>
  <c r="AM150" i="7"/>
  <c r="H151" i="7"/>
  <c r="AG243" i="9"/>
  <c r="AJ242" i="9"/>
  <c r="AJ161" i="8"/>
  <c r="AH246" i="9"/>
  <c r="C246" i="9"/>
  <c r="A247" i="9"/>
  <c r="AM246" i="9"/>
  <c r="AK246" i="9"/>
  <c r="AO245" i="9"/>
  <c r="D245" i="9"/>
  <c r="AF245" i="9"/>
  <c r="AO163" i="8"/>
  <c r="AF163" i="8"/>
  <c r="D163" i="8"/>
  <c r="A165" i="8"/>
  <c r="AH164" i="8"/>
  <c r="AM164" i="8"/>
  <c r="AK164" i="8"/>
  <c r="C164" i="8"/>
  <c r="AJ161" i="7"/>
  <c r="AF161" i="7"/>
  <c r="P162" i="7"/>
  <c r="F162" i="7"/>
  <c r="AK162" i="7" s="1"/>
  <c r="I162" i="7"/>
  <c r="L163" i="7"/>
  <c r="G163" i="7"/>
  <c r="A165" i="7"/>
  <c r="AH164" i="7"/>
  <c r="AG164" i="7"/>
  <c r="C164" i="7"/>
  <c r="D163" i="7"/>
  <c r="AJ157" i="6"/>
  <c r="AL134" i="6"/>
  <c r="AK113" i="6"/>
  <c r="Q160" i="6"/>
  <c r="S159" i="6"/>
  <c r="M163" i="7" l="1"/>
  <c r="AL163" i="7" s="1"/>
  <c r="AG162" i="8"/>
  <c r="AM151" i="7"/>
  <c r="H152" i="7"/>
  <c r="AG244" i="9"/>
  <c r="AJ243" i="9"/>
  <c r="AJ162" i="8"/>
  <c r="AO246" i="9"/>
  <c r="D246" i="9"/>
  <c r="AF246" i="9"/>
  <c r="AH247" i="9"/>
  <c r="C247" i="9"/>
  <c r="A248" i="9"/>
  <c r="AM247" i="9"/>
  <c r="AK247" i="9"/>
  <c r="AO164" i="8"/>
  <c r="D164" i="8"/>
  <c r="AF164" i="8"/>
  <c r="A166" i="8"/>
  <c r="AH165" i="8"/>
  <c r="AM165" i="8"/>
  <c r="AK165" i="8"/>
  <c r="C165" i="8"/>
  <c r="AJ162" i="7"/>
  <c r="AF162" i="7"/>
  <c r="P163" i="7"/>
  <c r="F163" i="7"/>
  <c r="AK163" i="7" s="1"/>
  <c r="I163" i="7"/>
  <c r="L164" i="7"/>
  <c r="G164" i="7"/>
  <c r="D164" i="7"/>
  <c r="A166" i="7"/>
  <c r="AH165" i="7"/>
  <c r="AG165" i="7"/>
  <c r="C165" i="7"/>
  <c r="AJ158" i="6"/>
  <c r="AL135" i="6"/>
  <c r="Q161" i="6"/>
  <c r="S160" i="6"/>
  <c r="AG163" i="8" l="1"/>
  <c r="M164" i="7"/>
  <c r="AL164" i="7" s="1"/>
  <c r="AM152" i="7"/>
  <c r="H153" i="7"/>
  <c r="AG245" i="9"/>
  <c r="AJ244" i="9"/>
  <c r="AL163" i="8"/>
  <c r="AJ163" i="8"/>
  <c r="AH248" i="9"/>
  <c r="C248" i="9"/>
  <c r="A249" i="9"/>
  <c r="AM248" i="9"/>
  <c r="AK248" i="9"/>
  <c r="AO247" i="9"/>
  <c r="D247" i="9"/>
  <c r="AF247" i="9"/>
  <c r="AO165" i="8"/>
  <c r="D165" i="8"/>
  <c r="AF165" i="8"/>
  <c r="A167" i="8"/>
  <c r="AH166" i="8"/>
  <c r="AM166" i="8"/>
  <c r="AK166" i="8"/>
  <c r="C166" i="8"/>
  <c r="AF163" i="7"/>
  <c r="AJ163" i="7"/>
  <c r="I164" i="7"/>
  <c r="F164" i="7"/>
  <c r="P164" i="7"/>
  <c r="L165" i="7"/>
  <c r="G165" i="7"/>
  <c r="A167" i="7"/>
  <c r="AH166" i="7"/>
  <c r="AG166" i="7"/>
  <c r="C166" i="7"/>
  <c r="D165" i="7"/>
  <c r="AJ159" i="6"/>
  <c r="AL136" i="6"/>
  <c r="Q162" i="6"/>
  <c r="S161" i="6"/>
  <c r="M165" i="7" l="1"/>
  <c r="AL165" i="7" s="1"/>
  <c r="AG164" i="8"/>
  <c r="AM153" i="7"/>
  <c r="H154" i="7"/>
  <c r="AG246" i="9"/>
  <c r="AJ245" i="9"/>
  <c r="AJ164" i="8"/>
  <c r="AO248" i="9"/>
  <c r="D248" i="9"/>
  <c r="AF248" i="9"/>
  <c r="AH249" i="9"/>
  <c r="C249" i="9"/>
  <c r="A250" i="9"/>
  <c r="AM249" i="9"/>
  <c r="AK249" i="9"/>
  <c r="AF166" i="8"/>
  <c r="AO166" i="8"/>
  <c r="D166" i="8"/>
  <c r="A168" i="8"/>
  <c r="AH167" i="8"/>
  <c r="AM167" i="8"/>
  <c r="AK167" i="8"/>
  <c r="C167" i="8"/>
  <c r="AK164" i="7"/>
  <c r="AF164" i="7"/>
  <c r="AJ164" i="7"/>
  <c r="F165" i="7"/>
  <c r="AK165" i="7" s="1"/>
  <c r="P165" i="7"/>
  <c r="I165" i="7"/>
  <c r="L166" i="7"/>
  <c r="G166" i="7"/>
  <c r="A168" i="7"/>
  <c r="AH167" i="7"/>
  <c r="AG167" i="7"/>
  <c r="C167" i="7"/>
  <c r="D166" i="7"/>
  <c r="AJ160" i="6"/>
  <c r="AL137" i="6"/>
  <c r="AK114" i="6"/>
  <c r="Q163" i="6"/>
  <c r="S162" i="6"/>
  <c r="M166" i="7" l="1"/>
  <c r="AL166" i="7" s="1"/>
  <c r="AM154" i="7"/>
  <c r="H155" i="7"/>
  <c r="AG247" i="9"/>
  <c r="AJ246" i="9"/>
  <c r="AJ165" i="8"/>
  <c r="AO249" i="9"/>
  <c r="D249" i="9"/>
  <c r="AF249" i="9"/>
  <c r="AH250" i="9"/>
  <c r="C250" i="9"/>
  <c r="A251" i="9"/>
  <c r="AM250" i="9"/>
  <c r="AK250" i="9"/>
  <c r="AF167" i="8"/>
  <c r="AO167" i="8"/>
  <c r="A169" i="8"/>
  <c r="AH168" i="8"/>
  <c r="AM168" i="8"/>
  <c r="AK168" i="8"/>
  <c r="C168" i="8"/>
  <c r="D167" i="8"/>
  <c r="AF165" i="7"/>
  <c r="AJ165" i="7"/>
  <c r="P166" i="7"/>
  <c r="F166" i="7"/>
  <c r="AK166" i="7" s="1"/>
  <c r="I166" i="7"/>
  <c r="L167" i="7"/>
  <c r="G167" i="7"/>
  <c r="D167" i="7"/>
  <c r="A169" i="7"/>
  <c r="AH168" i="7"/>
  <c r="AG168" i="7"/>
  <c r="C168" i="7"/>
  <c r="AJ161" i="6"/>
  <c r="AL138" i="6"/>
  <c r="AK115" i="6"/>
  <c r="Q164" i="6"/>
  <c r="S163" i="6"/>
  <c r="M167" i="7" l="1"/>
  <c r="AL167" i="7" s="1"/>
  <c r="AM155" i="7"/>
  <c r="H156" i="7"/>
  <c r="AG248" i="9"/>
  <c r="AJ247" i="9"/>
  <c r="AJ166" i="8"/>
  <c r="AO250" i="9"/>
  <c r="D250" i="9"/>
  <c r="AF250" i="9"/>
  <c r="AH251" i="9"/>
  <c r="C251" i="9"/>
  <c r="A252" i="9"/>
  <c r="AM251" i="9"/>
  <c r="AK251" i="9"/>
  <c r="AF168" i="8"/>
  <c r="AO168" i="8"/>
  <c r="A170" i="8"/>
  <c r="AH169" i="8"/>
  <c r="AM169" i="8"/>
  <c r="AK169" i="8"/>
  <c r="C169" i="8"/>
  <c r="D168" i="8"/>
  <c r="AJ166" i="7"/>
  <c r="AF166" i="7"/>
  <c r="P167" i="7"/>
  <c r="F167" i="7"/>
  <c r="AK167" i="7" s="1"/>
  <c r="I167" i="7"/>
  <c r="L168" i="7"/>
  <c r="G168" i="7"/>
  <c r="D168" i="7"/>
  <c r="A170" i="7"/>
  <c r="AH169" i="7"/>
  <c r="AG169" i="7"/>
  <c r="C169" i="7"/>
  <c r="AJ162" i="6"/>
  <c r="AL139" i="6"/>
  <c r="Q165" i="6"/>
  <c r="S164" i="6"/>
  <c r="M168" i="7" l="1"/>
  <c r="AL168" i="7" s="1"/>
  <c r="AM156" i="7"/>
  <c r="H157" i="7"/>
  <c r="AG249" i="9"/>
  <c r="AJ248" i="9"/>
  <c r="AG167" i="8"/>
  <c r="AH252" i="9"/>
  <c r="C252" i="9"/>
  <c r="A253" i="9"/>
  <c r="AM252" i="9"/>
  <c r="AK252" i="9"/>
  <c r="AO251" i="9"/>
  <c r="D251" i="9"/>
  <c r="AF251" i="9"/>
  <c r="AF169" i="8"/>
  <c r="AO169" i="8"/>
  <c r="A171" i="8"/>
  <c r="AH170" i="8"/>
  <c r="AM170" i="8"/>
  <c r="AK170" i="8"/>
  <c r="C170" i="8"/>
  <c r="D169" i="8"/>
  <c r="AJ167" i="7"/>
  <c r="AF167" i="7"/>
  <c r="P168" i="7"/>
  <c r="I168" i="7"/>
  <c r="F168" i="7"/>
  <c r="AK168" i="7" s="1"/>
  <c r="L169" i="7"/>
  <c r="G169" i="7"/>
  <c r="D169" i="7"/>
  <c r="A171" i="7"/>
  <c r="AH170" i="7"/>
  <c r="AG170" i="7"/>
  <c r="C170" i="7"/>
  <c r="AJ163" i="6"/>
  <c r="AL140" i="6"/>
  <c r="AK116" i="6"/>
  <c r="Q166" i="6"/>
  <c r="S165" i="6"/>
  <c r="M169" i="7" l="1"/>
  <c r="AL169" i="7" s="1"/>
  <c r="AM157" i="7"/>
  <c r="H158" i="7"/>
  <c r="AG251" i="9"/>
  <c r="AG250" i="9"/>
  <c r="AJ249" i="9"/>
  <c r="AG168" i="8"/>
  <c r="AJ167" i="8"/>
  <c r="AH253" i="9"/>
  <c r="C253" i="9"/>
  <c r="A254" i="9"/>
  <c r="AM253" i="9"/>
  <c r="AK253" i="9"/>
  <c r="AO252" i="9"/>
  <c r="D252" i="9"/>
  <c r="AF252" i="9"/>
  <c r="AO170" i="8"/>
  <c r="D170" i="8"/>
  <c r="AF170" i="8"/>
  <c r="A172" i="8"/>
  <c r="AH171" i="8"/>
  <c r="AM171" i="8"/>
  <c r="AK171" i="8"/>
  <c r="C171" i="8"/>
  <c r="AF168" i="7"/>
  <c r="AJ168" i="7"/>
  <c r="F169" i="7"/>
  <c r="AK169" i="7" s="1"/>
  <c r="I169" i="7"/>
  <c r="P169" i="7"/>
  <c r="L170" i="7"/>
  <c r="G170" i="7"/>
  <c r="A172" i="7"/>
  <c r="AH171" i="7"/>
  <c r="AG171" i="7"/>
  <c r="C171" i="7"/>
  <c r="D170" i="7"/>
  <c r="AJ164" i="6"/>
  <c r="AL141" i="6"/>
  <c r="Q167" i="6"/>
  <c r="S166" i="6"/>
  <c r="M170" i="7" l="1"/>
  <c r="AL170" i="7" s="1"/>
  <c r="AM158" i="7"/>
  <c r="H159" i="7"/>
  <c r="AG252" i="9"/>
  <c r="AJ251" i="9"/>
  <c r="AJ250" i="9"/>
  <c r="AL169" i="8"/>
  <c r="AJ169" i="8"/>
  <c r="AJ168" i="8"/>
  <c r="AH254" i="9"/>
  <c r="C254" i="9"/>
  <c r="A255" i="9"/>
  <c r="AM254" i="9"/>
  <c r="AK254" i="9"/>
  <c r="AO253" i="9"/>
  <c r="D253" i="9"/>
  <c r="AF253" i="9"/>
  <c r="AF171" i="8"/>
  <c r="AO171" i="8"/>
  <c r="A173" i="8"/>
  <c r="AH172" i="8"/>
  <c r="AM172" i="8"/>
  <c r="AK172" i="8"/>
  <c r="C172" i="8"/>
  <c r="D171" i="8"/>
  <c r="AF169" i="7"/>
  <c r="AJ169" i="7"/>
  <c r="F170" i="7"/>
  <c r="AK170" i="7" s="1"/>
  <c r="I170" i="7"/>
  <c r="P170" i="7"/>
  <c r="L171" i="7"/>
  <c r="G171" i="7"/>
  <c r="A173" i="7"/>
  <c r="AH172" i="7"/>
  <c r="AG172" i="7"/>
  <c r="C172" i="7"/>
  <c r="D171" i="7"/>
  <c r="AL142" i="6"/>
  <c r="AK117" i="6"/>
  <c r="AJ165" i="6"/>
  <c r="Q168" i="6"/>
  <c r="S167" i="6"/>
  <c r="AM159" i="7" l="1"/>
  <c r="H160" i="7"/>
  <c r="AG253" i="9"/>
  <c r="AJ252" i="9"/>
  <c r="AG170" i="8"/>
  <c r="AH255" i="9"/>
  <c r="C255" i="9"/>
  <c r="A256" i="9"/>
  <c r="AM255" i="9"/>
  <c r="AK255" i="9"/>
  <c r="AO254" i="9"/>
  <c r="D254" i="9"/>
  <c r="AF254" i="9"/>
  <c r="AF172" i="8"/>
  <c r="AO172" i="8"/>
  <c r="A174" i="8"/>
  <c r="AH173" i="8"/>
  <c r="AM173" i="8"/>
  <c r="AK173" i="8"/>
  <c r="C173" i="8"/>
  <c r="D172" i="8"/>
  <c r="AF170" i="7"/>
  <c r="AJ170" i="7"/>
  <c r="F171" i="7"/>
  <c r="AK171" i="7" s="1"/>
  <c r="I171" i="7"/>
  <c r="P171" i="7"/>
  <c r="M171" i="7"/>
  <c r="AL171" i="7" s="1"/>
  <c r="L172" i="7"/>
  <c r="G172" i="7"/>
  <c r="D172" i="7"/>
  <c r="A174" i="7"/>
  <c r="AH173" i="7"/>
  <c r="AG173" i="7"/>
  <c r="C173" i="7"/>
  <c r="AJ166" i="6"/>
  <c r="AL143" i="6"/>
  <c r="AK118" i="6"/>
  <c r="Q169" i="6"/>
  <c r="S168" i="6"/>
  <c r="AM160" i="7" l="1"/>
  <c r="H161" i="7"/>
  <c r="AJ253" i="9"/>
  <c r="AF171" i="7"/>
  <c r="AG171" i="8"/>
  <c r="AJ170" i="8"/>
  <c r="AO255" i="9"/>
  <c r="D255" i="9"/>
  <c r="AF255" i="9"/>
  <c r="AH256" i="9"/>
  <c r="C256" i="9"/>
  <c r="A257" i="9"/>
  <c r="AM256" i="9"/>
  <c r="AK256" i="9"/>
  <c r="AF173" i="8"/>
  <c r="AO173" i="8"/>
  <c r="A175" i="8"/>
  <c r="AH174" i="8"/>
  <c r="AM174" i="8"/>
  <c r="AK174" i="8"/>
  <c r="C174" i="8"/>
  <c r="D173" i="8"/>
  <c r="AJ171" i="7"/>
  <c r="F172" i="7"/>
  <c r="M172" i="7"/>
  <c r="AL172" i="7" s="1"/>
  <c r="I172" i="7"/>
  <c r="P172" i="7"/>
  <c r="L173" i="7"/>
  <c r="G173" i="7"/>
  <c r="A175" i="7"/>
  <c r="AH174" i="7"/>
  <c r="AG174" i="7"/>
  <c r="C174" i="7"/>
  <c r="D173" i="7"/>
  <c r="AJ167" i="6"/>
  <c r="AL144" i="6"/>
  <c r="AK119" i="6"/>
  <c r="Q170" i="6"/>
  <c r="S169" i="6"/>
  <c r="AM161" i="7" l="1"/>
  <c r="H162" i="7"/>
  <c r="AG254" i="9"/>
  <c r="AG172" i="8"/>
  <c r="AJ171" i="8"/>
  <c r="AO256" i="9"/>
  <c r="D256" i="9"/>
  <c r="AF256" i="9"/>
  <c r="AH257" i="9"/>
  <c r="C257" i="9"/>
  <c r="A258" i="9"/>
  <c r="AM257" i="9"/>
  <c r="AK257" i="9"/>
  <c r="AF174" i="8"/>
  <c r="AO174" i="8"/>
  <c r="A176" i="8"/>
  <c r="AH175" i="8"/>
  <c r="AM175" i="8"/>
  <c r="AK175" i="8"/>
  <c r="C175" i="8"/>
  <c r="D174" i="8"/>
  <c r="M173" i="7"/>
  <c r="AL173" i="7" s="1"/>
  <c r="AJ172" i="7"/>
  <c r="AK172" i="7"/>
  <c r="AF172" i="7"/>
  <c r="F173" i="7"/>
  <c r="AK173" i="7" s="1"/>
  <c r="I173" i="7"/>
  <c r="P173" i="7"/>
  <c r="L174" i="7"/>
  <c r="G174" i="7"/>
  <c r="D174" i="7"/>
  <c r="A176" i="7"/>
  <c r="AH175" i="7"/>
  <c r="AG175" i="7"/>
  <c r="C175" i="7"/>
  <c r="AJ168" i="6"/>
  <c r="AL145" i="6"/>
  <c r="AK120" i="6"/>
  <c r="Q171" i="6"/>
  <c r="S170" i="6"/>
  <c r="AM162" i="7" l="1"/>
  <c r="H163" i="7"/>
  <c r="AG255" i="9"/>
  <c r="AJ254" i="9"/>
  <c r="AG173" i="8"/>
  <c r="AJ172" i="8"/>
  <c r="AO257" i="9"/>
  <c r="D257" i="9"/>
  <c r="AF257" i="9"/>
  <c r="AH258" i="9"/>
  <c r="C258" i="9"/>
  <c r="A259" i="9"/>
  <c r="AM258" i="9"/>
  <c r="AK258" i="9"/>
  <c r="AO175" i="8"/>
  <c r="D175" i="8"/>
  <c r="AF175" i="8"/>
  <c r="A177" i="8"/>
  <c r="AH176" i="8"/>
  <c r="AM176" i="8"/>
  <c r="AK176" i="8"/>
  <c r="C176" i="8"/>
  <c r="AF173" i="7"/>
  <c r="AJ173" i="7"/>
  <c r="F174" i="7"/>
  <c r="AK174" i="7" s="1"/>
  <c r="I174" i="7"/>
  <c r="P174" i="7"/>
  <c r="M174" i="7"/>
  <c r="AL174" i="7" s="1"/>
  <c r="L175" i="7"/>
  <c r="G175" i="7"/>
  <c r="D175" i="7"/>
  <c r="A177" i="7"/>
  <c r="AH176" i="7"/>
  <c r="AG176" i="7"/>
  <c r="C176" i="7"/>
  <c r="AJ169" i="6"/>
  <c r="AL146" i="6"/>
  <c r="Q172" i="6"/>
  <c r="S171" i="6"/>
  <c r="AM163" i="7" l="1"/>
  <c r="H164" i="7"/>
  <c r="AG256" i="9"/>
  <c r="AJ255" i="9"/>
  <c r="AG174" i="8"/>
  <c r="AJ173" i="8"/>
  <c r="AH259" i="9"/>
  <c r="C259" i="9"/>
  <c r="A260" i="9"/>
  <c r="AM259" i="9"/>
  <c r="AK259" i="9"/>
  <c r="AO258" i="9"/>
  <c r="D258" i="9"/>
  <c r="AF258" i="9"/>
  <c r="AF176" i="8"/>
  <c r="AO176" i="8"/>
  <c r="A178" i="8"/>
  <c r="AH177" i="8"/>
  <c r="AK177" i="8"/>
  <c r="AM177" i="8"/>
  <c r="C177" i="8"/>
  <c r="D176" i="8"/>
  <c r="AJ174" i="7"/>
  <c r="AF174" i="7"/>
  <c r="M175" i="7"/>
  <c r="AL175" i="7" s="1"/>
  <c r="F175" i="7"/>
  <c r="I175" i="7"/>
  <c r="P175" i="7"/>
  <c r="L176" i="7"/>
  <c r="G176" i="7"/>
  <c r="A178" i="7"/>
  <c r="AH177" i="7"/>
  <c r="C177" i="7"/>
  <c r="AG177" i="7"/>
  <c r="D176" i="7"/>
  <c r="AJ170" i="6"/>
  <c r="AL147" i="6"/>
  <c r="Q173" i="6"/>
  <c r="S172" i="6"/>
  <c r="AM164" i="7" l="1"/>
  <c r="H165" i="7"/>
  <c r="AG257" i="9"/>
  <c r="AJ256" i="9"/>
  <c r="AG175" i="8"/>
  <c r="AJ174" i="8"/>
  <c r="AO259" i="9"/>
  <c r="D259" i="9"/>
  <c r="AF259" i="9"/>
  <c r="AH260" i="9"/>
  <c r="C260" i="9"/>
  <c r="A261" i="9"/>
  <c r="AM260" i="9"/>
  <c r="AK260" i="9"/>
  <c r="AO177" i="8"/>
  <c r="D177" i="8"/>
  <c r="AF177" i="8"/>
  <c r="A179" i="8"/>
  <c r="AH178" i="8"/>
  <c r="AM178" i="8"/>
  <c r="C178" i="8"/>
  <c r="AK178" i="8"/>
  <c r="AJ175" i="7"/>
  <c r="AK175" i="7"/>
  <c r="AF175" i="7"/>
  <c r="F176" i="7"/>
  <c r="AK176" i="7" s="1"/>
  <c r="M176" i="7"/>
  <c r="AL176" i="7" s="1"/>
  <c r="I176" i="7"/>
  <c r="P176" i="7"/>
  <c r="L177" i="7"/>
  <c r="G177" i="7"/>
  <c r="A179" i="7"/>
  <c r="AH178" i="7"/>
  <c r="AG178" i="7"/>
  <c r="C178" i="7"/>
  <c r="D177" i="7"/>
  <c r="AJ171" i="6"/>
  <c r="AL148" i="6"/>
  <c r="AK121" i="6"/>
  <c r="Q174" i="6"/>
  <c r="S173" i="6"/>
  <c r="AM165" i="7" l="1"/>
  <c r="H166" i="7"/>
  <c r="AG258" i="9"/>
  <c r="AJ257" i="9"/>
  <c r="AG176" i="8"/>
  <c r="AJ175" i="8"/>
  <c r="AO260" i="9"/>
  <c r="D260" i="9"/>
  <c r="AF260" i="9"/>
  <c r="AH261" i="9"/>
  <c r="C261" i="9"/>
  <c r="A262" i="9"/>
  <c r="AM261" i="9"/>
  <c r="AK261" i="9"/>
  <c r="AO178" i="8"/>
  <c r="D178" i="8"/>
  <c r="AF178" i="8"/>
  <c r="A180" i="8"/>
  <c r="AH179" i="8"/>
  <c r="AK179" i="8"/>
  <c r="AM179" i="8"/>
  <c r="C179" i="8"/>
  <c r="AF176" i="7"/>
  <c r="AJ176" i="7"/>
  <c r="M177" i="7"/>
  <c r="AL177" i="7" s="1"/>
  <c r="F177" i="7"/>
  <c r="AK177" i="7" s="1"/>
  <c r="I177" i="7"/>
  <c r="P177" i="7"/>
  <c r="L178" i="7"/>
  <c r="G178" i="7"/>
  <c r="A180" i="7"/>
  <c r="AH179" i="7"/>
  <c r="C179" i="7"/>
  <c r="AG179" i="7"/>
  <c r="D178" i="7"/>
  <c r="AJ172" i="6"/>
  <c r="AL149" i="6"/>
  <c r="AK122" i="6"/>
  <c r="Q175" i="6"/>
  <c r="S174" i="6"/>
  <c r="AM166" i="7" l="1"/>
  <c r="H167" i="7"/>
  <c r="AG259" i="9"/>
  <c r="AJ258" i="9"/>
  <c r="AG177" i="8"/>
  <c r="AJ176" i="8"/>
  <c r="AO261" i="9"/>
  <c r="D261" i="9"/>
  <c r="AF261" i="9"/>
  <c r="AH262" i="9"/>
  <c r="C262" i="9"/>
  <c r="A263" i="9"/>
  <c r="AM262" i="9"/>
  <c r="AK262" i="9"/>
  <c r="AF179" i="8"/>
  <c r="AO179" i="8"/>
  <c r="A181" i="8"/>
  <c r="AH180" i="8"/>
  <c r="AM180" i="8"/>
  <c r="C180" i="8"/>
  <c r="AK180" i="8"/>
  <c r="D179" i="8"/>
  <c r="AJ177" i="7"/>
  <c r="AF177" i="7"/>
  <c r="M178" i="7"/>
  <c r="AL178" i="7" s="1"/>
  <c r="F178" i="7"/>
  <c r="AK178" i="7" s="1"/>
  <c r="I178" i="7"/>
  <c r="P178" i="7"/>
  <c r="L179" i="7"/>
  <c r="G179" i="7"/>
  <c r="D179" i="7"/>
  <c r="A181" i="7"/>
  <c r="AH180" i="7"/>
  <c r="AG180" i="7"/>
  <c r="C180" i="7"/>
  <c r="AJ173" i="6"/>
  <c r="AL150" i="6"/>
  <c r="Q176" i="6"/>
  <c r="S175" i="6"/>
  <c r="AM167" i="7" l="1"/>
  <c r="H168" i="7"/>
  <c r="AG260" i="9"/>
  <c r="AJ259" i="9"/>
  <c r="AJ177" i="8"/>
  <c r="AH263" i="9"/>
  <c r="C263" i="9"/>
  <c r="A264" i="9"/>
  <c r="AM263" i="9"/>
  <c r="AK263" i="9"/>
  <c r="AO262" i="9"/>
  <c r="D262" i="9"/>
  <c r="AF262" i="9"/>
  <c r="AF180" i="8"/>
  <c r="AO180" i="8"/>
  <c r="A182" i="8"/>
  <c r="AH181" i="8"/>
  <c r="AK181" i="8"/>
  <c r="AM181" i="8"/>
  <c r="C181" i="8"/>
  <c r="D180" i="8"/>
  <c r="AJ178" i="7"/>
  <c r="AF178" i="7"/>
  <c r="M179" i="7"/>
  <c r="AL179" i="7" s="1"/>
  <c r="F179" i="7"/>
  <c r="I179" i="7"/>
  <c r="P179" i="7"/>
  <c r="L180" i="7"/>
  <c r="G180" i="7"/>
  <c r="A182" i="7"/>
  <c r="AH181" i="7"/>
  <c r="C181" i="7"/>
  <c r="AG181" i="7"/>
  <c r="D180" i="7"/>
  <c r="AJ174" i="6"/>
  <c r="AL151" i="6"/>
  <c r="AK123" i="6"/>
  <c r="Q177" i="6"/>
  <c r="S176" i="6"/>
  <c r="AM168" i="7" l="1"/>
  <c r="H169" i="7"/>
  <c r="AG261" i="9"/>
  <c r="AJ260" i="9"/>
  <c r="AG179" i="8"/>
  <c r="AJ178" i="8"/>
  <c r="AO263" i="9"/>
  <c r="D263" i="9"/>
  <c r="AF263" i="9"/>
  <c r="AH264" i="9"/>
  <c r="C264" i="9"/>
  <c r="A265" i="9"/>
  <c r="AM264" i="9"/>
  <c r="AK264" i="9"/>
  <c r="AO181" i="8"/>
  <c r="AF181" i="8"/>
  <c r="AM182" i="8"/>
  <c r="AK182" i="8"/>
  <c r="A183" i="8"/>
  <c r="AH182" i="8"/>
  <c r="C182" i="8"/>
  <c r="D181" i="8"/>
  <c r="AJ179" i="7"/>
  <c r="AK179" i="7"/>
  <c r="AF179" i="7"/>
  <c r="M180" i="7"/>
  <c r="AL180" i="7" s="1"/>
  <c r="F180" i="7"/>
  <c r="AK180" i="7" s="1"/>
  <c r="I180" i="7"/>
  <c r="P180" i="7"/>
  <c r="L181" i="7"/>
  <c r="G181" i="7"/>
  <c r="A183" i="7"/>
  <c r="AH182" i="7"/>
  <c r="AG182" i="7"/>
  <c r="C182" i="7"/>
  <c r="D181" i="7"/>
  <c r="AJ175" i="6"/>
  <c r="AL152" i="6"/>
  <c r="Q178" i="6"/>
  <c r="S177" i="6"/>
  <c r="AM169" i="7" l="1"/>
  <c r="H170" i="7"/>
  <c r="AG262" i="9"/>
  <c r="AJ261" i="9"/>
  <c r="AG180" i="8"/>
  <c r="AJ179" i="8"/>
  <c r="AO264" i="9"/>
  <c r="D264" i="9"/>
  <c r="AF264" i="9"/>
  <c r="AH265" i="9"/>
  <c r="C265" i="9"/>
  <c r="A266" i="9"/>
  <c r="AM265" i="9"/>
  <c r="AK265" i="9"/>
  <c r="AO182" i="8"/>
  <c r="D182" i="8"/>
  <c r="AF182" i="8"/>
  <c r="AM183" i="8"/>
  <c r="AK183" i="8"/>
  <c r="C183" i="8"/>
  <c r="A184" i="8"/>
  <c r="AH183" i="8"/>
  <c r="AJ180" i="7"/>
  <c r="AF180" i="7"/>
  <c r="F181" i="7"/>
  <c r="AK181" i="7" s="1"/>
  <c r="I181" i="7"/>
  <c r="P181" i="7"/>
  <c r="M181" i="7"/>
  <c r="AL181" i="7" s="1"/>
  <c r="L182" i="7"/>
  <c r="G182" i="7"/>
  <c r="AG183" i="7"/>
  <c r="A184" i="7"/>
  <c r="AH183" i="7"/>
  <c r="C183" i="7"/>
  <c r="D182" i="7"/>
  <c r="AJ176" i="6"/>
  <c r="AL153" i="6"/>
  <c r="AK124" i="6"/>
  <c r="Q179" i="6"/>
  <c r="S178" i="6"/>
  <c r="AM170" i="7" l="1"/>
  <c r="H171" i="7"/>
  <c r="AJ262" i="9"/>
  <c r="AG181" i="8"/>
  <c r="AJ180" i="8"/>
  <c r="AO265" i="9"/>
  <c r="D265" i="9"/>
  <c r="AF265" i="9"/>
  <c r="AH266" i="9"/>
  <c r="C266" i="9"/>
  <c r="A267" i="9"/>
  <c r="AM266" i="9"/>
  <c r="AK266" i="9"/>
  <c r="AO183" i="8"/>
  <c r="AF183" i="8"/>
  <c r="AM184" i="8"/>
  <c r="AK184" i="8"/>
  <c r="C184" i="8"/>
  <c r="A185" i="8"/>
  <c r="AH184" i="8"/>
  <c r="D183" i="8"/>
  <c r="AF181" i="7"/>
  <c r="AJ181" i="7"/>
  <c r="M182" i="7"/>
  <c r="AL182" i="7" s="1"/>
  <c r="F182" i="7"/>
  <c r="AK182" i="7" s="1"/>
  <c r="I182" i="7"/>
  <c r="P182" i="7"/>
  <c r="L183" i="7"/>
  <c r="G183" i="7"/>
  <c r="D183" i="7"/>
  <c r="AG184" i="7"/>
  <c r="C184" i="7"/>
  <c r="A185" i="7"/>
  <c r="AH184" i="7"/>
  <c r="AJ177" i="6"/>
  <c r="AL154" i="6"/>
  <c r="AK125" i="6"/>
  <c r="Q180" i="6"/>
  <c r="S179" i="6"/>
  <c r="AM171" i="7" l="1"/>
  <c r="H172" i="7"/>
  <c r="AJ263" i="9"/>
  <c r="AG182" i="8"/>
  <c r="AJ181" i="8"/>
  <c r="AO266" i="9"/>
  <c r="D266" i="9"/>
  <c r="AF266" i="9"/>
  <c r="AH267" i="9"/>
  <c r="C267" i="9"/>
  <c r="A268" i="9"/>
  <c r="AM267" i="9"/>
  <c r="AK267" i="9"/>
  <c r="AO184" i="8"/>
  <c r="AF184" i="8"/>
  <c r="AM185" i="8"/>
  <c r="AK185" i="8"/>
  <c r="C185" i="8"/>
  <c r="A186" i="8"/>
  <c r="AH185" i="8"/>
  <c r="D184" i="8"/>
  <c r="AF182" i="7"/>
  <c r="AJ182" i="7"/>
  <c r="F183" i="7"/>
  <c r="I183" i="7"/>
  <c r="P183" i="7"/>
  <c r="M183" i="7"/>
  <c r="AL183" i="7" s="1"/>
  <c r="L184" i="7"/>
  <c r="G184" i="7"/>
  <c r="AG185" i="7"/>
  <c r="C185" i="7"/>
  <c r="A186" i="7"/>
  <c r="AH185" i="7"/>
  <c r="D184" i="7"/>
  <c r="AJ178" i="6"/>
  <c r="AL155" i="6"/>
  <c r="AK126" i="6"/>
  <c r="Q181" i="6"/>
  <c r="S180" i="6"/>
  <c r="AM172" i="7" l="1"/>
  <c r="H173" i="7"/>
  <c r="AG265" i="9"/>
  <c r="AJ264" i="9"/>
  <c r="AL183" i="8"/>
  <c r="AG183" i="8"/>
  <c r="AJ182" i="8"/>
  <c r="AO267" i="9"/>
  <c r="D267" i="9"/>
  <c r="AF267" i="9"/>
  <c r="AH268" i="9"/>
  <c r="C268" i="9"/>
  <c r="A269" i="9"/>
  <c r="AM268" i="9"/>
  <c r="AK268" i="9"/>
  <c r="AO185" i="8"/>
  <c r="AF185" i="8"/>
  <c r="D185" i="8"/>
  <c r="AM186" i="8"/>
  <c r="AK186" i="8"/>
  <c r="C186" i="8"/>
  <c r="A187" i="8"/>
  <c r="AH186" i="8"/>
  <c r="AK183" i="7"/>
  <c r="AF183" i="7"/>
  <c r="AJ183" i="7"/>
  <c r="F184" i="7"/>
  <c r="AK184" i="7" s="1"/>
  <c r="M184" i="7"/>
  <c r="AL184" i="7" s="1"/>
  <c r="I184" i="7"/>
  <c r="P184" i="7"/>
  <c r="L185" i="7"/>
  <c r="G185" i="7"/>
  <c r="D185" i="7"/>
  <c r="AG186" i="7"/>
  <c r="C186" i="7"/>
  <c r="A187" i="7"/>
  <c r="AH186" i="7"/>
  <c r="AJ179" i="6"/>
  <c r="AL156" i="6"/>
  <c r="AK127" i="6"/>
  <c r="Q182" i="6"/>
  <c r="S181" i="6"/>
  <c r="AM173" i="7" l="1"/>
  <c r="H174" i="7"/>
  <c r="AG266" i="9"/>
  <c r="AJ266" i="9"/>
  <c r="AJ265" i="9"/>
  <c r="AG185" i="8"/>
  <c r="AG184" i="8"/>
  <c r="AJ183" i="8"/>
  <c r="AO268" i="9"/>
  <c r="D268" i="9"/>
  <c r="AF268" i="9"/>
  <c r="AH269" i="9"/>
  <c r="C269" i="9"/>
  <c r="A270" i="9"/>
  <c r="AM269" i="9"/>
  <c r="AK269" i="9"/>
  <c r="AO186" i="8"/>
  <c r="AF186" i="8"/>
  <c r="D186" i="8"/>
  <c r="AM187" i="8"/>
  <c r="AK187" i="8"/>
  <c r="C187" i="8"/>
  <c r="A188" i="8"/>
  <c r="AH187" i="8"/>
  <c r="AF184" i="7"/>
  <c r="AJ184" i="7"/>
  <c r="M185" i="7"/>
  <c r="AL185" i="7" s="1"/>
  <c r="F185" i="7"/>
  <c r="AK185" i="7" s="1"/>
  <c r="I185" i="7"/>
  <c r="P185" i="7"/>
  <c r="L186" i="7"/>
  <c r="G186" i="7"/>
  <c r="D186" i="7"/>
  <c r="AG187" i="7"/>
  <c r="C187" i="7"/>
  <c r="A188" i="7"/>
  <c r="AH187" i="7"/>
  <c r="AJ180" i="6"/>
  <c r="AL157" i="6"/>
  <c r="Q183" i="6"/>
  <c r="S182" i="6"/>
  <c r="AM174" i="7" l="1"/>
  <c r="H175" i="7"/>
  <c r="AG267" i="9"/>
  <c r="AG186" i="8"/>
  <c r="AJ185" i="8"/>
  <c r="AJ184" i="8"/>
  <c r="AO269" i="9"/>
  <c r="D269" i="9"/>
  <c r="AF269" i="9"/>
  <c r="AH270" i="9"/>
  <c r="C270" i="9"/>
  <c r="A271" i="9"/>
  <c r="AM270" i="9"/>
  <c r="AK270" i="9"/>
  <c r="AO187" i="8"/>
  <c r="AF187" i="8"/>
  <c r="AM188" i="8"/>
  <c r="AK188" i="8"/>
  <c r="C188" i="8"/>
  <c r="A189" i="8"/>
  <c r="AH188" i="8"/>
  <c r="D187" i="8"/>
  <c r="AJ185" i="7"/>
  <c r="AF185" i="7"/>
  <c r="F186" i="7"/>
  <c r="AK186" i="7" s="1"/>
  <c r="M186" i="7"/>
  <c r="AL186" i="7" s="1"/>
  <c r="P186" i="7"/>
  <c r="I186" i="7"/>
  <c r="L187" i="7"/>
  <c r="G187" i="7"/>
  <c r="AG188" i="7"/>
  <c r="C188" i="7"/>
  <c r="A189" i="7"/>
  <c r="AH188" i="7"/>
  <c r="D187" i="7"/>
  <c r="AJ181" i="6"/>
  <c r="AL158" i="6"/>
  <c r="AK128" i="6"/>
  <c r="Q184" i="6"/>
  <c r="S183" i="6"/>
  <c r="AM175" i="7" l="1"/>
  <c r="H176" i="7"/>
  <c r="AG268" i="9"/>
  <c r="AJ267" i="9"/>
  <c r="AG187" i="8"/>
  <c r="AJ186" i="8"/>
  <c r="AH271" i="9"/>
  <c r="C271" i="9"/>
  <c r="A272" i="9"/>
  <c r="AM271" i="9"/>
  <c r="AK271" i="9"/>
  <c r="AO270" i="9"/>
  <c r="D270" i="9"/>
  <c r="AF270" i="9"/>
  <c r="AO188" i="8"/>
  <c r="AF188" i="8"/>
  <c r="D188" i="8"/>
  <c r="AM189" i="8"/>
  <c r="AK189" i="8"/>
  <c r="C189" i="8"/>
  <c r="A190" i="8"/>
  <c r="AH189" i="8"/>
  <c r="AJ186" i="7"/>
  <c r="AF186" i="7"/>
  <c r="M187" i="7"/>
  <c r="AL187" i="7" s="1"/>
  <c r="I187" i="7"/>
  <c r="F187" i="7"/>
  <c r="AK187" i="7" s="1"/>
  <c r="P187" i="7"/>
  <c r="L188" i="7"/>
  <c r="G188" i="7"/>
  <c r="D188" i="7"/>
  <c r="AG189" i="7"/>
  <c r="C189" i="7"/>
  <c r="A190" i="7"/>
  <c r="AH189" i="7"/>
  <c r="AJ182" i="6"/>
  <c r="AL159" i="6"/>
  <c r="AK129" i="6"/>
  <c r="Q185" i="6"/>
  <c r="S184" i="6"/>
  <c r="AM176" i="7" l="1"/>
  <c r="H177" i="7"/>
  <c r="AG269" i="9"/>
  <c r="AJ268" i="9"/>
  <c r="AG188" i="8"/>
  <c r="AJ187" i="8"/>
  <c r="AH272" i="9"/>
  <c r="C272" i="9"/>
  <c r="A273" i="9"/>
  <c r="AM272" i="9"/>
  <c r="AK272" i="9"/>
  <c r="AO271" i="9"/>
  <c r="D271" i="9"/>
  <c r="AF271" i="9"/>
  <c r="AO189" i="8"/>
  <c r="AF189" i="8"/>
  <c r="AM190" i="8"/>
  <c r="AK190" i="8"/>
  <c r="C190" i="8"/>
  <c r="A191" i="8"/>
  <c r="AH190" i="8"/>
  <c r="D189" i="8"/>
  <c r="AJ187" i="7"/>
  <c r="AF187" i="7"/>
  <c r="M188" i="7"/>
  <c r="AL188" i="7" s="1"/>
  <c r="P188" i="7"/>
  <c r="F188" i="7"/>
  <c r="AK188" i="7" s="1"/>
  <c r="I188" i="7"/>
  <c r="L189" i="7"/>
  <c r="G189" i="7"/>
  <c r="AG190" i="7"/>
  <c r="C190" i="7"/>
  <c r="A191" i="7"/>
  <c r="AH190" i="7"/>
  <c r="D189" i="7"/>
  <c r="AJ183" i="6"/>
  <c r="AL160" i="6"/>
  <c r="Q186" i="6"/>
  <c r="S185" i="6"/>
  <c r="AM177" i="7" l="1"/>
  <c r="H178" i="7"/>
  <c r="AG270" i="9"/>
  <c r="AJ269" i="9"/>
  <c r="AJ188" i="8"/>
  <c r="AH273" i="9"/>
  <c r="C273" i="9"/>
  <c r="A274" i="9"/>
  <c r="AM273" i="9"/>
  <c r="AK273" i="9"/>
  <c r="AO272" i="9"/>
  <c r="D272" i="9"/>
  <c r="AF272" i="9"/>
  <c r="AG189" i="8"/>
  <c r="AO190" i="8"/>
  <c r="AF190" i="8"/>
  <c r="AM191" i="8"/>
  <c r="AK191" i="8"/>
  <c r="C191" i="8"/>
  <c r="A192" i="8"/>
  <c r="AH191" i="8"/>
  <c r="D190" i="8"/>
  <c r="AJ188" i="7"/>
  <c r="AF188" i="7"/>
  <c r="M189" i="7"/>
  <c r="AL189" i="7" s="1"/>
  <c r="F189" i="7"/>
  <c r="AF189" i="7" s="1"/>
  <c r="AK189" i="7"/>
  <c r="I189" i="7"/>
  <c r="P189" i="7"/>
  <c r="L190" i="7"/>
  <c r="G190" i="7"/>
  <c r="AG191" i="7"/>
  <c r="C191" i="7"/>
  <c r="A192" i="7"/>
  <c r="AH191" i="7"/>
  <c r="D190" i="7"/>
  <c r="AJ184" i="6"/>
  <c r="AL161" i="6"/>
  <c r="AK130" i="6"/>
  <c r="Q187" i="6"/>
  <c r="S186" i="6"/>
  <c r="AM178" i="7" l="1"/>
  <c r="H179" i="7"/>
  <c r="AG271" i="9"/>
  <c r="AJ270" i="9"/>
  <c r="AO273" i="9"/>
  <c r="D273" i="9"/>
  <c r="AF273" i="9"/>
  <c r="AH274" i="9"/>
  <c r="C274" i="9"/>
  <c r="A275" i="9"/>
  <c r="AM274" i="9"/>
  <c r="AK274" i="9"/>
  <c r="AG190" i="8"/>
  <c r="AJ189" i="8"/>
  <c r="AO191" i="8"/>
  <c r="AF191" i="8"/>
  <c r="AM192" i="8"/>
  <c r="AK192" i="8"/>
  <c r="C192" i="8"/>
  <c r="A193" i="8"/>
  <c r="AH192" i="8"/>
  <c r="D191" i="8"/>
  <c r="M190" i="7"/>
  <c r="AL190" i="7" s="1"/>
  <c r="F190" i="7"/>
  <c r="AF190" i="7" s="1"/>
  <c r="I190" i="7"/>
  <c r="P190" i="7"/>
  <c r="AJ189" i="7"/>
  <c r="L191" i="7"/>
  <c r="G191" i="7"/>
  <c r="AG192" i="7"/>
  <c r="C192" i="7"/>
  <c r="A193" i="7"/>
  <c r="AH192" i="7"/>
  <c r="D191" i="7"/>
  <c r="AJ185" i="6"/>
  <c r="AL162" i="6"/>
  <c r="AK131" i="6"/>
  <c r="Q188" i="6"/>
  <c r="S187" i="6"/>
  <c r="AK190" i="7" l="1"/>
  <c r="AM179" i="7"/>
  <c r="H180" i="7"/>
  <c r="AG272" i="9"/>
  <c r="AJ271" i="9"/>
  <c r="AO274" i="9"/>
  <c r="D274" i="9"/>
  <c r="AF274" i="9"/>
  <c r="AH275" i="9"/>
  <c r="C275" i="9"/>
  <c r="A276" i="9"/>
  <c r="AM275" i="9"/>
  <c r="AK275" i="9"/>
  <c r="AG191" i="8"/>
  <c r="AJ190" i="8"/>
  <c r="AO192" i="8"/>
  <c r="AF192" i="8"/>
  <c r="AM193" i="8"/>
  <c r="AK193" i="8"/>
  <c r="C193" i="8"/>
  <c r="A194" i="8"/>
  <c r="AH193" i="8"/>
  <c r="D192" i="8"/>
  <c r="M191" i="7"/>
  <c r="AL191" i="7" s="1"/>
  <c r="F191" i="7"/>
  <c r="AK191" i="7" s="1"/>
  <c r="P191" i="7"/>
  <c r="AJ191" i="7" s="1"/>
  <c r="I191" i="7"/>
  <c r="AJ190" i="7"/>
  <c r="L192" i="7"/>
  <c r="G192" i="7"/>
  <c r="AG193" i="7"/>
  <c r="C193" i="7"/>
  <c r="A194" i="7"/>
  <c r="AH193" i="7"/>
  <c r="D192" i="7"/>
  <c r="AJ186" i="6"/>
  <c r="AL163" i="6"/>
  <c r="AK132" i="6"/>
  <c r="Q189" i="6"/>
  <c r="S188" i="6"/>
  <c r="AM180" i="7" l="1"/>
  <c r="H181" i="7"/>
  <c r="AG273" i="9"/>
  <c r="AJ272" i="9"/>
  <c r="AO275" i="9"/>
  <c r="D275" i="9"/>
  <c r="AF275" i="9"/>
  <c r="AH276" i="9"/>
  <c r="C276" i="9"/>
  <c r="A277" i="9"/>
  <c r="AM276" i="9"/>
  <c r="AK276" i="9"/>
  <c r="AG192" i="8"/>
  <c r="AJ191" i="8"/>
  <c r="AO193" i="8"/>
  <c r="AF193" i="8"/>
  <c r="AM194" i="8"/>
  <c r="AK194" i="8"/>
  <c r="C194" i="8"/>
  <c r="A195" i="8"/>
  <c r="AH194" i="8"/>
  <c r="D193" i="8"/>
  <c r="AF191" i="7"/>
  <c r="M192" i="7"/>
  <c r="AL192" i="7" s="1"/>
  <c r="P192" i="7"/>
  <c r="F192" i="7"/>
  <c r="AK192" i="7" s="1"/>
  <c r="I192" i="7"/>
  <c r="L193" i="7"/>
  <c r="G193" i="7"/>
  <c r="AG194" i="7"/>
  <c r="C194" i="7"/>
  <c r="A195" i="7"/>
  <c r="AH194" i="7"/>
  <c r="D193" i="7"/>
  <c r="AJ187" i="6"/>
  <c r="AL164" i="6"/>
  <c r="AK133" i="6"/>
  <c r="Q190" i="6"/>
  <c r="S189" i="6"/>
  <c r="AM181" i="7" l="1"/>
  <c r="H182" i="7"/>
  <c r="AG274" i="9"/>
  <c r="AJ273" i="9"/>
  <c r="AO276" i="9"/>
  <c r="D276" i="9"/>
  <c r="AF276" i="9"/>
  <c r="AH277" i="9"/>
  <c r="C277" i="9"/>
  <c r="A278" i="9"/>
  <c r="AM277" i="9"/>
  <c r="AK277" i="9"/>
  <c r="AF192" i="7"/>
  <c r="AJ192" i="7"/>
  <c r="AG193" i="8"/>
  <c r="AJ192" i="8"/>
  <c r="AO194" i="8"/>
  <c r="AF194" i="8"/>
  <c r="AM195" i="8"/>
  <c r="AK195" i="8"/>
  <c r="C195" i="8"/>
  <c r="A196" i="8"/>
  <c r="AH195" i="8"/>
  <c r="D194" i="8"/>
  <c r="M193" i="7"/>
  <c r="AL193" i="7" s="1"/>
  <c r="P193" i="7"/>
  <c r="F193" i="7"/>
  <c r="AK193" i="7" s="1"/>
  <c r="I193" i="7"/>
  <c r="L194" i="7"/>
  <c r="G194" i="7"/>
  <c r="AG195" i="7"/>
  <c r="C195" i="7"/>
  <c r="A196" i="7"/>
  <c r="AH195" i="7"/>
  <c r="D194" i="7"/>
  <c r="AJ188" i="6"/>
  <c r="AL165" i="6"/>
  <c r="AK134" i="6"/>
  <c r="Q191" i="6"/>
  <c r="S190" i="6"/>
  <c r="F194" i="7" l="1"/>
  <c r="AM182" i="7"/>
  <c r="H183" i="7"/>
  <c r="AG275" i="9"/>
  <c r="AJ274" i="9"/>
  <c r="AH278" i="9"/>
  <c r="C278" i="9"/>
  <c r="A279" i="9"/>
  <c r="AK278" i="9"/>
  <c r="AM278" i="9"/>
  <c r="AO277" i="9"/>
  <c r="D277" i="9"/>
  <c r="AF277" i="9"/>
  <c r="AJ193" i="7"/>
  <c r="M194" i="7"/>
  <c r="AL194" i="7" s="1"/>
  <c r="AG194" i="8"/>
  <c r="AJ193" i="8"/>
  <c r="AO195" i="8"/>
  <c r="AF195" i="8"/>
  <c r="AM196" i="8"/>
  <c r="AK196" i="8"/>
  <c r="C196" i="8"/>
  <c r="A197" i="8"/>
  <c r="AH196" i="8"/>
  <c r="D195" i="8"/>
  <c r="AF193" i="7"/>
  <c r="AK194" i="7"/>
  <c r="AF194" i="7"/>
  <c r="I194" i="7"/>
  <c r="P194" i="7"/>
  <c r="L195" i="7"/>
  <c r="G195" i="7"/>
  <c r="AG196" i="7"/>
  <c r="C196" i="7"/>
  <c r="A197" i="7"/>
  <c r="AH196" i="7"/>
  <c r="D195" i="7"/>
  <c r="AL166" i="6"/>
  <c r="AJ189" i="6"/>
  <c r="Q192" i="6"/>
  <c r="S191" i="6"/>
  <c r="AM183" i="7" l="1"/>
  <c r="H184" i="7"/>
  <c r="AG276" i="9"/>
  <c r="AJ275" i="9"/>
  <c r="AO278" i="9"/>
  <c r="D278" i="9"/>
  <c r="AF278" i="9"/>
  <c r="AH279" i="9"/>
  <c r="C279" i="9"/>
  <c r="AM279" i="9"/>
  <c r="A280" i="9"/>
  <c r="AK279" i="9"/>
  <c r="M195" i="7"/>
  <c r="AL195" i="7" s="1"/>
  <c r="AG195" i="8"/>
  <c r="AJ194" i="8"/>
  <c r="AO196" i="8"/>
  <c r="AF196" i="8"/>
  <c r="AM197" i="8"/>
  <c r="AK197" i="8"/>
  <c r="C197" i="8"/>
  <c r="A198" i="8"/>
  <c r="AH197" i="8"/>
  <c r="D196" i="8"/>
  <c r="F195" i="7"/>
  <c r="AF195" i="7" s="1"/>
  <c r="P195" i="7"/>
  <c r="AJ195" i="7" s="1"/>
  <c r="AK195" i="7"/>
  <c r="I195" i="7"/>
  <c r="AJ194" i="7"/>
  <c r="L196" i="7"/>
  <c r="G196" i="7"/>
  <c r="AG197" i="7"/>
  <c r="C197" i="7"/>
  <c r="A198" i="7"/>
  <c r="AH197" i="7"/>
  <c r="D196" i="7"/>
  <c r="AJ190" i="6"/>
  <c r="AL167" i="6"/>
  <c r="AK135" i="6"/>
  <c r="Q193" i="6"/>
  <c r="S192" i="6"/>
  <c r="AM184" i="7" l="1"/>
  <c r="H185" i="7"/>
  <c r="AG277" i="9"/>
  <c r="AJ276" i="9"/>
  <c r="AH280" i="9"/>
  <c r="C280" i="9"/>
  <c r="A281" i="9"/>
  <c r="AK280" i="9"/>
  <c r="AM280" i="9"/>
  <c r="AO279" i="9"/>
  <c r="D279" i="9"/>
  <c r="AF279" i="9"/>
  <c r="M196" i="7"/>
  <c r="AL196" i="7" s="1"/>
  <c r="AG196" i="8"/>
  <c r="AJ195" i="8"/>
  <c r="AO197" i="8"/>
  <c r="AF197" i="8"/>
  <c r="AM198" i="8"/>
  <c r="AK198" i="8"/>
  <c r="C198" i="8"/>
  <c r="A199" i="8"/>
  <c r="AH198" i="8"/>
  <c r="D197" i="8"/>
  <c r="P196" i="7"/>
  <c r="F196" i="7"/>
  <c r="AK196" i="7" s="1"/>
  <c r="I196" i="7"/>
  <c r="L197" i="7"/>
  <c r="G197" i="7"/>
  <c r="AG198" i="7"/>
  <c r="C198" i="7"/>
  <c r="A199" i="7"/>
  <c r="AH198" i="7"/>
  <c r="D197" i="7"/>
  <c r="AJ191" i="6"/>
  <c r="AL168" i="6"/>
  <c r="Q194" i="6"/>
  <c r="S193" i="6"/>
  <c r="AM185" i="7" l="1"/>
  <c r="H186" i="7"/>
  <c r="AJ196" i="7"/>
  <c r="AG278" i="9"/>
  <c r="AJ277" i="9"/>
  <c r="AO280" i="9"/>
  <c r="D280" i="9"/>
  <c r="AF280" i="9"/>
  <c r="AH281" i="9"/>
  <c r="C281" i="9"/>
  <c r="AM281" i="9"/>
  <c r="A282" i="9"/>
  <c r="AK281" i="9"/>
  <c r="M197" i="7"/>
  <c r="AL197" i="7" s="1"/>
  <c r="AG197" i="8"/>
  <c r="AJ196" i="8"/>
  <c r="AO198" i="8"/>
  <c r="AF198" i="8"/>
  <c r="AM199" i="8"/>
  <c r="AK199" i="8"/>
  <c r="C199" i="8"/>
  <c r="A200" i="8"/>
  <c r="AH199" i="8"/>
  <c r="D198" i="8"/>
  <c r="AF196" i="7"/>
  <c r="F197" i="7"/>
  <c r="AK197" i="7" s="1"/>
  <c r="I197" i="7"/>
  <c r="P197" i="7"/>
  <c r="L198" i="7"/>
  <c r="G198" i="7"/>
  <c r="AG199" i="7"/>
  <c r="C199" i="7"/>
  <c r="A200" i="7"/>
  <c r="AH199" i="7"/>
  <c r="D198" i="7"/>
  <c r="AJ192" i="6"/>
  <c r="AL169" i="6"/>
  <c r="AK136" i="6"/>
  <c r="Q195" i="6"/>
  <c r="S194" i="6"/>
  <c r="M198" i="7" l="1"/>
  <c r="AL198" i="7" s="1"/>
  <c r="AM186" i="7"/>
  <c r="H187" i="7"/>
  <c r="AG279" i="9"/>
  <c r="AJ278" i="9"/>
  <c r="AH282" i="9"/>
  <c r="C282" i="9"/>
  <c r="A283" i="9"/>
  <c r="AK282" i="9"/>
  <c r="AM282" i="9"/>
  <c r="AO281" i="9"/>
  <c r="D281" i="9"/>
  <c r="AF281" i="9"/>
  <c r="AF197" i="7"/>
  <c r="AG198" i="8"/>
  <c r="AJ197" i="8"/>
  <c r="AO199" i="8"/>
  <c r="AF199" i="8"/>
  <c r="AM200" i="8"/>
  <c r="AK200" i="8"/>
  <c r="C200" i="8"/>
  <c r="A201" i="8"/>
  <c r="AH200" i="8"/>
  <c r="D199" i="8"/>
  <c r="F198" i="7"/>
  <c r="AK198" i="7" s="1"/>
  <c r="I198" i="7"/>
  <c r="P198" i="7"/>
  <c r="AJ197" i="7"/>
  <c r="L199" i="7"/>
  <c r="G199" i="7"/>
  <c r="D199" i="7"/>
  <c r="AG200" i="7"/>
  <c r="C200" i="7"/>
  <c r="A201" i="7"/>
  <c r="AH200" i="7"/>
  <c r="AJ193" i="6"/>
  <c r="AL170" i="6"/>
  <c r="AK137" i="6"/>
  <c r="Q196" i="6"/>
  <c r="S195" i="6"/>
  <c r="M199" i="7" l="1"/>
  <c r="AL199" i="7" s="1"/>
  <c r="AM187" i="7"/>
  <c r="H188" i="7"/>
  <c r="AG280" i="9"/>
  <c r="AJ279" i="9"/>
  <c r="AO282" i="9"/>
  <c r="D282" i="9"/>
  <c r="AF282" i="9"/>
  <c r="AH283" i="9"/>
  <c r="C283" i="9"/>
  <c r="AM283" i="9"/>
  <c r="A284" i="9"/>
  <c r="AK283" i="9"/>
  <c r="AG199" i="8"/>
  <c r="AJ198" i="8"/>
  <c r="AO200" i="8"/>
  <c r="AF200" i="8"/>
  <c r="AM201" i="8"/>
  <c r="AK201" i="8"/>
  <c r="C201" i="8"/>
  <c r="A202" i="8"/>
  <c r="AH201" i="8"/>
  <c r="D200" i="8"/>
  <c r="AF198" i="7"/>
  <c r="F199" i="7"/>
  <c r="AF199" i="7" s="1"/>
  <c r="P199" i="7"/>
  <c r="I199" i="7"/>
  <c r="AJ198" i="7"/>
  <c r="L200" i="7"/>
  <c r="G200" i="7"/>
  <c r="AG201" i="7"/>
  <c r="C201" i="7"/>
  <c r="A202" i="7"/>
  <c r="AH201" i="7"/>
  <c r="D200" i="7"/>
  <c r="AJ194" i="6"/>
  <c r="AL171" i="6"/>
  <c r="AK138" i="6"/>
  <c r="Q197" i="6"/>
  <c r="S196" i="6"/>
  <c r="M200" i="7" l="1"/>
  <c r="AL200" i="7" s="1"/>
  <c r="AK199" i="7"/>
  <c r="AM188" i="7"/>
  <c r="H189" i="7"/>
  <c r="AG281" i="9"/>
  <c r="AJ280" i="9"/>
  <c r="AH284" i="9"/>
  <c r="C284" i="9"/>
  <c r="A285" i="9"/>
  <c r="AK284" i="9"/>
  <c r="AM284" i="9"/>
  <c r="AO283" i="9"/>
  <c r="D283" i="9"/>
  <c r="AF283" i="9"/>
  <c r="AJ199" i="7"/>
  <c r="AG200" i="8"/>
  <c r="AJ199" i="8"/>
  <c r="AO201" i="8"/>
  <c r="AF201" i="8"/>
  <c r="AM202" i="8"/>
  <c r="AK202" i="8"/>
  <c r="C202" i="8"/>
  <c r="A203" i="8"/>
  <c r="AH202" i="8"/>
  <c r="D201" i="8"/>
  <c r="F200" i="7"/>
  <c r="AK200" i="7" s="1"/>
  <c r="I200" i="7"/>
  <c r="P200" i="7"/>
  <c r="L201" i="7"/>
  <c r="G201" i="7"/>
  <c r="AG202" i="7"/>
  <c r="C202" i="7"/>
  <c r="A203" i="7"/>
  <c r="AH202" i="7"/>
  <c r="D201" i="7"/>
  <c r="AJ195" i="6"/>
  <c r="AL172" i="6"/>
  <c r="Q198" i="6"/>
  <c r="S197" i="6"/>
  <c r="M201" i="7" l="1"/>
  <c r="AL201" i="7" s="1"/>
  <c r="AM189" i="7"/>
  <c r="H190" i="7"/>
  <c r="AG282" i="9"/>
  <c r="AJ281" i="9"/>
  <c r="AH285" i="9"/>
  <c r="C285" i="9"/>
  <c r="AM285" i="9"/>
  <c r="A286" i="9"/>
  <c r="AK285" i="9"/>
  <c r="AO284" i="9"/>
  <c r="D284" i="9"/>
  <c r="AF284" i="9"/>
  <c r="AG201" i="8"/>
  <c r="AJ200" i="8"/>
  <c r="AO202" i="8"/>
  <c r="AF202" i="8"/>
  <c r="AM203" i="8"/>
  <c r="AK203" i="8"/>
  <c r="C203" i="8"/>
  <c r="A204" i="8"/>
  <c r="AH203" i="8"/>
  <c r="D202" i="8"/>
  <c r="AF200" i="7"/>
  <c r="F201" i="7"/>
  <c r="AF201" i="7" s="1"/>
  <c r="P201" i="7"/>
  <c r="AJ201" i="7" s="1"/>
  <c r="I201" i="7"/>
  <c r="AJ200" i="7"/>
  <c r="L202" i="7"/>
  <c r="M202" i="7" s="1"/>
  <c r="AL202" i="7" s="1"/>
  <c r="G202" i="7"/>
  <c r="AG203" i="7"/>
  <c r="C203" i="7"/>
  <c r="A204" i="7"/>
  <c r="AH203" i="7"/>
  <c r="D202" i="7"/>
  <c r="AJ196" i="6"/>
  <c r="AL173" i="6"/>
  <c r="AK139" i="6"/>
  <c r="Q199" i="6"/>
  <c r="S198" i="6"/>
  <c r="AK201" i="7" l="1"/>
  <c r="AM190" i="7"/>
  <c r="H191" i="7"/>
  <c r="AG283" i="9"/>
  <c r="AJ282" i="9"/>
  <c r="AH286" i="9"/>
  <c r="C286" i="9"/>
  <c r="A287" i="9"/>
  <c r="AK286" i="9"/>
  <c r="AM286" i="9"/>
  <c r="AO285" i="9"/>
  <c r="D285" i="9"/>
  <c r="AF285" i="9"/>
  <c r="AG202" i="8"/>
  <c r="AJ201" i="8"/>
  <c r="AO203" i="8"/>
  <c r="AF203" i="8"/>
  <c r="AM204" i="8"/>
  <c r="AK204" i="8"/>
  <c r="C204" i="8"/>
  <c r="A205" i="8"/>
  <c r="AH204" i="8"/>
  <c r="D203" i="8"/>
  <c r="P202" i="7"/>
  <c r="F202" i="7"/>
  <c r="AK202" i="7" s="1"/>
  <c r="I202" i="7"/>
  <c r="L203" i="7"/>
  <c r="M203" i="7" s="1"/>
  <c r="AL203" i="7" s="1"/>
  <c r="G203" i="7"/>
  <c r="AG204" i="7"/>
  <c r="C204" i="7"/>
  <c r="A205" i="7"/>
  <c r="AH204" i="7"/>
  <c r="D203" i="7"/>
  <c r="AJ197" i="6"/>
  <c r="AL174" i="6"/>
  <c r="Q200" i="6"/>
  <c r="S199" i="6"/>
  <c r="AJ202" i="7" l="1"/>
  <c r="AM191" i="7"/>
  <c r="H192" i="7"/>
  <c r="AG284" i="9"/>
  <c r="AJ283" i="9"/>
  <c r="AO286" i="9"/>
  <c r="D286" i="9"/>
  <c r="AF286" i="9"/>
  <c r="AH287" i="9"/>
  <c r="C287" i="9"/>
  <c r="AM287" i="9"/>
  <c r="A288" i="9"/>
  <c r="AK287" i="9"/>
  <c r="AG203" i="8"/>
  <c r="AJ202" i="8"/>
  <c r="AO204" i="8"/>
  <c r="AF204" i="8"/>
  <c r="AM205" i="8"/>
  <c r="AK205" i="8"/>
  <c r="C205" i="8"/>
  <c r="A206" i="8"/>
  <c r="AH205" i="8"/>
  <c r="D204" i="8"/>
  <c r="AF202" i="7"/>
  <c r="F203" i="7"/>
  <c r="AK203" i="7" s="1"/>
  <c r="I203" i="7"/>
  <c r="P203" i="7"/>
  <c r="L204" i="7"/>
  <c r="M204" i="7" s="1"/>
  <c r="AL204" i="7" s="1"/>
  <c r="G204" i="7"/>
  <c r="D204" i="7"/>
  <c r="AG205" i="7"/>
  <c r="C205" i="7"/>
  <c r="A206" i="7"/>
  <c r="AH205" i="7"/>
  <c r="AJ198" i="6"/>
  <c r="AL175" i="6"/>
  <c r="AK140" i="6"/>
  <c r="Q201" i="6"/>
  <c r="S200" i="6"/>
  <c r="AM192" i="7" l="1"/>
  <c r="H193" i="7"/>
  <c r="AG285" i="9"/>
  <c r="AJ284" i="9"/>
  <c r="AH288" i="9"/>
  <c r="C288" i="9"/>
  <c r="A289" i="9"/>
  <c r="AK288" i="9"/>
  <c r="AM288" i="9"/>
  <c r="AO287" i="9"/>
  <c r="D287" i="9"/>
  <c r="AF287" i="9"/>
  <c r="AF203" i="7"/>
  <c r="AG204" i="8"/>
  <c r="AJ203" i="8"/>
  <c r="AO205" i="8"/>
  <c r="AF205" i="8"/>
  <c r="AM206" i="8"/>
  <c r="AK206" i="8"/>
  <c r="C206" i="8"/>
  <c r="A207" i="8"/>
  <c r="AH206" i="8"/>
  <c r="D205" i="8"/>
  <c r="I204" i="7"/>
  <c r="P204" i="7"/>
  <c r="F204" i="7"/>
  <c r="AK204" i="7" s="1"/>
  <c r="AJ203" i="7"/>
  <c r="L205" i="7"/>
  <c r="M205" i="7" s="1"/>
  <c r="AL205" i="7" s="1"/>
  <c r="G205" i="7"/>
  <c r="D205" i="7"/>
  <c r="AG206" i="7"/>
  <c r="C206" i="7"/>
  <c r="A207" i="7"/>
  <c r="AH206" i="7"/>
  <c r="AJ199" i="6"/>
  <c r="AL176" i="6"/>
  <c r="AK141" i="6"/>
  <c r="Q202" i="6"/>
  <c r="S201" i="6"/>
  <c r="AM193" i="7" l="1"/>
  <c r="H194" i="7"/>
  <c r="AG286" i="9"/>
  <c r="AJ285" i="9"/>
  <c r="AH289" i="9"/>
  <c r="C289" i="9"/>
  <c r="A290" i="9"/>
  <c r="AM289" i="9"/>
  <c r="AK289" i="9"/>
  <c r="AO288" i="9"/>
  <c r="D288" i="9"/>
  <c r="AF288" i="9"/>
  <c r="AF204" i="7"/>
  <c r="AG205" i="8"/>
  <c r="AJ204" i="7"/>
  <c r="AJ204" i="8"/>
  <c r="AO206" i="8"/>
  <c r="D206" i="8"/>
  <c r="AF206" i="8"/>
  <c r="AM207" i="8"/>
  <c r="AK207" i="8"/>
  <c r="C207" i="8"/>
  <c r="A208" i="8"/>
  <c r="AH207" i="8"/>
  <c r="F205" i="7"/>
  <c r="AK205" i="7" s="1"/>
  <c r="I205" i="7"/>
  <c r="P205" i="7"/>
  <c r="L206" i="7"/>
  <c r="M206" i="7" s="1"/>
  <c r="AL206" i="7" s="1"/>
  <c r="G206" i="7"/>
  <c r="AG207" i="7"/>
  <c r="C207" i="7"/>
  <c r="A208" i="7"/>
  <c r="AH207" i="7"/>
  <c r="D206" i="7"/>
  <c r="AJ200" i="6"/>
  <c r="AL177" i="6"/>
  <c r="AK142" i="6"/>
  <c r="Q203" i="6"/>
  <c r="S202" i="6"/>
  <c r="AM194" i="7" l="1"/>
  <c r="H195" i="7"/>
  <c r="AG287" i="9"/>
  <c r="AJ286" i="9"/>
  <c r="AH290" i="9"/>
  <c r="C290" i="9"/>
  <c r="A291" i="9"/>
  <c r="AM290" i="9"/>
  <c r="AK290" i="9"/>
  <c r="AO289" i="9"/>
  <c r="D289" i="9"/>
  <c r="AF289" i="9"/>
  <c r="AG206" i="8"/>
  <c r="AJ205" i="8"/>
  <c r="AO207" i="8"/>
  <c r="D207" i="8"/>
  <c r="AF207" i="8"/>
  <c r="AM208" i="8"/>
  <c r="AK208" i="8"/>
  <c r="C208" i="8"/>
  <c r="A209" i="8"/>
  <c r="AH208" i="8"/>
  <c r="AF205" i="7"/>
  <c r="F206" i="7"/>
  <c r="AK206" i="7" s="1"/>
  <c r="I206" i="7"/>
  <c r="P206" i="7"/>
  <c r="AJ205" i="7"/>
  <c r="L207" i="7"/>
  <c r="M207" i="7" s="1"/>
  <c r="AL207" i="7" s="1"/>
  <c r="G207" i="7"/>
  <c r="D207" i="7"/>
  <c r="AG208" i="7"/>
  <c r="C208" i="7"/>
  <c r="A209" i="7"/>
  <c r="AH208" i="7"/>
  <c r="AJ201" i="6"/>
  <c r="AL178" i="6"/>
  <c r="Q204" i="6"/>
  <c r="S203" i="6"/>
  <c r="AM195" i="7" l="1"/>
  <c r="H196" i="7"/>
  <c r="AG288" i="9"/>
  <c r="AJ287" i="9"/>
  <c r="AO290" i="9"/>
  <c r="D290" i="9"/>
  <c r="AF290" i="9"/>
  <c r="AH291" i="9"/>
  <c r="C291" i="9"/>
  <c r="A292" i="9"/>
  <c r="AM291" i="9"/>
  <c r="AK291" i="9"/>
  <c r="AG207" i="8"/>
  <c r="AF206" i="7"/>
  <c r="AJ206" i="8"/>
  <c r="AO208" i="8"/>
  <c r="AF208" i="8"/>
  <c r="AM209" i="8"/>
  <c r="AK209" i="8"/>
  <c r="C209" i="8"/>
  <c r="A210" i="8"/>
  <c r="AH209" i="8"/>
  <c r="D208" i="8"/>
  <c r="F207" i="7"/>
  <c r="AK207" i="7" s="1"/>
  <c r="P207" i="7"/>
  <c r="AJ207" i="7" s="1"/>
  <c r="I207" i="7"/>
  <c r="AJ206" i="7"/>
  <c r="L208" i="7"/>
  <c r="M208" i="7" s="1"/>
  <c r="AL208" i="7" s="1"/>
  <c r="G208" i="7"/>
  <c r="AG209" i="7"/>
  <c r="C209" i="7"/>
  <c r="A210" i="7"/>
  <c r="AH209" i="7"/>
  <c r="D208" i="7"/>
  <c r="AJ202" i="6"/>
  <c r="AL179" i="6"/>
  <c r="Q205" i="6"/>
  <c r="S204" i="6"/>
  <c r="AM196" i="7" l="1"/>
  <c r="H197" i="7"/>
  <c r="AG289" i="9"/>
  <c r="AJ288" i="9"/>
  <c r="AH292" i="9"/>
  <c r="C292" i="9"/>
  <c r="A293" i="9"/>
  <c r="AM292" i="9"/>
  <c r="AK292" i="9"/>
  <c r="AO291" i="9"/>
  <c r="D291" i="9"/>
  <c r="AF291" i="9"/>
  <c r="AG208" i="8"/>
  <c r="AF207" i="7"/>
  <c r="AJ207" i="8"/>
  <c r="AO209" i="8"/>
  <c r="AF209" i="8"/>
  <c r="AM210" i="8"/>
  <c r="AK210" i="8"/>
  <c r="C210" i="8"/>
  <c r="A211" i="8"/>
  <c r="AH210" i="8"/>
  <c r="D209" i="8"/>
  <c r="P208" i="7"/>
  <c r="F208" i="7"/>
  <c r="AK208" i="7" s="1"/>
  <c r="I208" i="7"/>
  <c r="L209" i="7"/>
  <c r="M209" i="7" s="1"/>
  <c r="AL209" i="7" s="1"/>
  <c r="G209" i="7"/>
  <c r="AG210" i="7"/>
  <c r="C210" i="7"/>
  <c r="A211" i="7"/>
  <c r="AH210" i="7"/>
  <c r="D209" i="7"/>
  <c r="AJ203" i="6"/>
  <c r="AL180" i="6"/>
  <c r="AK144" i="6"/>
  <c r="Q206" i="6"/>
  <c r="S205" i="6"/>
  <c r="AJ208" i="7" l="1"/>
  <c r="AM197" i="7"/>
  <c r="H198" i="7"/>
  <c r="AG290" i="9"/>
  <c r="AJ289" i="9"/>
  <c r="AH293" i="9"/>
  <c r="C293" i="9"/>
  <c r="A294" i="9"/>
  <c r="AM293" i="9"/>
  <c r="AK293" i="9"/>
  <c r="AO292" i="9"/>
  <c r="D292" i="9"/>
  <c r="AF292" i="9"/>
  <c r="AG209" i="8"/>
  <c r="AJ208" i="8"/>
  <c r="AO210" i="8"/>
  <c r="AF210" i="8"/>
  <c r="AM211" i="8"/>
  <c r="AK211" i="8"/>
  <c r="C211" i="8"/>
  <c r="A212" i="8"/>
  <c r="AH211" i="8"/>
  <c r="D210" i="8"/>
  <c r="AF208" i="7"/>
  <c r="F209" i="7"/>
  <c r="AK209" i="7" s="1"/>
  <c r="I209" i="7"/>
  <c r="P209" i="7"/>
  <c r="L210" i="7"/>
  <c r="M210" i="7" s="1"/>
  <c r="AL210" i="7" s="1"/>
  <c r="G210" i="7"/>
  <c r="D210" i="7"/>
  <c r="AG211" i="7"/>
  <c r="C211" i="7"/>
  <c r="A212" i="7"/>
  <c r="AH211" i="7"/>
  <c r="AJ204" i="6"/>
  <c r="AL181" i="6"/>
  <c r="Q207" i="6"/>
  <c r="S206" i="6"/>
  <c r="AM198" i="7" l="1"/>
  <c r="H199" i="7"/>
  <c r="AG291" i="9"/>
  <c r="AJ290" i="9"/>
  <c r="AH294" i="9"/>
  <c r="C294" i="9"/>
  <c r="A295" i="9"/>
  <c r="AM294" i="9"/>
  <c r="AK294" i="9"/>
  <c r="AO293" i="9"/>
  <c r="D293" i="9"/>
  <c r="AF293" i="9"/>
  <c r="AG210" i="8"/>
  <c r="AF209" i="7"/>
  <c r="AJ209" i="8"/>
  <c r="AO211" i="8"/>
  <c r="AF211" i="8"/>
  <c r="AM212" i="8"/>
  <c r="AK212" i="8"/>
  <c r="C212" i="8"/>
  <c r="A213" i="8"/>
  <c r="AH212" i="8"/>
  <c r="D211" i="8"/>
  <c r="F210" i="7"/>
  <c r="AF210" i="7" s="1"/>
  <c r="I210" i="7"/>
  <c r="AK210" i="7"/>
  <c r="P210" i="7"/>
  <c r="AJ209" i="7"/>
  <c r="L211" i="7"/>
  <c r="M211" i="7" s="1"/>
  <c r="AL211" i="7" s="1"/>
  <c r="G211" i="7"/>
  <c r="AG212" i="7"/>
  <c r="C212" i="7"/>
  <c r="A213" i="7"/>
  <c r="AH212" i="7"/>
  <c r="D211" i="7"/>
  <c r="AJ205" i="6"/>
  <c r="AL182" i="6"/>
  <c r="AK145" i="6"/>
  <c r="Q208" i="6"/>
  <c r="S207" i="6"/>
  <c r="AM199" i="7" l="1"/>
  <c r="H200" i="7"/>
  <c r="AG292" i="9"/>
  <c r="AJ292" i="9"/>
  <c r="AJ291" i="9"/>
  <c r="AO294" i="9"/>
  <c r="D294" i="9"/>
  <c r="AF294" i="9"/>
  <c r="AH295" i="9"/>
  <c r="C295" i="9"/>
  <c r="A296" i="9"/>
  <c r="AM295" i="9"/>
  <c r="AK295" i="9"/>
  <c r="AG211" i="8"/>
  <c r="AJ210" i="8"/>
  <c r="AO212" i="8"/>
  <c r="D212" i="8"/>
  <c r="AF212" i="8"/>
  <c r="AM213" i="8"/>
  <c r="AK213" i="8"/>
  <c r="C213" i="8"/>
  <c r="A214" i="8"/>
  <c r="AH213" i="8"/>
  <c r="F211" i="7"/>
  <c r="AK211" i="7" s="1"/>
  <c r="P211" i="7"/>
  <c r="AJ211" i="7" s="1"/>
  <c r="I211" i="7"/>
  <c r="AJ210" i="7"/>
  <c r="L212" i="7"/>
  <c r="M212" i="7" s="1"/>
  <c r="AL212" i="7" s="1"/>
  <c r="G212" i="7"/>
  <c r="D212" i="7"/>
  <c r="AG213" i="7"/>
  <c r="C213" i="7"/>
  <c r="A214" i="7"/>
  <c r="AH213" i="7"/>
  <c r="AJ206" i="6"/>
  <c r="AL183" i="6"/>
  <c r="Q209" i="6"/>
  <c r="S208" i="6"/>
  <c r="AM200" i="7" l="1"/>
  <c r="H201" i="7"/>
  <c r="AG293" i="9"/>
  <c r="AH296" i="9"/>
  <c r="C296" i="9"/>
  <c r="A297" i="9"/>
  <c r="AM296" i="9"/>
  <c r="AK296" i="9"/>
  <c r="AO295" i="9"/>
  <c r="D295" i="9"/>
  <c r="AF295" i="9"/>
  <c r="AG212" i="8"/>
  <c r="AJ211" i="8"/>
  <c r="AO213" i="8"/>
  <c r="AF213" i="8"/>
  <c r="AM214" i="8"/>
  <c r="AK214" i="8"/>
  <c r="C214" i="8"/>
  <c r="A215" i="8"/>
  <c r="AH214" i="8"/>
  <c r="D213" i="8"/>
  <c r="AF211" i="7"/>
  <c r="F212" i="7"/>
  <c r="AK212" i="7" s="1"/>
  <c r="I212" i="7"/>
  <c r="P212" i="7"/>
  <c r="L213" i="7"/>
  <c r="M213" i="7" s="1"/>
  <c r="AL213" i="7" s="1"/>
  <c r="G213" i="7"/>
  <c r="AG214" i="7"/>
  <c r="C214" i="7"/>
  <c r="A215" i="7"/>
  <c r="AH214" i="7"/>
  <c r="D213" i="7"/>
  <c r="AJ207" i="6"/>
  <c r="AL184" i="6"/>
  <c r="Q210" i="6"/>
  <c r="S209" i="6"/>
  <c r="AM201" i="7" l="1"/>
  <c r="H202" i="7"/>
  <c r="AG294" i="9"/>
  <c r="AJ293" i="9"/>
  <c r="AO296" i="9"/>
  <c r="D296" i="9"/>
  <c r="AF296" i="9"/>
  <c r="AH297" i="9"/>
  <c r="C297" i="9"/>
  <c r="A298" i="9"/>
  <c r="AM297" i="9"/>
  <c r="AK297" i="9"/>
  <c r="AF212" i="7"/>
  <c r="AG213" i="8"/>
  <c r="AJ212" i="8"/>
  <c r="AO214" i="8"/>
  <c r="AF214" i="8"/>
  <c r="AM215" i="8"/>
  <c r="AK215" i="8"/>
  <c r="C215" i="8"/>
  <c r="A216" i="8"/>
  <c r="AH215" i="8"/>
  <c r="D214" i="8"/>
  <c r="F213" i="7"/>
  <c r="AF213" i="7" s="1"/>
  <c r="P213" i="7"/>
  <c r="AJ213" i="7" s="1"/>
  <c r="AK213" i="7"/>
  <c r="I213" i="7"/>
  <c r="AJ212" i="7"/>
  <c r="L214" i="7"/>
  <c r="M214" i="7" s="1"/>
  <c r="AL214" i="7" s="1"/>
  <c r="G214" i="7"/>
  <c r="AG215" i="7"/>
  <c r="C215" i="7"/>
  <c r="A216" i="7"/>
  <c r="AH215" i="7"/>
  <c r="D214" i="7"/>
  <c r="AJ208" i="6"/>
  <c r="AL185" i="6"/>
  <c r="AK146" i="6"/>
  <c r="Q211" i="6"/>
  <c r="S210" i="6"/>
  <c r="AM202" i="7" l="1"/>
  <c r="H203" i="7"/>
  <c r="AG295" i="9"/>
  <c r="AJ294" i="9"/>
  <c r="AH298" i="9"/>
  <c r="C298" i="9"/>
  <c r="A299" i="9"/>
  <c r="AM298" i="9"/>
  <c r="AK298" i="9"/>
  <c r="AO297" i="9"/>
  <c r="D297" i="9"/>
  <c r="AF297" i="9"/>
  <c r="AG214" i="8"/>
  <c r="AL213" i="8"/>
  <c r="AJ213" i="8"/>
  <c r="AO215" i="8"/>
  <c r="D215" i="8"/>
  <c r="AF215" i="8"/>
  <c r="AM216" i="8"/>
  <c r="AK216" i="8"/>
  <c r="C216" i="8"/>
  <c r="A217" i="8"/>
  <c r="AH216" i="8"/>
  <c r="F214" i="7"/>
  <c r="AK214" i="7" s="1"/>
  <c r="I214" i="7"/>
  <c r="P214" i="7"/>
  <c r="L215" i="7"/>
  <c r="M215" i="7" s="1"/>
  <c r="AL215" i="7" s="1"/>
  <c r="G215" i="7"/>
  <c r="AG216" i="7"/>
  <c r="C216" i="7"/>
  <c r="A217" i="7"/>
  <c r="AH216" i="7"/>
  <c r="D215" i="7"/>
  <c r="AJ209" i="6"/>
  <c r="AL186" i="6"/>
  <c r="AK147" i="6"/>
  <c r="Q212" i="6"/>
  <c r="S211" i="6"/>
  <c r="AM203" i="7" l="1"/>
  <c r="H204" i="7"/>
  <c r="AG296" i="9"/>
  <c r="AJ295" i="9"/>
  <c r="AO298" i="9"/>
  <c r="D298" i="9"/>
  <c r="AF298" i="9"/>
  <c r="AH299" i="9"/>
  <c r="C299" i="9"/>
  <c r="A300" i="9"/>
  <c r="AM299" i="9"/>
  <c r="AK299" i="9"/>
  <c r="AF214" i="7"/>
  <c r="AG215" i="8"/>
  <c r="AJ214" i="8"/>
  <c r="AO216" i="8"/>
  <c r="AF216" i="8"/>
  <c r="AM217" i="8"/>
  <c r="AK217" i="8"/>
  <c r="C217" i="8"/>
  <c r="A218" i="8"/>
  <c r="AH217" i="8"/>
  <c r="D216" i="8"/>
  <c r="P215" i="7"/>
  <c r="AJ215" i="7" s="1"/>
  <c r="F215" i="7"/>
  <c r="I215" i="7"/>
  <c r="AJ214" i="7"/>
  <c r="L216" i="7"/>
  <c r="M216" i="7" s="1"/>
  <c r="AL216" i="7" s="1"/>
  <c r="G216" i="7"/>
  <c r="AG217" i="7"/>
  <c r="C217" i="7"/>
  <c r="A218" i="7"/>
  <c r="AH217" i="7"/>
  <c r="D216" i="7"/>
  <c r="AJ210" i="6"/>
  <c r="AL187" i="6"/>
  <c r="AK148" i="6"/>
  <c r="Q213" i="6"/>
  <c r="S212" i="6"/>
  <c r="AM204" i="7" l="1"/>
  <c r="H205" i="7"/>
  <c r="AG297" i="9"/>
  <c r="AJ296" i="9"/>
  <c r="AO299" i="9"/>
  <c r="D299" i="9"/>
  <c r="AF299" i="9"/>
  <c r="AH300" i="9"/>
  <c r="C300" i="9"/>
  <c r="A301" i="9"/>
  <c r="AM300" i="9"/>
  <c r="AK300" i="9"/>
  <c r="AG216" i="8"/>
  <c r="AJ215" i="8"/>
  <c r="AO217" i="8"/>
  <c r="AF217" i="8"/>
  <c r="AM218" i="8"/>
  <c r="AK218" i="8"/>
  <c r="C218" i="8"/>
  <c r="A219" i="8"/>
  <c r="AH218" i="8"/>
  <c r="D217" i="8"/>
  <c r="P216" i="7"/>
  <c r="AJ216" i="7" s="1"/>
  <c r="I216" i="7"/>
  <c r="F216" i="7"/>
  <c r="AK215" i="7"/>
  <c r="AF215" i="7"/>
  <c r="L217" i="7"/>
  <c r="M217" i="7" s="1"/>
  <c r="AL217" i="7" s="1"/>
  <c r="G217" i="7"/>
  <c r="AG218" i="7"/>
  <c r="C218" i="7"/>
  <c r="A219" i="7"/>
  <c r="AH218" i="7"/>
  <c r="D217" i="7"/>
  <c r="AJ211" i="6"/>
  <c r="AL188" i="6"/>
  <c r="AK149" i="6"/>
  <c r="Q214" i="6"/>
  <c r="S213" i="6"/>
  <c r="AM205" i="7" l="1"/>
  <c r="H206" i="7"/>
  <c r="AG298" i="9"/>
  <c r="AJ297" i="9"/>
  <c r="AO300" i="9"/>
  <c r="D300" i="9"/>
  <c r="AF300" i="9"/>
  <c r="AH301" i="9"/>
  <c r="C301" i="9"/>
  <c r="A302" i="9"/>
  <c r="AM301" i="9"/>
  <c r="AK301" i="9"/>
  <c r="AG217" i="8"/>
  <c r="AJ216" i="8"/>
  <c r="AO218" i="8"/>
  <c r="AF218" i="8"/>
  <c r="D218" i="8"/>
  <c r="AM219" i="8"/>
  <c r="AK219" i="8"/>
  <c r="C219" i="8"/>
  <c r="A220" i="8"/>
  <c r="AH219" i="8"/>
  <c r="P217" i="7"/>
  <c r="AJ217" i="7" s="1"/>
  <c r="I217" i="7"/>
  <c r="F217" i="7"/>
  <c r="AK216" i="7"/>
  <c r="AF216" i="7"/>
  <c r="L218" i="7"/>
  <c r="M218" i="7" s="1"/>
  <c r="AL218" i="7" s="1"/>
  <c r="G218" i="7"/>
  <c r="AG219" i="7"/>
  <c r="C219" i="7"/>
  <c r="A220" i="7"/>
  <c r="AH219" i="7"/>
  <c r="D218" i="7"/>
  <c r="AJ212" i="6"/>
  <c r="AL189" i="6"/>
  <c r="Q215" i="6"/>
  <c r="S214" i="6"/>
  <c r="AM206" i="7" l="1"/>
  <c r="H207" i="7"/>
  <c r="AG299" i="9"/>
  <c r="AJ298" i="9"/>
  <c r="AO301" i="9"/>
  <c r="D301" i="9"/>
  <c r="AF301" i="9"/>
  <c r="AH302" i="9"/>
  <c r="C302" i="9"/>
  <c r="A303" i="9"/>
  <c r="AM302" i="9"/>
  <c r="AK302" i="9"/>
  <c r="AG218" i="8"/>
  <c r="AJ217" i="8"/>
  <c r="AO219" i="8"/>
  <c r="AF219" i="8"/>
  <c r="D219" i="8"/>
  <c r="AM220" i="8"/>
  <c r="AK220" i="8"/>
  <c r="C220" i="8"/>
  <c r="A221" i="8"/>
  <c r="AH220" i="8"/>
  <c r="P218" i="7"/>
  <c r="AJ218" i="7" s="1"/>
  <c r="I218" i="7"/>
  <c r="F218" i="7"/>
  <c r="AK217" i="7"/>
  <c r="AF217" i="7"/>
  <c r="L219" i="7"/>
  <c r="M219" i="7" s="1"/>
  <c r="AL219" i="7" s="1"/>
  <c r="G219" i="7"/>
  <c r="AG220" i="7"/>
  <c r="C220" i="7"/>
  <c r="A221" i="7"/>
  <c r="AH220" i="7"/>
  <c r="D219" i="7"/>
  <c r="AJ213" i="6"/>
  <c r="AL190" i="6"/>
  <c r="Q216" i="6"/>
  <c r="S215" i="6"/>
  <c r="AM207" i="7" l="1"/>
  <c r="H208" i="7"/>
  <c r="AG300" i="9"/>
  <c r="AJ299" i="9"/>
  <c r="AO302" i="9"/>
  <c r="D302" i="9"/>
  <c r="AF302" i="9"/>
  <c r="AH303" i="9"/>
  <c r="C303" i="9"/>
  <c r="A304" i="9"/>
  <c r="AM303" i="9"/>
  <c r="AK303" i="9"/>
  <c r="AG219" i="8"/>
  <c r="AJ218" i="8"/>
  <c r="AO220" i="8"/>
  <c r="AF220" i="8"/>
  <c r="D220" i="8"/>
  <c r="AM221" i="8"/>
  <c r="AK221" i="8"/>
  <c r="C221" i="8"/>
  <c r="A222" i="8"/>
  <c r="AH221" i="8"/>
  <c r="P219" i="7"/>
  <c r="AJ219" i="7" s="1"/>
  <c r="I219" i="7"/>
  <c r="F219" i="7"/>
  <c r="AK218" i="7"/>
  <c r="AF218" i="7"/>
  <c r="L220" i="7"/>
  <c r="M220" i="7" s="1"/>
  <c r="AL220" i="7" s="1"/>
  <c r="G220" i="7"/>
  <c r="AG221" i="7"/>
  <c r="C221" i="7"/>
  <c r="A222" i="7"/>
  <c r="AH221" i="7"/>
  <c r="D220" i="7"/>
  <c r="AJ214" i="6"/>
  <c r="AL191" i="6"/>
  <c r="AK150" i="6"/>
  <c r="Q217" i="6"/>
  <c r="S216" i="6"/>
  <c r="AM208" i="7" l="1"/>
  <c r="H209" i="7"/>
  <c r="AG301" i="9"/>
  <c r="AJ300" i="9"/>
  <c r="AH304" i="9"/>
  <c r="C304" i="9"/>
  <c r="A305" i="9"/>
  <c r="AM304" i="9"/>
  <c r="AK304" i="9"/>
  <c r="AO303" i="9"/>
  <c r="D303" i="9"/>
  <c r="AF303" i="9"/>
  <c r="AG220" i="8"/>
  <c r="AJ219" i="8"/>
  <c r="AO221" i="8"/>
  <c r="AF221" i="8"/>
  <c r="AM222" i="8"/>
  <c r="AK222" i="8"/>
  <c r="C222" i="8"/>
  <c r="A223" i="8"/>
  <c r="AH222" i="8"/>
  <c r="D221" i="8"/>
  <c r="P220" i="7"/>
  <c r="AJ220" i="7" s="1"/>
  <c r="I220" i="7"/>
  <c r="F220" i="7"/>
  <c r="AK219" i="7"/>
  <c r="AF219" i="7"/>
  <c r="L221" i="7"/>
  <c r="M221" i="7" s="1"/>
  <c r="AL221" i="7" s="1"/>
  <c r="G221" i="7"/>
  <c r="D221" i="7"/>
  <c r="AG222" i="7"/>
  <c r="C222" i="7"/>
  <c r="A223" i="7"/>
  <c r="AH222" i="7"/>
  <c r="AJ215" i="6"/>
  <c r="AL192" i="6"/>
  <c r="Q218" i="6"/>
  <c r="S217" i="6"/>
  <c r="AM209" i="7" l="1"/>
  <c r="H210" i="7"/>
  <c r="AG302" i="9"/>
  <c r="AJ301" i="9"/>
  <c r="AO304" i="9"/>
  <c r="D304" i="9"/>
  <c r="AF304" i="9"/>
  <c r="AH305" i="9"/>
  <c r="C305" i="9"/>
  <c r="A306" i="9"/>
  <c r="AM305" i="9"/>
  <c r="AK305" i="9"/>
  <c r="AG221" i="8"/>
  <c r="AJ220" i="8"/>
  <c r="AO222" i="8"/>
  <c r="AF222" i="8"/>
  <c r="AM223" i="8"/>
  <c r="AK223" i="8"/>
  <c r="C223" i="8"/>
  <c r="A224" i="8"/>
  <c r="AH223" i="8"/>
  <c r="D222" i="8"/>
  <c r="F221" i="7"/>
  <c r="AK221" i="7" s="1"/>
  <c r="I221" i="7"/>
  <c r="P221" i="7"/>
  <c r="AK220" i="7"/>
  <c r="AF220" i="7"/>
  <c r="L222" i="7"/>
  <c r="M222" i="7" s="1"/>
  <c r="AL222" i="7" s="1"/>
  <c r="G222" i="7"/>
  <c r="AG223" i="7"/>
  <c r="C223" i="7"/>
  <c r="A224" i="7"/>
  <c r="AH223" i="7"/>
  <c r="D222" i="7"/>
  <c r="AJ216" i="6"/>
  <c r="AL193" i="6"/>
  <c r="AK151" i="6"/>
  <c r="Q219" i="6"/>
  <c r="S218" i="6"/>
  <c r="AM210" i="7" l="1"/>
  <c r="H211" i="7"/>
  <c r="AG303" i="9"/>
  <c r="AJ302" i="9"/>
  <c r="AO305" i="9"/>
  <c r="D305" i="9"/>
  <c r="AF305" i="9"/>
  <c r="AH306" i="9"/>
  <c r="C306" i="9"/>
  <c r="A307" i="9"/>
  <c r="AM306" i="9"/>
  <c r="AK306" i="9"/>
  <c r="AF221" i="7"/>
  <c r="AG222" i="8"/>
  <c r="AJ221" i="8"/>
  <c r="AO223" i="8"/>
  <c r="AF223" i="8"/>
  <c r="AM224" i="8"/>
  <c r="AK224" i="8"/>
  <c r="C224" i="8"/>
  <c r="A225" i="8"/>
  <c r="AH224" i="8"/>
  <c r="D223" i="8"/>
  <c r="F222" i="7"/>
  <c r="AK222" i="7" s="1"/>
  <c r="I222" i="7"/>
  <c r="P222" i="7"/>
  <c r="AJ221" i="7"/>
  <c r="L223" i="7"/>
  <c r="M223" i="7" s="1"/>
  <c r="AL223" i="7" s="1"/>
  <c r="G223" i="7"/>
  <c r="AG224" i="7"/>
  <c r="C224" i="7"/>
  <c r="A225" i="7"/>
  <c r="AH224" i="7"/>
  <c r="D223" i="7"/>
  <c r="AJ217" i="6"/>
  <c r="AL194" i="6"/>
  <c r="AK152" i="6"/>
  <c r="Q220" i="6"/>
  <c r="S219" i="6"/>
  <c r="AM211" i="7" l="1"/>
  <c r="H212" i="7"/>
  <c r="AG304" i="9"/>
  <c r="AJ303" i="9"/>
  <c r="AH307" i="9"/>
  <c r="C307" i="9"/>
  <c r="A308" i="9"/>
  <c r="AM307" i="9"/>
  <c r="AK307" i="9"/>
  <c r="AO306" i="9"/>
  <c r="D306" i="9"/>
  <c r="AF306" i="9"/>
  <c r="AG223" i="8"/>
  <c r="AF222" i="7"/>
  <c r="AJ222" i="8"/>
  <c r="AO224" i="8"/>
  <c r="AF224" i="8"/>
  <c r="AM225" i="8"/>
  <c r="AK225" i="8"/>
  <c r="C225" i="8"/>
  <c r="A226" i="8"/>
  <c r="AH225" i="8"/>
  <c r="D224" i="8"/>
  <c r="F223" i="7"/>
  <c r="AF223" i="7" s="1"/>
  <c r="P223" i="7"/>
  <c r="AJ223" i="7" s="1"/>
  <c r="I223" i="7"/>
  <c r="AJ222" i="7"/>
  <c r="L224" i="7"/>
  <c r="M224" i="7" s="1"/>
  <c r="AL224" i="7" s="1"/>
  <c r="G224" i="7"/>
  <c r="AG225" i="7"/>
  <c r="C225" i="7"/>
  <c r="A226" i="7"/>
  <c r="AH225" i="7"/>
  <c r="D224" i="7"/>
  <c r="AJ218" i="6"/>
  <c r="AL195" i="6"/>
  <c r="Q221" i="6"/>
  <c r="S220" i="6"/>
  <c r="AK223" i="7" l="1"/>
  <c r="AM212" i="7"/>
  <c r="H213" i="7"/>
  <c r="AG305" i="9"/>
  <c r="AJ304" i="9"/>
  <c r="AO307" i="9"/>
  <c r="D307" i="9"/>
  <c r="AF307" i="9"/>
  <c r="AH308" i="9"/>
  <c r="C308" i="9"/>
  <c r="A309" i="9"/>
  <c r="AM308" i="9"/>
  <c r="AK308" i="9"/>
  <c r="AG224" i="8"/>
  <c r="AJ223" i="8"/>
  <c r="AO225" i="8"/>
  <c r="AF225" i="8"/>
  <c r="AM226" i="8"/>
  <c r="AK226" i="8"/>
  <c r="C226" i="8"/>
  <c r="A227" i="8"/>
  <c r="AH226" i="8"/>
  <c r="D225" i="8"/>
  <c r="P224" i="7"/>
  <c r="I224" i="7"/>
  <c r="F224" i="7"/>
  <c r="L225" i="7"/>
  <c r="M225" i="7" s="1"/>
  <c r="AL225" i="7" s="1"/>
  <c r="G225" i="7"/>
  <c r="AG226" i="7"/>
  <c r="C226" i="7"/>
  <c r="A227" i="7"/>
  <c r="AH226" i="7"/>
  <c r="D225" i="7"/>
  <c r="AJ219" i="6"/>
  <c r="AL196" i="6"/>
  <c r="AK153" i="6"/>
  <c r="Q222" i="6"/>
  <c r="S221" i="6"/>
  <c r="AM213" i="7" l="1"/>
  <c r="H214" i="7"/>
  <c r="AG306" i="9"/>
  <c r="AJ305" i="9"/>
  <c r="AJ224" i="7"/>
  <c r="AO308" i="9"/>
  <c r="D308" i="9"/>
  <c r="AF308" i="9"/>
  <c r="AH309" i="9"/>
  <c r="C309" i="9"/>
  <c r="A310" i="9"/>
  <c r="AM309" i="9"/>
  <c r="AK309" i="9"/>
  <c r="AG225" i="8"/>
  <c r="AJ224" i="8"/>
  <c r="AO226" i="8"/>
  <c r="AF226" i="8"/>
  <c r="AM227" i="8"/>
  <c r="AK227" i="8"/>
  <c r="C227" i="8"/>
  <c r="A228" i="8"/>
  <c r="AH227" i="8"/>
  <c r="D226" i="8"/>
  <c r="F225" i="7"/>
  <c r="AK225" i="7" s="1"/>
  <c r="I225" i="7"/>
  <c r="P225" i="7"/>
  <c r="AK224" i="7"/>
  <c r="AF224" i="7"/>
  <c r="L226" i="7"/>
  <c r="M226" i="7" s="1"/>
  <c r="AL226" i="7" s="1"/>
  <c r="G226" i="7"/>
  <c r="D226" i="7"/>
  <c r="AG227" i="7"/>
  <c r="C227" i="7"/>
  <c r="A228" i="7"/>
  <c r="AH227" i="7"/>
  <c r="AJ220" i="6"/>
  <c r="AL197" i="6"/>
  <c r="AK154" i="6"/>
  <c r="Q223" i="6"/>
  <c r="S222" i="6"/>
  <c r="AM214" i="7" l="1"/>
  <c r="H215" i="7"/>
  <c r="AG307" i="9"/>
  <c r="AJ306" i="9"/>
  <c r="AO309" i="9"/>
  <c r="D309" i="9"/>
  <c r="AF309" i="9"/>
  <c r="AH310" i="9"/>
  <c r="C310" i="9"/>
  <c r="A311" i="9"/>
  <c r="AM310" i="9"/>
  <c r="AK310" i="9"/>
  <c r="AG226" i="8"/>
  <c r="AJ225" i="8"/>
  <c r="AO227" i="8"/>
  <c r="AF227" i="8"/>
  <c r="AM228" i="8"/>
  <c r="AK228" i="8"/>
  <c r="C228" i="8"/>
  <c r="A229" i="8"/>
  <c r="AH228" i="8"/>
  <c r="D227" i="8"/>
  <c r="AF225" i="7"/>
  <c r="I226" i="7"/>
  <c r="P226" i="7"/>
  <c r="AJ226" i="7" s="1"/>
  <c r="F226" i="7"/>
  <c r="AJ225" i="7"/>
  <c r="L227" i="7"/>
  <c r="M227" i="7" s="1"/>
  <c r="AL227" i="7" s="1"/>
  <c r="G227" i="7"/>
  <c r="D227" i="7"/>
  <c r="AG228" i="7"/>
  <c r="C228" i="7"/>
  <c r="A229" i="7"/>
  <c r="AH228" i="7"/>
  <c r="AJ221" i="6"/>
  <c r="AL198" i="6"/>
  <c r="Q224" i="6"/>
  <c r="S223" i="6"/>
  <c r="AM215" i="7" l="1"/>
  <c r="H216" i="7"/>
  <c r="AG308" i="9"/>
  <c r="AJ307" i="9"/>
  <c r="AO310" i="9"/>
  <c r="D310" i="9"/>
  <c r="AF310" i="9"/>
  <c r="AH311" i="9"/>
  <c r="C311" i="9"/>
  <c r="A312" i="9"/>
  <c r="AM311" i="9"/>
  <c r="AK311" i="9"/>
  <c r="AG227" i="8"/>
  <c r="AJ226" i="8"/>
  <c r="AO228" i="8"/>
  <c r="AF228" i="8"/>
  <c r="AM229" i="8"/>
  <c r="AK229" i="8"/>
  <c r="C229" i="8"/>
  <c r="A230" i="8"/>
  <c r="AH229" i="8"/>
  <c r="D228" i="8"/>
  <c r="F227" i="7"/>
  <c r="AF227" i="7" s="1"/>
  <c r="I227" i="7"/>
  <c r="AK227" i="7"/>
  <c r="P227" i="7"/>
  <c r="AK226" i="7"/>
  <c r="AF226" i="7"/>
  <c r="L228" i="7"/>
  <c r="M228" i="7" s="1"/>
  <c r="AL228" i="7" s="1"/>
  <c r="G228" i="7"/>
  <c r="D228" i="7"/>
  <c r="AG229" i="7"/>
  <c r="C229" i="7"/>
  <c r="A230" i="7"/>
  <c r="AH229" i="7"/>
  <c r="AJ222" i="6"/>
  <c r="AL199" i="6"/>
  <c r="AK155" i="6"/>
  <c r="Q225" i="6"/>
  <c r="S224" i="6"/>
  <c r="AM216" i="7" l="1"/>
  <c r="H217" i="7"/>
  <c r="AG309" i="9"/>
  <c r="AJ308" i="9"/>
  <c r="AH312" i="9"/>
  <c r="C312" i="9"/>
  <c r="A313" i="9"/>
  <c r="AM312" i="9"/>
  <c r="AK312" i="9"/>
  <c r="AO311" i="9"/>
  <c r="D311" i="9"/>
  <c r="AF311" i="9"/>
  <c r="AG228" i="8"/>
  <c r="AJ227" i="8"/>
  <c r="AO229" i="8"/>
  <c r="AF229" i="8"/>
  <c r="AM230" i="8"/>
  <c r="AK230" i="8"/>
  <c r="C230" i="8"/>
  <c r="A231" i="8"/>
  <c r="AH230" i="8"/>
  <c r="D229" i="8"/>
  <c r="F228" i="7"/>
  <c r="AK228" i="7" s="1"/>
  <c r="I228" i="7"/>
  <c r="P228" i="7"/>
  <c r="AJ227" i="7"/>
  <c r="L229" i="7"/>
  <c r="M229" i="7" s="1"/>
  <c r="AL229" i="7" s="1"/>
  <c r="G229" i="7"/>
  <c r="AG230" i="7"/>
  <c r="C230" i="7"/>
  <c r="A231" i="7"/>
  <c r="AH230" i="7"/>
  <c r="D229" i="7"/>
  <c r="AJ223" i="6"/>
  <c r="AL200" i="6"/>
  <c r="Q226" i="6"/>
  <c r="S225" i="6"/>
  <c r="AM217" i="7" l="1"/>
  <c r="H218" i="7"/>
  <c r="AG310" i="9"/>
  <c r="AJ309" i="9"/>
  <c r="AH313" i="9"/>
  <c r="C313" i="9"/>
  <c r="A314" i="9"/>
  <c r="AM313" i="9"/>
  <c r="AK313" i="9"/>
  <c r="AO312" i="9"/>
  <c r="D312" i="9"/>
  <c r="AF312" i="9"/>
  <c r="AG229" i="8"/>
  <c r="AJ228" i="8"/>
  <c r="AO230" i="8"/>
  <c r="AF230" i="8"/>
  <c r="AM231" i="8"/>
  <c r="AK231" i="8"/>
  <c r="C231" i="8"/>
  <c r="A232" i="8"/>
  <c r="AH231" i="8"/>
  <c r="D230" i="8"/>
  <c r="AF228" i="7"/>
  <c r="F229" i="7"/>
  <c r="AF229" i="7" s="1"/>
  <c r="P229" i="7"/>
  <c r="AJ229" i="7" s="1"/>
  <c r="AK229" i="7"/>
  <c r="I229" i="7"/>
  <c r="AJ228" i="7"/>
  <c r="L230" i="7"/>
  <c r="M230" i="7" s="1"/>
  <c r="AL230" i="7" s="1"/>
  <c r="G230" i="7"/>
  <c r="D230" i="7"/>
  <c r="AG231" i="7"/>
  <c r="C231" i="7"/>
  <c r="A232" i="7"/>
  <c r="AH231" i="7"/>
  <c r="AJ224" i="6"/>
  <c r="AL201" i="6"/>
  <c r="Q227" i="6"/>
  <c r="S226" i="6"/>
  <c r="AM218" i="7" l="1"/>
  <c r="H219" i="7"/>
  <c r="AG311" i="9"/>
  <c r="AJ310" i="9"/>
  <c r="AO313" i="9"/>
  <c r="D313" i="9"/>
  <c r="AF313" i="9"/>
  <c r="AH314" i="9"/>
  <c r="C314" i="9"/>
  <c r="A315" i="9"/>
  <c r="AM314" i="9"/>
  <c r="AK314" i="9"/>
  <c r="AG230" i="8"/>
  <c r="AJ229" i="8"/>
  <c r="AO231" i="8"/>
  <c r="AF231" i="8"/>
  <c r="AM232" i="8"/>
  <c r="AK232" i="8"/>
  <c r="C232" i="8"/>
  <c r="A233" i="8"/>
  <c r="AH232" i="8"/>
  <c r="D231" i="8"/>
  <c r="F230" i="7"/>
  <c r="AK230" i="7" s="1"/>
  <c r="I230" i="7"/>
  <c r="P230" i="7"/>
  <c r="AF230" i="7"/>
  <c r="L231" i="7"/>
  <c r="M231" i="7" s="1"/>
  <c r="AL231" i="7" s="1"/>
  <c r="G231" i="7"/>
  <c r="D231" i="7"/>
  <c r="AG232" i="7"/>
  <c r="C232" i="7"/>
  <c r="A233" i="7"/>
  <c r="AH232" i="7"/>
  <c r="AJ225" i="6"/>
  <c r="AL202" i="6"/>
  <c r="AK156" i="6"/>
  <c r="Q228" i="6"/>
  <c r="S227" i="6"/>
  <c r="AM219" i="7" l="1"/>
  <c r="H220" i="7"/>
  <c r="AG312" i="9"/>
  <c r="AJ311" i="9"/>
  <c r="AO314" i="9"/>
  <c r="D314" i="9"/>
  <c r="AF314" i="9"/>
  <c r="AH315" i="9"/>
  <c r="C315" i="9"/>
  <c r="A316" i="9"/>
  <c r="AM315" i="9"/>
  <c r="AK315" i="9"/>
  <c r="AG231" i="8"/>
  <c r="AJ230" i="8"/>
  <c r="AO232" i="8"/>
  <c r="AF232" i="8"/>
  <c r="AM233" i="8"/>
  <c r="AK233" i="8"/>
  <c r="C233" i="8"/>
  <c r="A234" i="8"/>
  <c r="AH233" i="8"/>
  <c r="D232" i="8"/>
  <c r="F231" i="7"/>
  <c r="AK231" i="7" s="1"/>
  <c r="I231" i="7"/>
  <c r="P231" i="7"/>
  <c r="AJ230" i="7"/>
  <c r="L232" i="7"/>
  <c r="M232" i="7" s="1"/>
  <c r="AL232" i="7" s="1"/>
  <c r="G232" i="7"/>
  <c r="D232" i="7"/>
  <c r="AG233" i="7"/>
  <c r="C233" i="7"/>
  <c r="A234" i="7"/>
  <c r="AH233" i="7"/>
  <c r="AJ226" i="6"/>
  <c r="AL203" i="6"/>
  <c r="AK157" i="6"/>
  <c r="Q229" i="6"/>
  <c r="S228" i="6"/>
  <c r="AM220" i="7" l="1"/>
  <c r="H221" i="7"/>
  <c r="AJ313" i="9"/>
  <c r="AJ312" i="9"/>
  <c r="AO315" i="9"/>
  <c r="D315" i="9"/>
  <c r="AF315" i="9"/>
  <c r="AH316" i="9"/>
  <c r="C316" i="9"/>
  <c r="A317" i="9"/>
  <c r="AM316" i="9"/>
  <c r="AK316" i="9"/>
  <c r="AG232" i="8"/>
  <c r="AJ231" i="8"/>
  <c r="AO233" i="8"/>
  <c r="AF233" i="8"/>
  <c r="AM234" i="8"/>
  <c r="AK234" i="8"/>
  <c r="C234" i="8"/>
  <c r="A235" i="8"/>
  <c r="AH234" i="8"/>
  <c r="D233" i="8"/>
  <c r="AF231" i="7"/>
  <c r="P232" i="7"/>
  <c r="F232" i="7"/>
  <c r="I232" i="7"/>
  <c r="AJ231" i="7"/>
  <c r="L233" i="7"/>
  <c r="M233" i="7" s="1"/>
  <c r="AL233" i="7" s="1"/>
  <c r="G233" i="7"/>
  <c r="D233" i="7"/>
  <c r="AG234" i="7"/>
  <c r="C234" i="7"/>
  <c r="A235" i="7"/>
  <c r="AH234" i="7"/>
  <c r="AJ227" i="6"/>
  <c r="AL204" i="6"/>
  <c r="AK158" i="6"/>
  <c r="Q230" i="6"/>
  <c r="S229" i="6"/>
  <c r="AG314" i="9" l="1"/>
  <c r="AJ232" i="7"/>
  <c r="AM221" i="7"/>
  <c r="H222" i="7"/>
  <c r="AJ314" i="9"/>
  <c r="AO316" i="9"/>
  <c r="D316" i="9"/>
  <c r="AF316" i="9"/>
  <c r="AH317" i="9"/>
  <c r="C317" i="9"/>
  <c r="A318" i="9"/>
  <c r="AM317" i="9"/>
  <c r="AK317" i="9"/>
  <c r="AG233" i="8"/>
  <c r="AJ232" i="8"/>
  <c r="AO234" i="8"/>
  <c r="D234" i="8"/>
  <c r="AF234" i="8"/>
  <c r="AM235" i="8"/>
  <c r="AK235" i="8"/>
  <c r="C235" i="8"/>
  <c r="A236" i="8"/>
  <c r="AH235" i="8"/>
  <c r="F233" i="7"/>
  <c r="AK233" i="7" s="1"/>
  <c r="I233" i="7"/>
  <c r="P233" i="7"/>
  <c r="AK232" i="7"/>
  <c r="AF232" i="7"/>
  <c r="L234" i="7"/>
  <c r="M234" i="7" s="1"/>
  <c r="AL234" i="7" s="1"/>
  <c r="G234" i="7"/>
  <c r="D234" i="7"/>
  <c r="AG235" i="7"/>
  <c r="C235" i="7"/>
  <c r="A236" i="7"/>
  <c r="AH235" i="7"/>
  <c r="AJ228" i="6"/>
  <c r="AL205" i="6"/>
  <c r="Q231" i="6"/>
  <c r="S230" i="6"/>
  <c r="AG315" i="9" l="1"/>
  <c r="AM222" i="7"/>
  <c r="H223" i="7"/>
  <c r="AJ315" i="9"/>
  <c r="AH318" i="9"/>
  <c r="C318" i="9"/>
  <c r="A319" i="9"/>
  <c r="AM318" i="9"/>
  <c r="AK318" i="9"/>
  <c r="AO317" i="9"/>
  <c r="D317" i="9"/>
  <c r="AF317" i="9"/>
  <c r="AG234" i="8"/>
  <c r="AL233" i="8"/>
  <c r="AJ233" i="8"/>
  <c r="AO235" i="8"/>
  <c r="AF235" i="8"/>
  <c r="AM236" i="8"/>
  <c r="AK236" i="8"/>
  <c r="C236" i="8"/>
  <c r="A237" i="8"/>
  <c r="AH236" i="8"/>
  <c r="D235" i="8"/>
  <c r="AF233" i="7"/>
  <c r="I234" i="7"/>
  <c r="F234" i="7"/>
  <c r="AK234" i="7" s="1"/>
  <c r="P234" i="7"/>
  <c r="AJ233" i="7"/>
  <c r="L235" i="7"/>
  <c r="M235" i="7" s="1"/>
  <c r="AL235" i="7" s="1"/>
  <c r="G235" i="7"/>
  <c r="AG236" i="7"/>
  <c r="C236" i="7"/>
  <c r="A237" i="7"/>
  <c r="AH236" i="7"/>
  <c r="D235" i="7"/>
  <c r="AJ229" i="6"/>
  <c r="AL206" i="6"/>
  <c r="AK159" i="6"/>
  <c r="Q232" i="6"/>
  <c r="S231" i="6"/>
  <c r="AM223" i="7" l="1"/>
  <c r="H224" i="7"/>
  <c r="AG316" i="9"/>
  <c r="AO318" i="9"/>
  <c r="D318" i="9"/>
  <c r="AF318" i="9"/>
  <c r="AH319" i="9"/>
  <c r="C319" i="9"/>
  <c r="A320" i="9"/>
  <c r="AM319" i="9"/>
  <c r="AK319" i="9"/>
  <c r="AG235" i="8"/>
  <c r="AJ234" i="8"/>
  <c r="AO236" i="8"/>
  <c r="AF236" i="8"/>
  <c r="AM237" i="8"/>
  <c r="AK237" i="8"/>
  <c r="C237" i="8"/>
  <c r="A238" i="8"/>
  <c r="AH237" i="8"/>
  <c r="D236" i="8"/>
  <c r="AF234" i="7"/>
  <c r="F235" i="7"/>
  <c r="AK235" i="7" s="1"/>
  <c r="I235" i="7"/>
  <c r="P235" i="7"/>
  <c r="AJ234" i="7"/>
  <c r="L236" i="7"/>
  <c r="M236" i="7" s="1"/>
  <c r="AL236" i="7" s="1"/>
  <c r="G236" i="7"/>
  <c r="AG237" i="7"/>
  <c r="C237" i="7"/>
  <c r="A238" i="7"/>
  <c r="AH237" i="7"/>
  <c r="D236" i="7"/>
  <c r="AJ230" i="6"/>
  <c r="AL207" i="6"/>
  <c r="AK160" i="6"/>
  <c r="Q233" i="6"/>
  <c r="S232" i="6"/>
  <c r="AM224" i="7" l="1"/>
  <c r="H225" i="7"/>
  <c r="AJ316" i="9"/>
  <c r="AH320" i="9"/>
  <c r="C320" i="9"/>
  <c r="A321" i="9"/>
  <c r="AM320" i="9"/>
  <c r="AK320" i="9"/>
  <c r="AO319" i="9"/>
  <c r="D319" i="9"/>
  <c r="AF319" i="9"/>
  <c r="AF235" i="7"/>
  <c r="AG236" i="8"/>
  <c r="AJ235" i="8"/>
  <c r="AO237" i="8"/>
  <c r="AF237" i="8"/>
  <c r="AM238" i="8"/>
  <c r="AK238" i="8"/>
  <c r="C238" i="8"/>
  <c r="A239" i="8"/>
  <c r="AH238" i="8"/>
  <c r="D237" i="8"/>
  <c r="F236" i="7"/>
  <c r="AF236" i="7" s="1"/>
  <c r="P236" i="7"/>
  <c r="AJ236" i="7" s="1"/>
  <c r="AK236" i="7"/>
  <c r="I236" i="7"/>
  <c r="AJ235" i="7"/>
  <c r="L237" i="7"/>
  <c r="M237" i="7" s="1"/>
  <c r="AL237" i="7" s="1"/>
  <c r="G237" i="7"/>
  <c r="AG238" i="7"/>
  <c r="C238" i="7"/>
  <c r="A239" i="7"/>
  <c r="AH238" i="7"/>
  <c r="D237" i="7"/>
  <c r="AJ231" i="6"/>
  <c r="AL208" i="6"/>
  <c r="Q234" i="6"/>
  <c r="S233" i="6"/>
  <c r="AM225" i="7" l="1"/>
  <c r="H226" i="7"/>
  <c r="AJ317" i="9"/>
  <c r="AH321" i="9"/>
  <c r="C321" i="9"/>
  <c r="A322" i="9"/>
  <c r="AM321" i="9"/>
  <c r="AK321" i="9"/>
  <c r="AO320" i="9"/>
  <c r="D320" i="9"/>
  <c r="AF320" i="9"/>
  <c r="AG237" i="8"/>
  <c r="AJ236" i="8"/>
  <c r="AO238" i="8"/>
  <c r="AF238" i="8"/>
  <c r="AM239" i="8"/>
  <c r="AK239" i="8"/>
  <c r="C239" i="8"/>
  <c r="A240" i="8"/>
  <c r="AH239" i="8"/>
  <c r="D238" i="8"/>
  <c r="F237" i="7"/>
  <c r="AK237" i="7" s="1"/>
  <c r="I237" i="7"/>
  <c r="P237" i="7"/>
  <c r="L238" i="7"/>
  <c r="M238" i="7" s="1"/>
  <c r="AL238" i="7" s="1"/>
  <c r="G238" i="7"/>
  <c r="AG239" i="7"/>
  <c r="C239" i="7"/>
  <c r="A240" i="7"/>
  <c r="AH239" i="7"/>
  <c r="D238" i="7"/>
  <c r="AJ232" i="6"/>
  <c r="AL209" i="6"/>
  <c r="AK161" i="6"/>
  <c r="Q235" i="6"/>
  <c r="S234" i="6"/>
  <c r="AM226" i="7" l="1"/>
  <c r="H227" i="7"/>
  <c r="AJ318" i="9"/>
  <c r="AO321" i="9"/>
  <c r="D321" i="9"/>
  <c r="AF321" i="9"/>
  <c r="A323" i="9"/>
  <c r="AM322" i="9"/>
  <c r="AK322" i="9"/>
  <c r="AH322" i="9"/>
  <c r="C322" i="9"/>
  <c r="AF322" i="9" s="1"/>
  <c r="AG238" i="8"/>
  <c r="AJ237" i="8"/>
  <c r="AO239" i="8"/>
  <c r="AF239" i="8"/>
  <c r="AM240" i="8"/>
  <c r="AK240" i="8"/>
  <c r="C240" i="8"/>
  <c r="A241" i="8"/>
  <c r="AH240" i="8"/>
  <c r="D239" i="8"/>
  <c r="AF237" i="7"/>
  <c r="I238" i="7"/>
  <c r="F238" i="7"/>
  <c r="AK238" i="7" s="1"/>
  <c r="P238" i="7"/>
  <c r="AJ237" i="7"/>
  <c r="L239" i="7"/>
  <c r="M239" i="7" s="1"/>
  <c r="AL239" i="7" s="1"/>
  <c r="G239" i="7"/>
  <c r="AG240" i="7"/>
  <c r="C240" i="7"/>
  <c r="A241" i="7"/>
  <c r="AH240" i="7"/>
  <c r="D239" i="7"/>
  <c r="AJ233" i="6"/>
  <c r="AL210" i="6"/>
  <c r="AK162" i="6"/>
  <c r="Q236" i="6"/>
  <c r="S235" i="6"/>
  <c r="AM227" i="7" l="1"/>
  <c r="H228" i="7"/>
  <c r="AJ319" i="9"/>
  <c r="AO322" i="9"/>
  <c r="D322" i="9"/>
  <c r="A324" i="9"/>
  <c r="AM323" i="9"/>
  <c r="AK323" i="9"/>
  <c r="AH323" i="9"/>
  <c r="C323" i="9"/>
  <c r="AF323" i="9" s="1"/>
  <c r="AG239" i="8"/>
  <c r="AJ238" i="8"/>
  <c r="AO240" i="8"/>
  <c r="AF240" i="8"/>
  <c r="AM241" i="8"/>
  <c r="AK241" i="8"/>
  <c r="C241" i="8"/>
  <c r="A242" i="8"/>
  <c r="AH241" i="8"/>
  <c r="D240" i="8"/>
  <c r="AF238" i="7"/>
  <c r="F239" i="7"/>
  <c r="AK239" i="7" s="1"/>
  <c r="I239" i="7"/>
  <c r="P239" i="7"/>
  <c r="AJ238" i="7"/>
  <c r="L240" i="7"/>
  <c r="M240" i="7" s="1"/>
  <c r="AL240" i="7" s="1"/>
  <c r="G240" i="7"/>
  <c r="AG241" i="7"/>
  <c r="C241" i="7"/>
  <c r="A242" i="7"/>
  <c r="AH241" i="7"/>
  <c r="D240" i="7"/>
  <c r="AJ234" i="6"/>
  <c r="AL211" i="6"/>
  <c r="Q237" i="6"/>
  <c r="S236" i="6"/>
  <c r="AM228" i="7" l="1"/>
  <c r="H229" i="7"/>
  <c r="AG321" i="9"/>
  <c r="AJ320" i="9"/>
  <c r="D323" i="9"/>
  <c r="AO323" i="9"/>
  <c r="AH324" i="9"/>
  <c r="A325" i="9"/>
  <c r="AM324" i="9"/>
  <c r="AK324" i="9"/>
  <c r="C324" i="9"/>
  <c r="AF239" i="7"/>
  <c r="AG240" i="8"/>
  <c r="AJ239" i="8"/>
  <c r="AO241" i="8"/>
  <c r="AF241" i="8"/>
  <c r="AM242" i="8"/>
  <c r="AK242" i="8"/>
  <c r="C242" i="8"/>
  <c r="A243" i="8"/>
  <c r="AH242" i="8"/>
  <c r="D241" i="8"/>
  <c r="F240" i="7"/>
  <c r="AF240" i="7" s="1"/>
  <c r="P240" i="7"/>
  <c r="AJ240" i="7" s="1"/>
  <c r="AK240" i="7"/>
  <c r="I240" i="7"/>
  <c r="AJ239" i="7"/>
  <c r="L241" i="7"/>
  <c r="M241" i="7" s="1"/>
  <c r="AL241" i="7" s="1"/>
  <c r="G241" i="7"/>
  <c r="AG242" i="7"/>
  <c r="C242" i="7"/>
  <c r="A243" i="7"/>
  <c r="AH242" i="7"/>
  <c r="D241" i="7"/>
  <c r="AJ235" i="6"/>
  <c r="AL212" i="6"/>
  <c r="AK163" i="6"/>
  <c r="Q238" i="6"/>
  <c r="S237" i="6"/>
  <c r="AM229" i="7" l="1"/>
  <c r="H230" i="7"/>
  <c r="AG322" i="9"/>
  <c r="AJ321" i="9"/>
  <c r="AO324" i="9"/>
  <c r="D324" i="9"/>
  <c r="AH325" i="9"/>
  <c r="C325" i="9"/>
  <c r="A326" i="9"/>
  <c r="AM325" i="9"/>
  <c r="AK325" i="9"/>
  <c r="AF324" i="9"/>
  <c r="AG241" i="8"/>
  <c r="AJ240" i="8"/>
  <c r="AO242" i="8"/>
  <c r="AF242" i="8"/>
  <c r="AM243" i="8"/>
  <c r="AK243" i="8"/>
  <c r="C243" i="8"/>
  <c r="A244" i="8"/>
  <c r="AH243" i="8"/>
  <c r="D242" i="8"/>
  <c r="F241" i="7"/>
  <c r="AK241" i="7" s="1"/>
  <c r="I241" i="7"/>
  <c r="P241" i="7"/>
  <c r="L242" i="7"/>
  <c r="M242" i="7" s="1"/>
  <c r="AL242" i="7" s="1"/>
  <c r="G242" i="7"/>
  <c r="AG243" i="7"/>
  <c r="C243" i="7"/>
  <c r="A244" i="7"/>
  <c r="AH243" i="7"/>
  <c r="D242" i="7"/>
  <c r="AJ236" i="6"/>
  <c r="AL213" i="6"/>
  <c r="Q239" i="6"/>
  <c r="S238" i="6"/>
  <c r="AM230" i="7" l="1"/>
  <c r="H231" i="7"/>
  <c r="AF241" i="7"/>
  <c r="AG323" i="9"/>
  <c r="AJ322" i="9"/>
  <c r="AH326" i="9"/>
  <c r="C326" i="9"/>
  <c r="A327" i="9"/>
  <c r="AM326" i="9"/>
  <c r="AK326" i="9"/>
  <c r="AO325" i="9"/>
  <c r="D325" i="9"/>
  <c r="AF325" i="9"/>
  <c r="AG242" i="8"/>
  <c r="AJ241" i="8"/>
  <c r="AO243" i="8"/>
  <c r="AF243" i="8"/>
  <c r="AM244" i="8"/>
  <c r="AK244" i="8"/>
  <c r="C244" i="8"/>
  <c r="A245" i="8"/>
  <c r="AH244" i="8"/>
  <c r="D243" i="8"/>
  <c r="F242" i="7"/>
  <c r="AF242" i="7" s="1"/>
  <c r="P242" i="7"/>
  <c r="AJ242" i="7" s="1"/>
  <c r="AK242" i="7"/>
  <c r="I242" i="7"/>
  <c r="AJ241" i="7"/>
  <c r="L243" i="7"/>
  <c r="M243" i="7" s="1"/>
  <c r="AL243" i="7" s="1"/>
  <c r="G243" i="7"/>
  <c r="AG244" i="7"/>
  <c r="C244" i="7"/>
  <c r="A245" i="7"/>
  <c r="AH244" i="7"/>
  <c r="D243" i="7"/>
  <c r="AJ237" i="6"/>
  <c r="AL214" i="6"/>
  <c r="AK164" i="6"/>
  <c r="Q240" i="6"/>
  <c r="S239" i="6"/>
  <c r="AM231" i="7" l="1"/>
  <c r="H232" i="7"/>
  <c r="AG324" i="9"/>
  <c r="AJ323" i="9"/>
  <c r="AO326" i="9"/>
  <c r="D326" i="9"/>
  <c r="AF326" i="9"/>
  <c r="AH327" i="9"/>
  <c r="C327" i="9"/>
  <c r="A328" i="9"/>
  <c r="AM327" i="9"/>
  <c r="AK327" i="9"/>
  <c r="AG243" i="8"/>
  <c r="AJ242" i="8"/>
  <c r="AO244" i="8"/>
  <c r="AF244" i="8"/>
  <c r="AM245" i="8"/>
  <c r="AK245" i="8"/>
  <c r="C245" i="8"/>
  <c r="A246" i="8"/>
  <c r="AH245" i="8"/>
  <c r="D244" i="8"/>
  <c r="F243" i="7"/>
  <c r="AK243" i="7" s="1"/>
  <c r="I243" i="7"/>
  <c r="P243" i="7"/>
  <c r="L244" i="7"/>
  <c r="M244" i="7" s="1"/>
  <c r="AL244" i="7" s="1"/>
  <c r="G244" i="7"/>
  <c r="AG245" i="7"/>
  <c r="C245" i="7"/>
  <c r="A246" i="7"/>
  <c r="AH245" i="7"/>
  <c r="D244" i="7"/>
  <c r="AJ238" i="6"/>
  <c r="AL215" i="6"/>
  <c r="AK165" i="6"/>
  <c r="Q241" i="6"/>
  <c r="S240" i="6"/>
  <c r="AM232" i="7" l="1"/>
  <c r="H233" i="7"/>
  <c r="AG325" i="9"/>
  <c r="AJ324" i="9"/>
  <c r="AO327" i="9"/>
  <c r="D327" i="9"/>
  <c r="AF327" i="9"/>
  <c r="AH328" i="9"/>
  <c r="C328" i="9"/>
  <c r="A329" i="9"/>
  <c r="AM328" i="9"/>
  <c r="AK328" i="9"/>
  <c r="AG244" i="8"/>
  <c r="AJ243" i="8"/>
  <c r="AO245" i="8"/>
  <c r="AF245" i="8"/>
  <c r="AM246" i="8"/>
  <c r="AK246" i="8"/>
  <c r="C246" i="8"/>
  <c r="A247" i="8"/>
  <c r="AH246" i="8"/>
  <c r="D245" i="8"/>
  <c r="AF243" i="7"/>
  <c r="F244" i="7"/>
  <c r="AF244" i="7" s="1"/>
  <c r="P244" i="7"/>
  <c r="AJ244" i="7" s="1"/>
  <c r="I244" i="7"/>
  <c r="AJ243" i="7"/>
  <c r="L245" i="7"/>
  <c r="M245" i="7" s="1"/>
  <c r="AL245" i="7" s="1"/>
  <c r="G245" i="7"/>
  <c r="D245" i="7"/>
  <c r="AG246" i="7"/>
  <c r="C246" i="7"/>
  <c r="A247" i="7"/>
  <c r="AH246" i="7"/>
  <c r="AJ239" i="6"/>
  <c r="AL216" i="6"/>
  <c r="AK166" i="6"/>
  <c r="Q242" i="6"/>
  <c r="S241" i="6"/>
  <c r="AM233" i="7" l="1"/>
  <c r="H234" i="7"/>
  <c r="AG326" i="9"/>
  <c r="AJ325" i="9"/>
  <c r="AH329" i="9"/>
  <c r="C329" i="9"/>
  <c r="A330" i="9"/>
  <c r="AM329" i="9"/>
  <c r="AK329" i="9"/>
  <c r="AO328" i="9"/>
  <c r="D328" i="9"/>
  <c r="AF328" i="9"/>
  <c r="AG245" i="8"/>
  <c r="AK244" i="7"/>
  <c r="AJ244" i="8"/>
  <c r="AO246" i="8"/>
  <c r="AF246" i="8"/>
  <c r="AM247" i="8"/>
  <c r="AK247" i="8"/>
  <c r="C247" i="8"/>
  <c r="A248" i="8"/>
  <c r="AH247" i="8"/>
  <c r="D246" i="8"/>
  <c r="F245" i="7"/>
  <c r="AK245" i="7" s="1"/>
  <c r="I245" i="7"/>
  <c r="P245" i="7"/>
  <c r="L246" i="7"/>
  <c r="M246" i="7" s="1"/>
  <c r="AL246" i="7" s="1"/>
  <c r="G246" i="7"/>
  <c r="D246" i="7"/>
  <c r="AG247" i="7"/>
  <c r="C247" i="7"/>
  <c r="A248" i="7"/>
  <c r="AH247" i="7"/>
  <c r="AJ240" i="6"/>
  <c r="AL217" i="6"/>
  <c r="AK167" i="6"/>
  <c r="Q243" i="6"/>
  <c r="S242" i="6"/>
  <c r="AM234" i="7" l="1"/>
  <c r="H235" i="7"/>
  <c r="AG327" i="9"/>
  <c r="AJ326" i="9"/>
  <c r="AO329" i="9"/>
  <c r="D329" i="9"/>
  <c r="AF329" i="9"/>
  <c r="AH330" i="9"/>
  <c r="C330" i="9"/>
  <c r="A331" i="9"/>
  <c r="AM330" i="9"/>
  <c r="AK330" i="9"/>
  <c r="AG246" i="8"/>
  <c r="AJ245" i="8"/>
  <c r="AO247" i="8"/>
  <c r="AF247" i="8"/>
  <c r="AM248" i="8"/>
  <c r="AK248" i="8"/>
  <c r="C248" i="8"/>
  <c r="A249" i="8"/>
  <c r="AH248" i="8"/>
  <c r="D247" i="8"/>
  <c r="AF245" i="7"/>
  <c r="F246" i="7"/>
  <c r="AF246" i="7" s="1"/>
  <c r="P246" i="7"/>
  <c r="AJ246" i="7" s="1"/>
  <c r="I246" i="7"/>
  <c r="AJ245" i="7"/>
  <c r="L247" i="7"/>
  <c r="M247" i="7" s="1"/>
  <c r="AL247" i="7" s="1"/>
  <c r="G247" i="7"/>
  <c r="D247" i="7"/>
  <c r="AG248" i="7"/>
  <c r="C248" i="7"/>
  <c r="A249" i="7"/>
  <c r="AH248" i="7"/>
  <c r="AJ241" i="6"/>
  <c r="AL218" i="6"/>
  <c r="AK168" i="6"/>
  <c r="AM166" i="6"/>
  <c r="Q244" i="6"/>
  <c r="S243" i="6"/>
  <c r="AK246" i="7" l="1"/>
  <c r="AM235" i="7"/>
  <c r="H236" i="7"/>
  <c r="AG328" i="9"/>
  <c r="AJ327" i="9"/>
  <c r="AO330" i="9"/>
  <c r="D330" i="9"/>
  <c r="AF330" i="9"/>
  <c r="AH331" i="9"/>
  <c r="C331" i="9"/>
  <c r="A332" i="9"/>
  <c r="AM331" i="9"/>
  <c r="AK331" i="9"/>
  <c r="AG247" i="8"/>
  <c r="AJ246" i="8"/>
  <c r="AO248" i="8"/>
  <c r="AF248" i="8"/>
  <c r="AM249" i="8"/>
  <c r="AK249" i="8"/>
  <c r="C249" i="8"/>
  <c r="A250" i="8"/>
  <c r="AH249" i="8"/>
  <c r="D248" i="8"/>
  <c r="F247" i="7"/>
  <c r="AF247" i="7" s="1"/>
  <c r="P247" i="7"/>
  <c r="AJ247" i="7" s="1"/>
  <c r="AK247" i="7"/>
  <c r="I247" i="7"/>
  <c r="L248" i="7"/>
  <c r="M248" i="7" s="1"/>
  <c r="AL248" i="7" s="1"/>
  <c r="G248" i="7"/>
  <c r="D248" i="7"/>
  <c r="AG249" i="7"/>
  <c r="C249" i="7"/>
  <c r="A250" i="7"/>
  <c r="AH249" i="7"/>
  <c r="AJ242" i="6"/>
  <c r="AL219" i="6"/>
  <c r="Q245" i="6"/>
  <c r="S244" i="6"/>
  <c r="AM236" i="7" l="1"/>
  <c r="H237" i="7"/>
  <c r="AG329" i="9"/>
  <c r="AJ328" i="9"/>
  <c r="AH332" i="9"/>
  <c r="C332" i="9"/>
  <c r="A333" i="9"/>
  <c r="AM332" i="9"/>
  <c r="AK332" i="9"/>
  <c r="AO331" i="9"/>
  <c r="D331" i="9"/>
  <c r="AF331" i="9"/>
  <c r="AG248" i="8"/>
  <c r="AJ247" i="8"/>
  <c r="AO249" i="8"/>
  <c r="AF249" i="8"/>
  <c r="AM250" i="8"/>
  <c r="AK250" i="8"/>
  <c r="C250" i="8"/>
  <c r="A251" i="8"/>
  <c r="AH250" i="8"/>
  <c r="D249" i="8"/>
  <c r="F248" i="7"/>
  <c r="AK248" i="7" s="1"/>
  <c r="I248" i="7"/>
  <c r="P248" i="7"/>
  <c r="L249" i="7"/>
  <c r="M249" i="7" s="1"/>
  <c r="AL249" i="7" s="1"/>
  <c r="G249" i="7"/>
  <c r="AG250" i="7"/>
  <c r="C250" i="7"/>
  <c r="A251" i="7"/>
  <c r="AH250" i="7"/>
  <c r="D249" i="7"/>
  <c r="AJ243" i="6"/>
  <c r="AL220" i="6"/>
  <c r="AK169" i="6"/>
  <c r="Q246" i="6"/>
  <c r="S245" i="6"/>
  <c r="AM237" i="7" l="1"/>
  <c r="H238" i="7"/>
  <c r="AJ329" i="9"/>
  <c r="AO332" i="9"/>
  <c r="D332" i="9"/>
  <c r="AF332" i="9"/>
  <c r="AH333" i="9"/>
  <c r="C333" i="9"/>
  <c r="A334" i="9"/>
  <c r="AM333" i="9"/>
  <c r="AK333" i="9"/>
  <c r="AJ248" i="8"/>
  <c r="AG249" i="8"/>
  <c r="AO250" i="8"/>
  <c r="AF250" i="8"/>
  <c r="AM251" i="8"/>
  <c r="AK251" i="8"/>
  <c r="C251" i="8"/>
  <c r="A252" i="8"/>
  <c r="AH251" i="8"/>
  <c r="D250" i="8"/>
  <c r="F249" i="7"/>
  <c r="AF249" i="7" s="1"/>
  <c r="AF248" i="7"/>
  <c r="I249" i="7"/>
  <c r="P249" i="7"/>
  <c r="AJ248" i="7"/>
  <c r="L250" i="7"/>
  <c r="M250" i="7" s="1"/>
  <c r="AL250" i="7" s="1"/>
  <c r="G250" i="7"/>
  <c r="AG251" i="7"/>
  <c r="C251" i="7"/>
  <c r="A252" i="7"/>
  <c r="AH251" i="7"/>
  <c r="D250" i="7"/>
  <c r="AJ244" i="6"/>
  <c r="AL221" i="6"/>
  <c r="Q247" i="6"/>
  <c r="S246" i="6"/>
  <c r="AM238" i="7" l="1"/>
  <c r="H239" i="7"/>
  <c r="AJ330" i="9"/>
  <c r="AH334" i="9"/>
  <c r="C334" i="9"/>
  <c r="A335" i="9"/>
  <c r="AM334" i="9"/>
  <c r="AK334" i="9"/>
  <c r="AO333" i="9"/>
  <c r="D333" i="9"/>
  <c r="AF333" i="9"/>
  <c r="AK249" i="7"/>
  <c r="AG250" i="8"/>
  <c r="AJ249" i="8"/>
  <c r="AO251" i="8"/>
  <c r="AF251" i="8"/>
  <c r="AM252" i="8"/>
  <c r="AK252" i="8"/>
  <c r="C252" i="8"/>
  <c r="A253" i="8"/>
  <c r="AH252" i="8"/>
  <c r="D251" i="8"/>
  <c r="F250" i="7"/>
  <c r="AF250" i="7" s="1"/>
  <c r="P250" i="7"/>
  <c r="AJ250" i="7" s="1"/>
  <c r="AK250" i="7"/>
  <c r="I250" i="7"/>
  <c r="AJ249" i="7"/>
  <c r="L251" i="7"/>
  <c r="M251" i="7" s="1"/>
  <c r="AL251" i="7" s="1"/>
  <c r="G251" i="7"/>
  <c r="D251" i="7"/>
  <c r="A253" i="7"/>
  <c r="AG252" i="7"/>
  <c r="C252" i="7"/>
  <c r="AH252" i="7"/>
  <c r="AJ245" i="6"/>
  <c r="AL222" i="6"/>
  <c r="Q248" i="6"/>
  <c r="S247" i="6"/>
  <c r="AM239" i="7" l="1"/>
  <c r="H240" i="7"/>
  <c r="AG332" i="9"/>
  <c r="AJ331" i="9"/>
  <c r="AO334" i="9"/>
  <c r="D334" i="9"/>
  <c r="AF334" i="9"/>
  <c r="AH335" i="9"/>
  <c r="C335" i="9"/>
  <c r="A336" i="9"/>
  <c r="AM335" i="9"/>
  <c r="AK335" i="9"/>
  <c r="AG251" i="8"/>
  <c r="AJ250" i="8"/>
  <c r="AO252" i="8"/>
  <c r="AF252" i="8"/>
  <c r="A254" i="8"/>
  <c r="AK253" i="8"/>
  <c r="C253" i="8"/>
  <c r="AM253" i="8"/>
  <c r="AH253" i="8"/>
  <c r="D252" i="8"/>
  <c r="F251" i="7"/>
  <c r="AK251" i="7" s="1"/>
  <c r="I251" i="7"/>
  <c r="P251" i="7"/>
  <c r="L252" i="7"/>
  <c r="M252" i="7" s="1"/>
  <c r="AL252" i="7" s="1"/>
  <c r="G252" i="7"/>
  <c r="D252" i="7"/>
  <c r="A254" i="7"/>
  <c r="AH253" i="7"/>
  <c r="AG253" i="7"/>
  <c r="C253" i="7"/>
  <c r="AJ246" i="6"/>
  <c r="AL223" i="6"/>
  <c r="AK170" i="6"/>
  <c r="Q249" i="6"/>
  <c r="S248" i="6"/>
  <c r="AM240" i="7" l="1"/>
  <c r="H241" i="7"/>
  <c r="AG333" i="9"/>
  <c r="AJ332" i="9"/>
  <c r="AO335" i="9"/>
  <c r="D335" i="9"/>
  <c r="AF335" i="9"/>
  <c r="AH336" i="9"/>
  <c r="C336" i="9"/>
  <c r="A337" i="9"/>
  <c r="AM336" i="9"/>
  <c r="AK336" i="9"/>
  <c r="AG252" i="8"/>
  <c r="AJ251" i="8"/>
  <c r="AF251" i="7"/>
  <c r="AO253" i="8"/>
  <c r="AF253" i="8"/>
  <c r="D253" i="8"/>
  <c r="A255" i="8"/>
  <c r="AH254" i="8"/>
  <c r="AM254" i="8"/>
  <c r="C254" i="8"/>
  <c r="AK254" i="8"/>
  <c r="I252" i="7"/>
  <c r="P252" i="7"/>
  <c r="AJ252" i="7" s="1"/>
  <c r="F252" i="7"/>
  <c r="AJ251" i="7"/>
  <c r="L253" i="7"/>
  <c r="M253" i="7" s="1"/>
  <c r="AL253" i="7" s="1"/>
  <c r="G253" i="7"/>
  <c r="A255" i="7"/>
  <c r="AH254" i="7"/>
  <c r="C254" i="7"/>
  <c r="AG254" i="7"/>
  <c r="D253" i="7"/>
  <c r="AJ247" i="6"/>
  <c r="AL224" i="6"/>
  <c r="AK171" i="6"/>
  <c r="Q250" i="6"/>
  <c r="S249" i="6"/>
  <c r="AM241" i="7" l="1"/>
  <c r="H242" i="7"/>
  <c r="AG334" i="9"/>
  <c r="AJ333" i="9"/>
  <c r="AH337" i="9"/>
  <c r="C337" i="9"/>
  <c r="A338" i="9"/>
  <c r="AM337" i="9"/>
  <c r="AK337" i="9"/>
  <c r="AO336" i="9"/>
  <c r="D336" i="9"/>
  <c r="AF336" i="9"/>
  <c r="AG253" i="8"/>
  <c r="AJ252" i="8"/>
  <c r="AO254" i="8"/>
  <c r="D254" i="8"/>
  <c r="AF254" i="8"/>
  <c r="A256" i="8"/>
  <c r="AH255" i="8"/>
  <c r="AK255" i="8"/>
  <c r="AM255" i="8"/>
  <c r="C255" i="8"/>
  <c r="F253" i="7"/>
  <c r="AK253" i="7" s="1"/>
  <c r="I253" i="7"/>
  <c r="P253" i="7"/>
  <c r="AK252" i="7"/>
  <c r="AF252" i="7"/>
  <c r="L254" i="7"/>
  <c r="M254" i="7" s="1"/>
  <c r="AL254" i="7" s="1"/>
  <c r="G254" i="7"/>
  <c r="A256" i="7"/>
  <c r="AH255" i="7"/>
  <c r="AG255" i="7"/>
  <c r="C255" i="7"/>
  <c r="D254" i="7"/>
  <c r="AJ248" i="6"/>
  <c r="AL225" i="6"/>
  <c r="AK172" i="6"/>
  <c r="Q251" i="6"/>
  <c r="S250" i="6"/>
  <c r="AM242" i="7" l="1"/>
  <c r="H243" i="7"/>
  <c r="AG335" i="9"/>
  <c r="AJ334" i="9"/>
  <c r="AH338" i="9"/>
  <c r="C338" i="9"/>
  <c r="A339" i="9"/>
  <c r="AM338" i="9"/>
  <c r="AK338" i="9"/>
  <c r="AO337" i="9"/>
  <c r="D337" i="9"/>
  <c r="AF337" i="9"/>
  <c r="AF253" i="7"/>
  <c r="AG254" i="8"/>
  <c r="AJ253" i="8"/>
  <c r="AO255" i="8"/>
  <c r="AF255" i="8"/>
  <c r="D255" i="8"/>
  <c r="A257" i="8"/>
  <c r="AH256" i="8"/>
  <c r="AM256" i="8"/>
  <c r="C256" i="8"/>
  <c r="AK256" i="8"/>
  <c r="F254" i="7"/>
  <c r="AF254" i="7" s="1"/>
  <c r="P254" i="7"/>
  <c r="AJ254" i="7" s="1"/>
  <c r="AK254" i="7"/>
  <c r="I254" i="7"/>
  <c r="AJ253" i="7"/>
  <c r="L255" i="7"/>
  <c r="M255" i="7" s="1"/>
  <c r="AL255" i="7" s="1"/>
  <c r="G255" i="7"/>
  <c r="A257" i="7"/>
  <c r="AH256" i="7"/>
  <c r="C256" i="7"/>
  <c r="AG256" i="7"/>
  <c r="D255" i="7"/>
  <c r="AJ249" i="6"/>
  <c r="AL226" i="6"/>
  <c r="Q252" i="6"/>
  <c r="S251" i="6"/>
  <c r="AM243" i="7" l="1"/>
  <c r="H244" i="7"/>
  <c r="AG336" i="9"/>
  <c r="AJ335" i="9"/>
  <c r="AO338" i="9"/>
  <c r="D338" i="9"/>
  <c r="AF338" i="9"/>
  <c r="AH339" i="9"/>
  <c r="C339" i="9"/>
  <c r="A340" i="9"/>
  <c r="AM339" i="9"/>
  <c r="AK339" i="9"/>
  <c r="AJ254" i="8"/>
  <c r="AF256" i="8"/>
  <c r="AO256" i="8"/>
  <c r="A258" i="8"/>
  <c r="AH257" i="8"/>
  <c r="AK257" i="8"/>
  <c r="AM257" i="8"/>
  <c r="C257" i="8"/>
  <c r="D256" i="8"/>
  <c r="F255" i="7"/>
  <c r="AF255" i="7" s="1"/>
  <c r="AK255" i="7"/>
  <c r="I255" i="7"/>
  <c r="P255" i="7"/>
  <c r="L256" i="7"/>
  <c r="M256" i="7" s="1"/>
  <c r="AL256" i="7" s="1"/>
  <c r="G256" i="7"/>
  <c r="D256" i="7"/>
  <c r="A258" i="7"/>
  <c r="AH257" i="7"/>
  <c r="AG257" i="7"/>
  <c r="C257" i="7"/>
  <c r="AJ250" i="6"/>
  <c r="AL227" i="6"/>
  <c r="AK173" i="6"/>
  <c r="Q253" i="6"/>
  <c r="S252" i="6"/>
  <c r="AM244" i="7" l="1"/>
  <c r="H245" i="7"/>
  <c r="AG337" i="9"/>
  <c r="AJ337" i="9"/>
  <c r="AJ336" i="9"/>
  <c r="AO339" i="9"/>
  <c r="D339" i="9"/>
  <c r="AF339" i="9"/>
  <c r="AH340" i="9"/>
  <c r="C340" i="9"/>
  <c r="A341" i="9"/>
  <c r="AM340" i="9"/>
  <c r="AK340" i="9"/>
  <c r="AG255" i="8"/>
  <c r="AF257" i="8"/>
  <c r="AO257" i="8"/>
  <c r="A259" i="8"/>
  <c r="AH258" i="8"/>
  <c r="AM258" i="8"/>
  <c r="C258" i="8"/>
  <c r="AK258" i="8"/>
  <c r="D257" i="8"/>
  <c r="F256" i="7"/>
  <c r="AK256" i="7" s="1"/>
  <c r="P256" i="7"/>
  <c r="AJ256" i="7" s="1"/>
  <c r="I256" i="7"/>
  <c r="AJ255" i="7"/>
  <c r="L257" i="7"/>
  <c r="M257" i="7" s="1"/>
  <c r="AL257" i="7" s="1"/>
  <c r="G257" i="7"/>
  <c r="A259" i="7"/>
  <c r="AH258" i="7"/>
  <c r="C258" i="7"/>
  <c r="AG258" i="7"/>
  <c r="D257" i="7"/>
  <c r="AJ251" i="6"/>
  <c r="AL228" i="6"/>
  <c r="AK174" i="6"/>
  <c r="Q254" i="6"/>
  <c r="S253" i="6"/>
  <c r="AM245" i="7" l="1"/>
  <c r="H246" i="7"/>
  <c r="AG338" i="9"/>
  <c r="AJ338" i="9"/>
  <c r="AH341" i="9"/>
  <c r="C341" i="9"/>
  <c r="A342" i="9"/>
  <c r="AM341" i="9"/>
  <c r="AK341" i="9"/>
  <c r="AO340" i="9"/>
  <c r="D340" i="9"/>
  <c r="AF340" i="9"/>
  <c r="AF256" i="7"/>
  <c r="AG256" i="8"/>
  <c r="AJ255" i="8"/>
  <c r="AF258" i="8"/>
  <c r="AO258" i="8"/>
  <c r="AM259" i="8"/>
  <c r="AK259" i="8"/>
  <c r="A260" i="8"/>
  <c r="AH259" i="8"/>
  <c r="C259" i="8"/>
  <c r="D258" i="8"/>
  <c r="P257" i="7"/>
  <c r="F257" i="7"/>
  <c r="AK257" i="7" s="1"/>
  <c r="I257" i="7"/>
  <c r="L258" i="7"/>
  <c r="G258" i="7"/>
  <c r="D258" i="7"/>
  <c r="AG259" i="7"/>
  <c r="C259" i="7"/>
  <c r="A260" i="7"/>
  <c r="AH259" i="7"/>
  <c r="AJ252" i="6"/>
  <c r="AL229" i="6"/>
  <c r="AK175" i="6"/>
  <c r="Q255" i="6"/>
  <c r="S254" i="6"/>
  <c r="AM246" i="7" l="1"/>
  <c r="H247" i="7"/>
  <c r="AG339" i="9"/>
  <c r="AJ257" i="7"/>
  <c r="AH342" i="9"/>
  <c r="C342" i="9"/>
  <c r="A343" i="9"/>
  <c r="AM342" i="9"/>
  <c r="AK342" i="9"/>
  <c r="AO341" i="9"/>
  <c r="D341" i="9"/>
  <c r="AF341" i="9"/>
  <c r="AG257" i="8"/>
  <c r="AJ256" i="8"/>
  <c r="AO259" i="8"/>
  <c r="D259" i="8"/>
  <c r="AF259" i="8"/>
  <c r="AM260" i="8"/>
  <c r="AK260" i="8"/>
  <c r="C260" i="8"/>
  <c r="A261" i="8"/>
  <c r="AH260" i="8"/>
  <c r="AF257" i="7"/>
  <c r="P258" i="7"/>
  <c r="AJ258" i="7" s="1"/>
  <c r="I258" i="7"/>
  <c r="F258" i="7"/>
  <c r="AK258" i="7" s="1"/>
  <c r="M258" i="7"/>
  <c r="AL258" i="7" s="1"/>
  <c r="L259" i="7"/>
  <c r="G259" i="7"/>
  <c r="D259" i="7"/>
  <c r="AG260" i="7"/>
  <c r="C260" i="7"/>
  <c r="A261" i="7"/>
  <c r="AH260" i="7"/>
  <c r="AJ253" i="6"/>
  <c r="AL230" i="6"/>
  <c r="AK176" i="6"/>
  <c r="Q256" i="6"/>
  <c r="S255" i="6"/>
  <c r="AM247" i="7" l="1"/>
  <c r="H248" i="7"/>
  <c r="AG340" i="9"/>
  <c r="AJ339" i="9"/>
  <c r="AH343" i="9"/>
  <c r="C343" i="9"/>
  <c r="A344" i="9"/>
  <c r="AM343" i="9"/>
  <c r="AK343" i="9"/>
  <c r="AO342" i="9"/>
  <c r="D342" i="9"/>
  <c r="AF342" i="9"/>
  <c r="AG258" i="8"/>
  <c r="AF258" i="7"/>
  <c r="AJ257" i="8"/>
  <c r="AO260" i="8"/>
  <c r="AF260" i="8"/>
  <c r="AM261" i="8"/>
  <c r="AK261" i="8"/>
  <c r="C261" i="8"/>
  <c r="A262" i="8"/>
  <c r="AH261" i="8"/>
  <c r="D260" i="8"/>
  <c r="M259" i="7"/>
  <c r="AL259" i="7" s="1"/>
  <c r="F259" i="7"/>
  <c r="AK259" i="7" s="1"/>
  <c r="I259" i="7"/>
  <c r="P259" i="7"/>
  <c r="L260" i="7"/>
  <c r="G260" i="7"/>
  <c r="D260" i="7"/>
  <c r="AG261" i="7"/>
  <c r="C261" i="7"/>
  <c r="A262" i="7"/>
  <c r="AH261" i="7"/>
  <c r="AJ254" i="6"/>
  <c r="AL231" i="6"/>
  <c r="Q257" i="6"/>
  <c r="S256" i="6"/>
  <c r="AM248" i="7" l="1"/>
  <c r="H249" i="7"/>
  <c r="AG341" i="9"/>
  <c r="AJ340" i="9"/>
  <c r="AO343" i="9"/>
  <c r="D343" i="9"/>
  <c r="AF343" i="9"/>
  <c r="AH344" i="9"/>
  <c r="C344" i="9"/>
  <c r="A345" i="9"/>
  <c r="AM344" i="9"/>
  <c r="AK344" i="9"/>
  <c r="AF259" i="7"/>
  <c r="AG259" i="8"/>
  <c r="AJ258" i="8"/>
  <c r="AO261" i="8"/>
  <c r="AF261" i="8"/>
  <c r="AM262" i="8"/>
  <c r="AK262" i="8"/>
  <c r="C262" i="8"/>
  <c r="A263" i="8"/>
  <c r="AH262" i="8"/>
  <c r="D261" i="8"/>
  <c r="M260" i="7"/>
  <c r="AL260" i="7" s="1"/>
  <c r="P260" i="7"/>
  <c r="AJ260" i="7" s="1"/>
  <c r="I260" i="7"/>
  <c r="F260" i="7"/>
  <c r="AJ259" i="7"/>
  <c r="L261" i="7"/>
  <c r="G261" i="7"/>
  <c r="AG262" i="7"/>
  <c r="C262" i="7"/>
  <c r="A263" i="7"/>
  <c r="AH262" i="7"/>
  <c r="D261" i="7"/>
  <c r="AJ255" i="6"/>
  <c r="AL232" i="6"/>
  <c r="AK177" i="6"/>
  <c r="Q258" i="6"/>
  <c r="S257" i="6"/>
  <c r="AM249" i="7" l="1"/>
  <c r="H250" i="7"/>
  <c r="AG342" i="9"/>
  <c r="AJ341" i="9"/>
  <c r="AO344" i="9"/>
  <c r="D344" i="9"/>
  <c r="AF344" i="9"/>
  <c r="AH345" i="9"/>
  <c r="C345" i="9"/>
  <c r="A346" i="9"/>
  <c r="AM345" i="9"/>
  <c r="AK345" i="9"/>
  <c r="AG260" i="8"/>
  <c r="AJ259" i="8"/>
  <c r="AO262" i="8"/>
  <c r="AF262" i="8"/>
  <c r="AM263" i="8"/>
  <c r="AK263" i="8"/>
  <c r="C263" i="8"/>
  <c r="A264" i="8"/>
  <c r="AH263" i="8"/>
  <c r="D262" i="8"/>
  <c r="M261" i="7"/>
  <c r="AL261" i="7" s="1"/>
  <c r="P261" i="7"/>
  <c r="AJ261" i="7" s="1"/>
  <c r="F261" i="7"/>
  <c r="I261" i="7"/>
  <c r="AK260" i="7"/>
  <c r="AF260" i="7"/>
  <c r="L262" i="7"/>
  <c r="G262" i="7"/>
  <c r="AG263" i="7"/>
  <c r="C263" i="7"/>
  <c r="A264" i="7"/>
  <c r="AH263" i="7"/>
  <c r="D262" i="7"/>
  <c r="AJ256" i="6"/>
  <c r="AL233" i="6"/>
  <c r="AK178" i="6"/>
  <c r="Q259" i="6"/>
  <c r="S258" i="6"/>
  <c r="AM250" i="7" l="1"/>
  <c r="H251" i="7"/>
  <c r="AJ342" i="9"/>
  <c r="A347" i="9"/>
  <c r="AM346" i="9"/>
  <c r="AK346" i="9"/>
  <c r="AH346" i="9"/>
  <c r="C346" i="9"/>
  <c r="AF346" i="9" s="1"/>
  <c r="AO345" i="9"/>
  <c r="D345" i="9"/>
  <c r="AF345" i="9"/>
  <c r="AG261" i="8"/>
  <c r="AJ260" i="8"/>
  <c r="AJ261" i="8"/>
  <c r="AO263" i="8"/>
  <c r="AF263" i="8"/>
  <c r="AM264" i="8"/>
  <c r="AK264" i="8"/>
  <c r="C264" i="8"/>
  <c r="A265" i="8"/>
  <c r="AH264" i="8"/>
  <c r="D263" i="8"/>
  <c r="M262" i="7"/>
  <c r="AL262" i="7" s="1"/>
  <c r="P262" i="7"/>
  <c r="F262" i="7"/>
  <c r="AK262" i="7" s="1"/>
  <c r="AJ262" i="7"/>
  <c r="AF262" i="7"/>
  <c r="I262" i="7"/>
  <c r="AK261" i="7"/>
  <c r="AF261" i="7"/>
  <c r="L263" i="7"/>
  <c r="G263" i="7"/>
  <c r="AG264" i="7"/>
  <c r="C264" i="7"/>
  <c r="A265" i="7"/>
  <c r="AH264" i="7"/>
  <c r="D263" i="7"/>
  <c r="AJ257" i="6"/>
  <c r="AL234" i="6"/>
  <c r="Q260" i="6"/>
  <c r="S259" i="6"/>
  <c r="AM251" i="7" l="1"/>
  <c r="H252" i="7"/>
  <c r="AJ343" i="9"/>
  <c r="AO346" i="9"/>
  <c r="D346" i="9"/>
  <c r="AH347" i="9"/>
  <c r="A348" i="9"/>
  <c r="AM347" i="9"/>
  <c r="AK347" i="9"/>
  <c r="C347" i="9"/>
  <c r="AG262" i="8"/>
  <c r="AJ262" i="8"/>
  <c r="AO264" i="8"/>
  <c r="AF264" i="8"/>
  <c r="AM265" i="8"/>
  <c r="AK265" i="8"/>
  <c r="C265" i="8"/>
  <c r="A266" i="8"/>
  <c r="AH265" i="8"/>
  <c r="D264" i="8"/>
  <c r="F263" i="7"/>
  <c r="AF263" i="7" s="1"/>
  <c r="M263" i="7"/>
  <c r="AL263" i="7" s="1"/>
  <c r="I263" i="7"/>
  <c r="AK263" i="7"/>
  <c r="P263" i="7"/>
  <c r="L264" i="7"/>
  <c r="G264" i="7"/>
  <c r="AG265" i="7"/>
  <c r="C265" i="7"/>
  <c r="A266" i="7"/>
  <c r="AH265" i="7"/>
  <c r="D264" i="7"/>
  <c r="AJ258" i="6"/>
  <c r="AL235" i="6"/>
  <c r="AK179" i="6"/>
  <c r="Q261" i="6"/>
  <c r="S260" i="6"/>
  <c r="AM252" i="7" l="1"/>
  <c r="H253" i="7"/>
  <c r="AG345" i="9"/>
  <c r="AJ344" i="9"/>
  <c r="AO347" i="9"/>
  <c r="D347" i="9"/>
  <c r="AH348" i="9"/>
  <c r="C348" i="9"/>
  <c r="A349" i="9"/>
  <c r="AM348" i="9"/>
  <c r="AK348" i="9"/>
  <c r="AF347" i="9"/>
  <c r="AG263" i="8"/>
  <c r="AJ263" i="8"/>
  <c r="AO265" i="8"/>
  <c r="AF265" i="8"/>
  <c r="AM266" i="8"/>
  <c r="AK266" i="8"/>
  <c r="C266" i="8"/>
  <c r="A267" i="8"/>
  <c r="AH266" i="8"/>
  <c r="D265" i="8"/>
  <c r="M264" i="7"/>
  <c r="AL264" i="7" s="1"/>
  <c r="P264" i="7"/>
  <c r="F264" i="7"/>
  <c r="AF264" i="7" s="1"/>
  <c r="I264" i="7"/>
  <c r="AJ263" i="7"/>
  <c r="L265" i="7"/>
  <c r="G265" i="7"/>
  <c r="AG266" i="7"/>
  <c r="C266" i="7"/>
  <c r="A267" i="7"/>
  <c r="AH266" i="7"/>
  <c r="D265" i="7"/>
  <c r="AJ259" i="6"/>
  <c r="AL236" i="6"/>
  <c r="AK180" i="6"/>
  <c r="Q262" i="6"/>
  <c r="S261" i="6"/>
  <c r="AM253" i="7" l="1"/>
  <c r="H254" i="7"/>
  <c r="AG346" i="9"/>
  <c r="AJ345" i="9"/>
  <c r="AK264" i="7"/>
  <c r="AO348" i="9"/>
  <c r="D348" i="9"/>
  <c r="AF348" i="9"/>
  <c r="AH349" i="9"/>
  <c r="C349" i="9"/>
  <c r="A350" i="9"/>
  <c r="AM349" i="9"/>
  <c r="AK349" i="9"/>
  <c r="AG265" i="8"/>
  <c r="AJ264" i="7"/>
  <c r="AJ264" i="8"/>
  <c r="AF266" i="8"/>
  <c r="AO266" i="8"/>
  <c r="D266" i="8"/>
  <c r="AM267" i="8"/>
  <c r="AK267" i="8"/>
  <c r="C267" i="8"/>
  <c r="A268" i="8"/>
  <c r="AH267" i="8"/>
  <c r="M265" i="7"/>
  <c r="AL265" i="7" s="1"/>
  <c r="P265" i="7"/>
  <c r="AJ265" i="7" s="1"/>
  <c r="F265" i="7"/>
  <c r="AK265" i="7" s="1"/>
  <c r="I265" i="7"/>
  <c r="L266" i="7"/>
  <c r="G266" i="7"/>
  <c r="AG267" i="7"/>
  <c r="C267" i="7"/>
  <c r="A268" i="7"/>
  <c r="AH267" i="7"/>
  <c r="D266" i="7"/>
  <c r="AJ260" i="6"/>
  <c r="AL237" i="6"/>
  <c r="Q263" i="6"/>
  <c r="S262" i="6"/>
  <c r="AM254" i="7" l="1"/>
  <c r="H255" i="7"/>
  <c r="AG347" i="9"/>
  <c r="AJ346" i="9"/>
  <c r="AO349" i="9"/>
  <c r="D349" i="9"/>
  <c r="AF349" i="9"/>
  <c r="AH350" i="9"/>
  <c r="C350" i="9"/>
  <c r="A351" i="9"/>
  <c r="AM350" i="9"/>
  <c r="AK350" i="9"/>
  <c r="AJ265" i="8"/>
  <c r="AO267" i="8"/>
  <c r="AF267" i="8"/>
  <c r="AM268" i="8"/>
  <c r="AK268" i="8"/>
  <c r="C268" i="8"/>
  <c r="A269" i="8"/>
  <c r="AH268" i="8"/>
  <c r="D267" i="8"/>
  <c r="M266" i="7"/>
  <c r="AL266" i="7" s="1"/>
  <c r="AF265" i="7"/>
  <c r="F266" i="7"/>
  <c r="AK266" i="7" s="1"/>
  <c r="I266" i="7"/>
  <c r="P266" i="7"/>
  <c r="L267" i="7"/>
  <c r="G267" i="7"/>
  <c r="AG268" i="7"/>
  <c r="C268" i="7"/>
  <c r="A269" i="7"/>
  <c r="AH268" i="7"/>
  <c r="D267" i="7"/>
  <c r="AJ261" i="6"/>
  <c r="AL238" i="6"/>
  <c r="Q264" i="6"/>
  <c r="S263" i="6"/>
  <c r="AM255" i="7" l="1"/>
  <c r="H256" i="7"/>
  <c r="AG348" i="9"/>
  <c r="AJ347" i="9"/>
  <c r="AH351" i="9"/>
  <c r="C351" i="9"/>
  <c r="A352" i="9"/>
  <c r="AM351" i="9"/>
  <c r="AK351" i="9"/>
  <c r="AO350" i="9"/>
  <c r="D350" i="9"/>
  <c r="AF350" i="9"/>
  <c r="AO268" i="8"/>
  <c r="AF268" i="8"/>
  <c r="AM269" i="8"/>
  <c r="AK269" i="8"/>
  <c r="C269" i="8"/>
  <c r="A270" i="8"/>
  <c r="AH269" i="8"/>
  <c r="D268" i="8"/>
  <c r="M267" i="7"/>
  <c r="AL267" i="7" s="1"/>
  <c r="AF266" i="7"/>
  <c r="F267" i="7"/>
  <c r="AF267" i="7" s="1"/>
  <c r="P267" i="7"/>
  <c r="AJ267" i="7" s="1"/>
  <c r="AK267" i="7"/>
  <c r="I267" i="7"/>
  <c r="AJ266" i="7"/>
  <c r="L268" i="7"/>
  <c r="G268" i="7"/>
  <c r="AG269" i="7"/>
  <c r="C269" i="7"/>
  <c r="A270" i="7"/>
  <c r="AH269" i="7"/>
  <c r="D268" i="7"/>
  <c r="AJ262" i="6"/>
  <c r="AL239" i="6"/>
  <c r="AK181" i="6"/>
  <c r="Q265" i="6"/>
  <c r="S264" i="6"/>
  <c r="AM256" i="7" l="1"/>
  <c r="H257" i="7"/>
  <c r="AG267" i="8"/>
  <c r="AJ348" i="9"/>
  <c r="AO351" i="9"/>
  <c r="D351" i="9"/>
  <c r="AF351" i="9"/>
  <c r="AH352" i="9"/>
  <c r="C352" i="9"/>
  <c r="A353" i="9"/>
  <c r="AM352" i="9"/>
  <c r="AK352" i="9"/>
  <c r="M268" i="7"/>
  <c r="AL268" i="7" s="1"/>
  <c r="AJ267" i="8"/>
  <c r="AO269" i="8"/>
  <c r="AF269" i="8"/>
  <c r="AM270" i="8"/>
  <c r="AK270" i="8"/>
  <c r="C270" i="8"/>
  <c r="A271" i="8"/>
  <c r="AH270" i="8"/>
  <c r="D269" i="8"/>
  <c r="F268" i="7"/>
  <c r="AF268" i="7" s="1"/>
  <c r="AK268" i="7"/>
  <c r="I268" i="7"/>
  <c r="P268" i="7"/>
  <c r="L269" i="7"/>
  <c r="G269" i="7"/>
  <c r="AG270" i="7"/>
  <c r="C270" i="7"/>
  <c r="A271" i="7"/>
  <c r="AH270" i="7"/>
  <c r="D269" i="7"/>
  <c r="AJ263" i="6"/>
  <c r="AL240" i="6"/>
  <c r="AK182" i="6"/>
  <c r="Q266" i="6"/>
  <c r="S265" i="6"/>
  <c r="AM257" i="7" l="1"/>
  <c r="H258" i="7"/>
  <c r="AJ349" i="9"/>
  <c r="AH353" i="9"/>
  <c r="C353" i="9"/>
  <c r="A354" i="9"/>
  <c r="AM353" i="9"/>
  <c r="AK353" i="9"/>
  <c r="AO352" i="9"/>
  <c r="D352" i="9"/>
  <c r="AF352" i="9"/>
  <c r="M269" i="7"/>
  <c r="AL269" i="7" s="1"/>
  <c r="AJ268" i="8"/>
  <c r="AO270" i="8"/>
  <c r="AF270" i="8"/>
  <c r="D270" i="8"/>
  <c r="AM271" i="8"/>
  <c r="AK271" i="8"/>
  <c r="C271" i="8"/>
  <c r="A272" i="8"/>
  <c r="AH271" i="8"/>
  <c r="F269" i="7"/>
  <c r="AF269" i="7" s="1"/>
  <c r="P269" i="7"/>
  <c r="AJ269" i="7" s="1"/>
  <c r="AK269" i="7"/>
  <c r="I269" i="7"/>
  <c r="AJ268" i="7"/>
  <c r="L270" i="7"/>
  <c r="G270" i="7"/>
  <c r="D270" i="7"/>
  <c r="AG271" i="7"/>
  <c r="C271" i="7"/>
  <c r="A272" i="7"/>
  <c r="AH271" i="7"/>
  <c r="AJ264" i="6"/>
  <c r="AL241" i="6"/>
  <c r="AK183" i="6"/>
  <c r="Q267" i="6"/>
  <c r="S266" i="6"/>
  <c r="AM258" i="7" l="1"/>
  <c r="H259" i="7"/>
  <c r="AG351" i="9"/>
  <c r="AJ350" i="9"/>
  <c r="AO353" i="9"/>
  <c r="D353" i="9"/>
  <c r="AF353" i="9"/>
  <c r="AH354" i="9"/>
  <c r="C354" i="9"/>
  <c r="A355" i="9"/>
  <c r="AM354" i="9"/>
  <c r="AK354" i="9"/>
  <c r="M270" i="7"/>
  <c r="AL270" i="7" s="1"/>
  <c r="AJ269" i="8"/>
  <c r="AO271" i="8"/>
  <c r="AF271" i="8"/>
  <c r="AM272" i="8"/>
  <c r="AK272" i="8"/>
  <c r="C272" i="8"/>
  <c r="A273" i="8"/>
  <c r="AH272" i="8"/>
  <c r="D271" i="8"/>
  <c r="F270" i="7"/>
  <c r="AK270" i="7" s="1"/>
  <c r="I270" i="7"/>
  <c r="P270" i="7"/>
  <c r="L271" i="7"/>
  <c r="G271" i="7"/>
  <c r="AG272" i="7"/>
  <c r="C272" i="7"/>
  <c r="A273" i="7"/>
  <c r="AH272" i="7"/>
  <c r="D271" i="7"/>
  <c r="AJ265" i="6"/>
  <c r="AL242" i="6"/>
  <c r="AK184" i="6"/>
  <c r="Q268" i="6"/>
  <c r="S267" i="6"/>
  <c r="AG270" i="8" l="1"/>
  <c r="AM259" i="7"/>
  <c r="H260" i="7"/>
  <c r="AG352" i="9"/>
  <c r="AJ351" i="9"/>
  <c r="AO354" i="9"/>
  <c r="D354" i="9"/>
  <c r="AF354" i="9"/>
  <c r="AH355" i="9"/>
  <c r="C355" i="9"/>
  <c r="A356" i="9"/>
  <c r="AM355" i="9"/>
  <c r="AK355" i="9"/>
  <c r="M271" i="7"/>
  <c r="AL271" i="7" s="1"/>
  <c r="AJ270" i="8"/>
  <c r="AO272" i="8"/>
  <c r="AF272" i="8"/>
  <c r="AM273" i="8"/>
  <c r="AK273" i="8"/>
  <c r="C273" i="8"/>
  <c r="A274" i="8"/>
  <c r="AH273" i="8"/>
  <c r="D272" i="8"/>
  <c r="AF270" i="7"/>
  <c r="F271" i="7"/>
  <c r="AK271" i="7" s="1"/>
  <c r="P271" i="7"/>
  <c r="AJ271" i="7" s="1"/>
  <c r="AF271" i="7"/>
  <c r="I271" i="7"/>
  <c r="AJ270" i="7"/>
  <c r="L272" i="7"/>
  <c r="G272" i="7"/>
  <c r="AG273" i="7"/>
  <c r="C273" i="7"/>
  <c r="A274" i="7"/>
  <c r="AH273" i="7"/>
  <c r="D272" i="7"/>
  <c r="AJ266" i="6"/>
  <c r="AL243" i="6"/>
  <c r="Q269" i="6"/>
  <c r="S268" i="6"/>
  <c r="AM260" i="7" l="1"/>
  <c r="H261" i="7"/>
  <c r="AG353" i="9"/>
  <c r="AJ352" i="9"/>
  <c r="AH356" i="9"/>
  <c r="C356" i="9"/>
  <c r="A357" i="9"/>
  <c r="AM356" i="9"/>
  <c r="AK356" i="9"/>
  <c r="AO355" i="9"/>
  <c r="D355" i="9"/>
  <c r="AF355" i="9"/>
  <c r="M272" i="7"/>
  <c r="AL272" i="7" s="1"/>
  <c r="AO273" i="8"/>
  <c r="AF273" i="8"/>
  <c r="AM274" i="8"/>
  <c r="AK274" i="8"/>
  <c r="C274" i="8"/>
  <c r="A275" i="8"/>
  <c r="AH274" i="8"/>
  <c r="D273" i="8"/>
  <c r="F272" i="7"/>
  <c r="AK272" i="7" s="1"/>
  <c r="I272" i="7"/>
  <c r="P272" i="7"/>
  <c r="L273" i="7"/>
  <c r="G273" i="7"/>
  <c r="AG274" i="7"/>
  <c r="C274" i="7"/>
  <c r="A275" i="7"/>
  <c r="AH274" i="7"/>
  <c r="D273" i="7"/>
  <c r="AJ267" i="6"/>
  <c r="AL244" i="6"/>
  <c r="AK185" i="6"/>
  <c r="Q270" i="6"/>
  <c r="S269" i="6"/>
  <c r="AM261" i="7" l="1"/>
  <c r="H262" i="7"/>
  <c r="AG354" i="9"/>
  <c r="AJ353" i="9"/>
  <c r="AH357" i="9"/>
  <c r="C357" i="9"/>
  <c r="A358" i="9"/>
  <c r="AM357" i="9"/>
  <c r="AK357" i="9"/>
  <c r="AO356" i="9"/>
  <c r="D356" i="9"/>
  <c r="AF356" i="9"/>
  <c r="M273" i="7"/>
  <c r="AL273" i="7" s="1"/>
  <c r="AF272" i="7"/>
  <c r="AJ272" i="8"/>
  <c r="AO274" i="8"/>
  <c r="AF274" i="8"/>
  <c r="D274" i="8"/>
  <c r="AM275" i="8"/>
  <c r="AK275" i="8"/>
  <c r="C275" i="8"/>
  <c r="A276" i="8"/>
  <c r="AH275" i="8"/>
  <c r="F273" i="7"/>
  <c r="AF273" i="7" s="1"/>
  <c r="P273" i="7"/>
  <c r="AJ273" i="7" s="1"/>
  <c r="I273" i="7"/>
  <c r="AJ272" i="7"/>
  <c r="L274" i="7"/>
  <c r="G274" i="7"/>
  <c r="D274" i="7"/>
  <c r="AG275" i="7"/>
  <c r="C275" i="7"/>
  <c r="A276" i="7"/>
  <c r="AH275" i="7"/>
  <c r="AJ268" i="6"/>
  <c r="AL245" i="6"/>
  <c r="AK186" i="6"/>
  <c r="Q271" i="6"/>
  <c r="S270" i="6"/>
  <c r="AG273" i="8" l="1"/>
  <c r="AM262" i="7"/>
  <c r="H263" i="7"/>
  <c r="AG355" i="9"/>
  <c r="AJ354" i="9"/>
  <c r="AH358" i="9"/>
  <c r="C358" i="9"/>
  <c r="A359" i="9"/>
  <c r="AM358" i="9"/>
  <c r="AK358" i="9"/>
  <c r="AO357" i="9"/>
  <c r="D357" i="9"/>
  <c r="AF357" i="9"/>
  <c r="M274" i="7"/>
  <c r="AL274" i="7" s="1"/>
  <c r="AG274" i="8"/>
  <c r="AJ273" i="8"/>
  <c r="AO275" i="8"/>
  <c r="AF275" i="8"/>
  <c r="AM276" i="8"/>
  <c r="AK276" i="8"/>
  <c r="C276" i="8"/>
  <c r="A277" i="8"/>
  <c r="AH276" i="8"/>
  <c r="D275" i="8"/>
  <c r="AK273" i="7"/>
  <c r="I274" i="7"/>
  <c r="P274" i="7"/>
  <c r="F274" i="7"/>
  <c r="L275" i="7"/>
  <c r="M275" i="7" s="1"/>
  <c r="AL275" i="7" s="1"/>
  <c r="G275" i="7"/>
  <c r="AG276" i="7"/>
  <c r="C276" i="7"/>
  <c r="A277" i="7"/>
  <c r="AH276" i="7"/>
  <c r="D275" i="7"/>
  <c r="AJ269" i="6"/>
  <c r="AL246" i="6"/>
  <c r="Q272" i="6"/>
  <c r="S271" i="6"/>
  <c r="AM263" i="7" l="1"/>
  <c r="H264" i="7"/>
  <c r="AG356" i="9"/>
  <c r="AJ355" i="9"/>
  <c r="AH359" i="9"/>
  <c r="C359" i="9"/>
  <c r="A360" i="9"/>
  <c r="AM359" i="9"/>
  <c r="AK359" i="9"/>
  <c r="AO358" i="9"/>
  <c r="D358" i="9"/>
  <c r="AF358" i="9"/>
  <c r="AJ274" i="8"/>
  <c r="AO276" i="8"/>
  <c r="AF276" i="8"/>
  <c r="AM277" i="8"/>
  <c r="AK277" i="8"/>
  <c r="C277" i="8"/>
  <c r="A278" i="8"/>
  <c r="AH277" i="8"/>
  <c r="D276" i="8"/>
  <c r="I275" i="7"/>
  <c r="F275" i="7"/>
  <c r="P275" i="7"/>
  <c r="AK274" i="7"/>
  <c r="AF274" i="7"/>
  <c r="AJ274" i="7"/>
  <c r="L276" i="7"/>
  <c r="M276" i="7" s="1"/>
  <c r="AL276" i="7" s="1"/>
  <c r="G276" i="7"/>
  <c r="AG277" i="7"/>
  <c r="C277" i="7"/>
  <c r="A278" i="7"/>
  <c r="AH277" i="7"/>
  <c r="D276" i="7"/>
  <c r="AJ270" i="6"/>
  <c r="AL247" i="6"/>
  <c r="AK187" i="6"/>
  <c r="Q273" i="6"/>
  <c r="S272" i="6"/>
  <c r="AG275" i="8" l="1"/>
  <c r="AM264" i="7"/>
  <c r="H265" i="7"/>
  <c r="AG357" i="9"/>
  <c r="AJ356" i="9"/>
  <c r="AO359" i="9"/>
  <c r="D359" i="9"/>
  <c r="AF359" i="9"/>
  <c r="AH360" i="9"/>
  <c r="C360" i="9"/>
  <c r="A361" i="9"/>
  <c r="AM360" i="9"/>
  <c r="AK360" i="9"/>
  <c r="AJ275" i="8"/>
  <c r="AO277" i="8"/>
  <c r="AF277" i="8"/>
  <c r="AM278" i="8"/>
  <c r="AK278" i="8"/>
  <c r="C278" i="8"/>
  <c r="A279" i="8"/>
  <c r="AH278" i="8"/>
  <c r="D277" i="8"/>
  <c r="F276" i="7"/>
  <c r="AK276" i="7" s="1"/>
  <c r="I276" i="7"/>
  <c r="P276" i="7"/>
  <c r="AJ275" i="7"/>
  <c r="AK275" i="7"/>
  <c r="AF275" i="7"/>
  <c r="L277" i="7"/>
  <c r="M277" i="7" s="1"/>
  <c r="AL277" i="7" s="1"/>
  <c r="G277" i="7"/>
  <c r="AG278" i="7"/>
  <c r="C278" i="7"/>
  <c r="A279" i="7"/>
  <c r="AH278" i="7"/>
  <c r="D277" i="7"/>
  <c r="AJ271" i="6"/>
  <c r="AL248" i="6"/>
  <c r="Q274" i="6"/>
  <c r="S273" i="6"/>
  <c r="AM265" i="7" l="1"/>
  <c r="H266" i="7"/>
  <c r="AG358" i="9"/>
  <c r="AJ357" i="9"/>
  <c r="AH361" i="9"/>
  <c r="C361" i="9"/>
  <c r="A362" i="9"/>
  <c r="AM361" i="9"/>
  <c r="AK361" i="9"/>
  <c r="AO360" i="9"/>
  <c r="D360" i="9"/>
  <c r="AF360" i="9"/>
  <c r="AJ276" i="8"/>
  <c r="AF276" i="7"/>
  <c r="AO278" i="8"/>
  <c r="AF278" i="8"/>
  <c r="AM279" i="8"/>
  <c r="AK279" i="8"/>
  <c r="C279" i="8"/>
  <c r="A280" i="8"/>
  <c r="AH279" i="8"/>
  <c r="D278" i="8"/>
  <c r="I277" i="7"/>
  <c r="F277" i="7"/>
  <c r="AK277" i="7" s="1"/>
  <c r="P277" i="7"/>
  <c r="AJ276" i="7"/>
  <c r="L278" i="7"/>
  <c r="M278" i="7" s="1"/>
  <c r="AL278" i="7" s="1"/>
  <c r="G278" i="7"/>
  <c r="AG279" i="7"/>
  <c r="C279" i="7"/>
  <c r="A280" i="7"/>
  <c r="AH279" i="7"/>
  <c r="D278" i="7"/>
  <c r="AJ272" i="6"/>
  <c r="AL249" i="6"/>
  <c r="AK188" i="6"/>
  <c r="Q275" i="6"/>
  <c r="S274" i="6"/>
  <c r="AG277" i="8" l="1"/>
  <c r="AM266" i="7"/>
  <c r="H267" i="7"/>
  <c r="AG359" i="9"/>
  <c r="AJ358" i="9"/>
  <c r="AO361" i="9"/>
  <c r="D361" i="9"/>
  <c r="AF361" i="9"/>
  <c r="AH362" i="9"/>
  <c r="C362" i="9"/>
  <c r="A363" i="9"/>
  <c r="AM362" i="9"/>
  <c r="AK362" i="9"/>
  <c r="AJ277" i="8"/>
  <c r="AO279" i="8"/>
  <c r="AF279" i="8"/>
  <c r="AM280" i="8"/>
  <c r="AK280" i="8"/>
  <c r="C280" i="8"/>
  <c r="A281" i="8"/>
  <c r="AH280" i="8"/>
  <c r="D279" i="8"/>
  <c r="AF277" i="7"/>
  <c r="I278" i="7"/>
  <c r="P278" i="7"/>
  <c r="AJ278" i="7" s="1"/>
  <c r="F278" i="7"/>
  <c r="AJ277" i="7"/>
  <c r="L279" i="7"/>
  <c r="G279" i="7"/>
  <c r="D279" i="7"/>
  <c r="AG280" i="7"/>
  <c r="C280" i="7"/>
  <c r="A281" i="7"/>
  <c r="AH280" i="7"/>
  <c r="AJ273" i="6"/>
  <c r="AL250" i="6"/>
  <c r="AK189" i="6"/>
  <c r="Q276" i="6"/>
  <c r="S275" i="6"/>
  <c r="AG278" i="8" l="1"/>
  <c r="AM267" i="7"/>
  <c r="H268" i="7"/>
  <c r="AG360" i="9"/>
  <c r="AJ359" i="9"/>
  <c r="AH363" i="9"/>
  <c r="C363" i="9"/>
  <c r="A364" i="9"/>
  <c r="AM363" i="9"/>
  <c r="AK363" i="9"/>
  <c r="AO362" i="9"/>
  <c r="D362" i="9"/>
  <c r="AF362" i="9"/>
  <c r="AG279" i="8"/>
  <c r="AJ278" i="8"/>
  <c r="AO280" i="8"/>
  <c r="AF280" i="8"/>
  <c r="AM281" i="8"/>
  <c r="AK281" i="8"/>
  <c r="C281" i="8"/>
  <c r="A282" i="8"/>
  <c r="AH281" i="8"/>
  <c r="D280" i="8"/>
  <c r="F279" i="7"/>
  <c r="AF279" i="7" s="1"/>
  <c r="AK279" i="7"/>
  <c r="I279" i="7"/>
  <c r="P279" i="7"/>
  <c r="AJ279" i="7" s="1"/>
  <c r="M279" i="7"/>
  <c r="AL279" i="7" s="1"/>
  <c r="AK278" i="7"/>
  <c r="AF278" i="7"/>
  <c r="L280" i="7"/>
  <c r="G280" i="7"/>
  <c r="AG281" i="7"/>
  <c r="C281" i="7"/>
  <c r="A282" i="7"/>
  <c r="AH281" i="7"/>
  <c r="D280" i="7"/>
  <c r="AJ274" i="6"/>
  <c r="AL251" i="6"/>
  <c r="AK190" i="6"/>
  <c r="Q277" i="6"/>
  <c r="S276" i="6"/>
  <c r="AM268" i="7" l="1"/>
  <c r="H269" i="7"/>
  <c r="AG361" i="9"/>
  <c r="AJ360" i="9"/>
  <c r="AO363" i="9"/>
  <c r="D363" i="9"/>
  <c r="AF363" i="9"/>
  <c r="AH364" i="9"/>
  <c r="C364" i="9"/>
  <c r="A365" i="9"/>
  <c r="AM364" i="9"/>
  <c r="AK364" i="9"/>
  <c r="AG280" i="8"/>
  <c r="AJ279" i="8"/>
  <c r="AO281" i="8"/>
  <c r="AF281" i="8"/>
  <c r="AM282" i="8"/>
  <c r="AK282" i="8"/>
  <c r="C282" i="8"/>
  <c r="A283" i="8"/>
  <c r="AH282" i="8"/>
  <c r="D281" i="8"/>
  <c r="M280" i="7"/>
  <c r="AL280" i="7" s="1"/>
  <c r="F280" i="7"/>
  <c r="AK280" i="7" s="1"/>
  <c r="I280" i="7"/>
  <c r="P280" i="7"/>
  <c r="L281" i="7"/>
  <c r="G281" i="7"/>
  <c r="AG282" i="7"/>
  <c r="C282" i="7"/>
  <c r="A283" i="7"/>
  <c r="AH282" i="7"/>
  <c r="D281" i="7"/>
  <c r="AJ275" i="6"/>
  <c r="AL252" i="6"/>
  <c r="AK191" i="6"/>
  <c r="Q278" i="6"/>
  <c r="S277" i="6"/>
  <c r="AM269" i="7" l="1"/>
  <c r="H270" i="7"/>
  <c r="AG362" i="9"/>
  <c r="AJ361" i="9"/>
  <c r="AO364" i="9"/>
  <c r="D364" i="9"/>
  <c r="AF364" i="9"/>
  <c r="AH365" i="9"/>
  <c r="C365" i="9"/>
  <c r="A366" i="9"/>
  <c r="AM365" i="9"/>
  <c r="AK365" i="9"/>
  <c r="AG281" i="8"/>
  <c r="AJ280" i="8"/>
  <c r="AO282" i="8"/>
  <c r="AF282" i="8"/>
  <c r="AM283" i="8"/>
  <c r="AK283" i="8"/>
  <c r="C283" i="8"/>
  <c r="A284" i="8"/>
  <c r="AH283" i="8"/>
  <c r="D282" i="8"/>
  <c r="M281" i="7"/>
  <c r="AL281" i="7" s="1"/>
  <c r="AF280" i="7"/>
  <c r="F281" i="7"/>
  <c r="AK281" i="7" s="1"/>
  <c r="I281" i="7"/>
  <c r="P281" i="7"/>
  <c r="AJ280" i="7"/>
  <c r="L282" i="7"/>
  <c r="G282" i="7"/>
  <c r="AG283" i="7"/>
  <c r="C283" i="7"/>
  <c r="A284" i="7"/>
  <c r="AH283" i="7"/>
  <c r="D282" i="7"/>
  <c r="AJ276" i="6"/>
  <c r="AL253" i="6"/>
  <c r="AK192" i="6"/>
  <c r="AM190" i="6"/>
  <c r="Q279" i="6"/>
  <c r="S278" i="6"/>
  <c r="AM270" i="7" l="1"/>
  <c r="H271" i="7"/>
  <c r="AG363" i="9"/>
  <c r="AJ362" i="9"/>
  <c r="AO365" i="9"/>
  <c r="D365" i="9"/>
  <c r="AF365" i="9"/>
  <c r="AH366" i="9"/>
  <c r="C366" i="9"/>
  <c r="A367" i="9"/>
  <c r="AM366" i="9"/>
  <c r="AK366" i="9"/>
  <c r="AG282" i="8"/>
  <c r="AF281" i="7"/>
  <c r="AJ281" i="8"/>
  <c r="AO283" i="8"/>
  <c r="AF283" i="8"/>
  <c r="AM284" i="8"/>
  <c r="AK284" i="8"/>
  <c r="C284" i="8"/>
  <c r="A285" i="8"/>
  <c r="AH284" i="8"/>
  <c r="D283" i="8"/>
  <c r="M282" i="7"/>
  <c r="AL282" i="7" s="1"/>
  <c r="F282" i="7"/>
  <c r="AK282" i="7" s="1"/>
  <c r="I282" i="7"/>
  <c r="P282" i="7"/>
  <c r="AJ281" i="7"/>
  <c r="L283" i="7"/>
  <c r="G283" i="7"/>
  <c r="AG284" i="7"/>
  <c r="C284" i="7"/>
  <c r="A285" i="7"/>
  <c r="AH284" i="7"/>
  <c r="D283" i="7"/>
  <c r="AJ277" i="6"/>
  <c r="AL254" i="6"/>
  <c r="Q280" i="6"/>
  <c r="S279" i="6"/>
  <c r="AM271" i="7" l="1"/>
  <c r="H272" i="7"/>
  <c r="AG364" i="9"/>
  <c r="AJ363" i="9"/>
  <c r="AH367" i="9"/>
  <c r="C367" i="9"/>
  <c r="A368" i="9"/>
  <c r="AM367" i="9"/>
  <c r="AK367" i="9"/>
  <c r="AO366" i="9"/>
  <c r="D366" i="9"/>
  <c r="AF366" i="9"/>
  <c r="M283" i="7"/>
  <c r="AL283" i="7" s="1"/>
  <c r="AF282" i="7"/>
  <c r="AG283" i="8"/>
  <c r="AJ282" i="8"/>
  <c r="AO284" i="8"/>
  <c r="AF284" i="8"/>
  <c r="AM285" i="8"/>
  <c r="AK285" i="8"/>
  <c r="C285" i="8"/>
  <c r="A286" i="8"/>
  <c r="AH285" i="8"/>
  <c r="D284" i="8"/>
  <c r="F283" i="7"/>
  <c r="AK283" i="7" s="1"/>
  <c r="I283" i="7"/>
  <c r="P283" i="7"/>
  <c r="AJ283" i="7" s="1"/>
  <c r="AF283" i="7"/>
  <c r="AJ282" i="7"/>
  <c r="L284" i="7"/>
  <c r="G284" i="7"/>
  <c r="D284" i="7"/>
  <c r="AG285" i="7"/>
  <c r="C285" i="7"/>
  <c r="A286" i="7"/>
  <c r="AH285" i="7"/>
  <c r="AJ278" i="6"/>
  <c r="AL255" i="6"/>
  <c r="Q281" i="6"/>
  <c r="S280" i="6"/>
  <c r="AM272" i="7" l="1"/>
  <c r="H273" i="7"/>
  <c r="AJ364" i="9"/>
  <c r="AO367" i="9"/>
  <c r="D367" i="9"/>
  <c r="AF367" i="9"/>
  <c r="AH368" i="9"/>
  <c r="AM368" i="9"/>
  <c r="C368" i="9"/>
  <c r="AF368" i="9" s="1"/>
  <c r="A369" i="9"/>
  <c r="AK368" i="9"/>
  <c r="M284" i="7"/>
  <c r="AL284" i="7" s="1"/>
  <c r="AG284" i="8"/>
  <c r="AJ283" i="8"/>
  <c r="AO285" i="8"/>
  <c r="AF285" i="8"/>
  <c r="AM286" i="8"/>
  <c r="AK286" i="8"/>
  <c r="C286" i="8"/>
  <c r="A287" i="8"/>
  <c r="AH286" i="8"/>
  <c r="D285" i="8"/>
  <c r="F284" i="7"/>
  <c r="AK284" i="7" s="1"/>
  <c r="I284" i="7"/>
  <c r="P284" i="7"/>
  <c r="L285" i="7"/>
  <c r="G285" i="7"/>
  <c r="D285" i="7"/>
  <c r="AG286" i="7"/>
  <c r="C286" i="7"/>
  <c r="A287" i="7"/>
  <c r="AH286" i="7"/>
  <c r="AJ279" i="6"/>
  <c r="AL256" i="6"/>
  <c r="AK193" i="6"/>
  <c r="Q282" i="6"/>
  <c r="S281" i="6"/>
  <c r="AM273" i="7" l="1"/>
  <c r="H274" i="7"/>
  <c r="AJ365" i="9"/>
  <c r="AH369" i="9"/>
  <c r="C369" i="9"/>
  <c r="A370" i="9"/>
  <c r="AK369" i="9"/>
  <c r="AM369" i="9"/>
  <c r="AO368" i="9"/>
  <c r="D368" i="9"/>
  <c r="M285" i="7"/>
  <c r="AL285" i="7" s="1"/>
  <c r="AF284" i="7"/>
  <c r="AG285" i="8"/>
  <c r="AJ284" i="8"/>
  <c r="AO286" i="8"/>
  <c r="AM287" i="8"/>
  <c r="AK287" i="8"/>
  <c r="C287" i="8"/>
  <c r="A288" i="8"/>
  <c r="AH287" i="8"/>
  <c r="AF286" i="8"/>
  <c r="D286" i="8"/>
  <c r="F285" i="7"/>
  <c r="AF285" i="7" s="1"/>
  <c r="P285" i="7"/>
  <c r="AJ285" i="7" s="1"/>
  <c r="I285" i="7"/>
  <c r="AJ284" i="7"/>
  <c r="L286" i="7"/>
  <c r="G286" i="7"/>
  <c r="D286" i="7"/>
  <c r="AG287" i="7"/>
  <c r="C287" i="7"/>
  <c r="A288" i="7"/>
  <c r="AH287" i="7"/>
  <c r="AJ280" i="6"/>
  <c r="AL257" i="6"/>
  <c r="AK194" i="6"/>
  <c r="Q283" i="6"/>
  <c r="S282" i="6"/>
  <c r="AK285" i="7" l="1"/>
  <c r="AM274" i="7"/>
  <c r="H275" i="7"/>
  <c r="AG367" i="9"/>
  <c r="AJ366" i="9"/>
  <c r="AO369" i="9"/>
  <c r="D369" i="9"/>
  <c r="AF369" i="9"/>
  <c r="AH370" i="9"/>
  <c r="C370" i="9"/>
  <c r="AM370" i="9"/>
  <c r="A371" i="9"/>
  <c r="AK370" i="9"/>
  <c r="M286" i="7"/>
  <c r="AL286" i="7" s="1"/>
  <c r="AG286" i="8"/>
  <c r="AJ285" i="8"/>
  <c r="AO287" i="8"/>
  <c r="AM288" i="8"/>
  <c r="AK288" i="8"/>
  <c r="C288" i="8"/>
  <c r="A289" i="8"/>
  <c r="AH288" i="8"/>
  <c r="D287" i="8"/>
  <c r="F286" i="7"/>
  <c r="AK286" i="7" s="1"/>
  <c r="I286" i="7"/>
  <c r="P286" i="7"/>
  <c r="L287" i="7"/>
  <c r="M287" i="7" s="1"/>
  <c r="AL287" i="7" s="1"/>
  <c r="G287" i="7"/>
  <c r="AG288" i="7"/>
  <c r="C288" i="7"/>
  <c r="A289" i="7"/>
  <c r="AH288" i="7"/>
  <c r="D287" i="7"/>
  <c r="AJ281" i="6"/>
  <c r="AL258" i="6"/>
  <c r="Q284" i="6"/>
  <c r="S283" i="6"/>
  <c r="AM275" i="7" l="1"/>
  <c r="H276" i="7"/>
  <c r="AG368" i="9"/>
  <c r="AJ367" i="9"/>
  <c r="A372" i="9"/>
  <c r="AM371" i="9"/>
  <c r="AH371" i="9"/>
  <c r="C371" i="9"/>
  <c r="AK371" i="9"/>
  <c r="AO370" i="9"/>
  <c r="D370" i="9"/>
  <c r="AF370" i="9"/>
  <c r="AG287" i="8"/>
  <c r="AJ286" i="8"/>
  <c r="AO288" i="8"/>
  <c r="D288" i="8"/>
  <c r="AM289" i="8"/>
  <c r="AK289" i="8"/>
  <c r="C289" i="8"/>
  <c r="A290" i="8"/>
  <c r="AH289" i="8"/>
  <c r="AF286" i="7"/>
  <c r="P287" i="7"/>
  <c r="AJ287" i="7" s="1"/>
  <c r="F287" i="7"/>
  <c r="AK287" i="7" s="1"/>
  <c r="I287" i="7"/>
  <c r="AJ286" i="7"/>
  <c r="L288" i="7"/>
  <c r="M288" i="7" s="1"/>
  <c r="AL288" i="7" s="1"/>
  <c r="G288" i="7"/>
  <c r="D288" i="7"/>
  <c r="AG289" i="7"/>
  <c r="C289" i="7"/>
  <c r="A290" i="7"/>
  <c r="AH289" i="7"/>
  <c r="AJ282" i="6"/>
  <c r="AL259" i="6"/>
  <c r="AK195" i="6"/>
  <c r="Q285" i="6"/>
  <c r="S284" i="6"/>
  <c r="AM276" i="7" l="1"/>
  <c r="H277" i="7"/>
  <c r="AG369" i="9"/>
  <c r="AJ368" i="9"/>
  <c r="A373" i="9"/>
  <c r="AM372" i="9"/>
  <c r="AK372" i="9"/>
  <c r="AH372" i="9"/>
  <c r="C372" i="9"/>
  <c r="AO371" i="9"/>
  <c r="D371" i="9"/>
  <c r="AF371" i="9"/>
  <c r="AG288" i="8"/>
  <c r="AJ287" i="8"/>
  <c r="AO289" i="8"/>
  <c r="AM290" i="8"/>
  <c r="AK290" i="8"/>
  <c r="C290" i="8"/>
  <c r="A291" i="8"/>
  <c r="AH290" i="8"/>
  <c r="D289" i="8"/>
  <c r="F288" i="7"/>
  <c r="AF288" i="7" s="1"/>
  <c r="AF287" i="7"/>
  <c r="AK288" i="7"/>
  <c r="I288" i="7"/>
  <c r="P288" i="7"/>
  <c r="L289" i="7"/>
  <c r="M289" i="7" s="1"/>
  <c r="AL289" i="7" s="1"/>
  <c r="G289" i="7"/>
  <c r="D289" i="7"/>
  <c r="AG290" i="7"/>
  <c r="C290" i="7"/>
  <c r="A291" i="7"/>
  <c r="AH290" i="7"/>
  <c r="AJ283" i="6"/>
  <c r="AL260" i="6"/>
  <c r="Q286" i="6"/>
  <c r="S285" i="6"/>
  <c r="AM277" i="7" l="1"/>
  <c r="H278" i="7"/>
  <c r="AG370" i="9"/>
  <c r="AJ369" i="9"/>
  <c r="D372" i="9"/>
  <c r="AO372" i="9"/>
  <c r="AF372" i="9"/>
  <c r="A374" i="9"/>
  <c r="AM373" i="9"/>
  <c r="AK373" i="9"/>
  <c r="AH373" i="9"/>
  <c r="C373" i="9"/>
  <c r="AG289" i="8"/>
  <c r="AJ288" i="8"/>
  <c r="AO290" i="8"/>
  <c r="AM291" i="8"/>
  <c r="AK291" i="8"/>
  <c r="C291" i="8"/>
  <c r="A292" i="8"/>
  <c r="AH291" i="8"/>
  <c r="D290" i="8"/>
  <c r="I289" i="7"/>
  <c r="P289" i="7"/>
  <c r="AJ289" i="7" s="1"/>
  <c r="F289" i="7"/>
  <c r="AJ288" i="7"/>
  <c r="L290" i="7"/>
  <c r="M290" i="7" s="1"/>
  <c r="AL290" i="7" s="1"/>
  <c r="G290" i="7"/>
  <c r="D290" i="7"/>
  <c r="AG291" i="7"/>
  <c r="C291" i="7"/>
  <c r="A292" i="7"/>
  <c r="AH291" i="7"/>
  <c r="AJ284" i="6"/>
  <c r="AL261" i="6"/>
  <c r="AK196" i="6"/>
  <c r="Q287" i="6"/>
  <c r="S286" i="6"/>
  <c r="AM278" i="7" l="1"/>
  <c r="H279" i="7"/>
  <c r="AG371" i="9"/>
  <c r="AJ370" i="9"/>
  <c r="D373" i="9"/>
  <c r="AO373" i="9"/>
  <c r="AF373" i="9"/>
  <c r="A375" i="9"/>
  <c r="AM374" i="9"/>
  <c r="AK374" i="9"/>
  <c r="AH374" i="9"/>
  <c r="C374" i="9"/>
  <c r="AG290" i="8"/>
  <c r="AJ289" i="8"/>
  <c r="AO291" i="8"/>
  <c r="AM292" i="8"/>
  <c r="AK292" i="8"/>
  <c r="C292" i="8"/>
  <c r="A293" i="8"/>
  <c r="AH292" i="8"/>
  <c r="D291" i="8"/>
  <c r="I290" i="7"/>
  <c r="F290" i="7"/>
  <c r="P290" i="7"/>
  <c r="AK289" i="7"/>
  <c r="AF289" i="7"/>
  <c r="L291" i="7"/>
  <c r="M291" i="7" s="1"/>
  <c r="AL291" i="7" s="1"/>
  <c r="G291" i="7"/>
  <c r="D291" i="7"/>
  <c r="AG292" i="7"/>
  <c r="C292" i="7"/>
  <c r="A293" i="7"/>
  <c r="AH292" i="7"/>
  <c r="AL262" i="6"/>
  <c r="AK197" i="6"/>
  <c r="AJ285" i="6"/>
  <c r="Q288" i="6"/>
  <c r="S287" i="6"/>
  <c r="AM279" i="7" l="1"/>
  <c r="H280" i="7"/>
  <c r="AG372" i="9"/>
  <c r="AJ371" i="9"/>
  <c r="D374" i="9"/>
  <c r="AO374" i="9"/>
  <c r="AF374" i="9"/>
  <c r="A376" i="9"/>
  <c r="AM375" i="9"/>
  <c r="AK375" i="9"/>
  <c r="AH375" i="9"/>
  <c r="C375" i="9"/>
  <c r="AG291" i="8"/>
  <c r="AJ290" i="8"/>
  <c r="AO292" i="8"/>
  <c r="D292" i="8"/>
  <c r="AM293" i="8"/>
  <c r="AK293" i="8"/>
  <c r="AH293" i="8"/>
  <c r="C293" i="8"/>
  <c r="A294" i="8"/>
  <c r="P291" i="7"/>
  <c r="AJ291" i="7" s="1"/>
  <c r="I291" i="7"/>
  <c r="F291" i="7"/>
  <c r="AJ290" i="7"/>
  <c r="AK290" i="7"/>
  <c r="AF290" i="7"/>
  <c r="L292" i="7"/>
  <c r="M292" i="7" s="1"/>
  <c r="AL292" i="7" s="1"/>
  <c r="G292" i="7"/>
  <c r="D292" i="7"/>
  <c r="AG293" i="7"/>
  <c r="C293" i="7"/>
  <c r="A294" i="7"/>
  <c r="AH293" i="7"/>
  <c r="AJ286" i="6"/>
  <c r="AL263" i="6"/>
  <c r="AK198" i="6"/>
  <c r="Q289" i="6"/>
  <c r="S288" i="6"/>
  <c r="AM280" i="7" l="1"/>
  <c r="H281" i="7"/>
  <c r="AG373" i="9"/>
  <c r="AJ372" i="9"/>
  <c r="A377" i="9"/>
  <c r="AM376" i="9"/>
  <c r="AK376" i="9"/>
  <c r="AH376" i="9"/>
  <c r="C376" i="9"/>
  <c r="D375" i="9"/>
  <c r="AO375" i="9"/>
  <c r="AF375" i="9"/>
  <c r="AG292" i="8"/>
  <c r="AJ291" i="8"/>
  <c r="AO293" i="8"/>
  <c r="AM294" i="8"/>
  <c r="AK294" i="8"/>
  <c r="C294" i="8"/>
  <c r="AH294" i="8"/>
  <c r="A295" i="8"/>
  <c r="D293" i="8"/>
  <c r="F292" i="7"/>
  <c r="AK292" i="7" s="1"/>
  <c r="I292" i="7"/>
  <c r="P292" i="7"/>
  <c r="AK291" i="7"/>
  <c r="AF291" i="7"/>
  <c r="L293" i="7"/>
  <c r="M293" i="7" s="1"/>
  <c r="AL293" i="7" s="1"/>
  <c r="G293" i="7"/>
  <c r="AG294" i="7"/>
  <c r="C294" i="7"/>
  <c r="A295" i="7"/>
  <c r="AH294" i="7"/>
  <c r="D293" i="7"/>
  <c r="AJ287" i="6"/>
  <c r="AL264" i="6"/>
  <c r="AK199" i="6"/>
  <c r="Q290" i="6"/>
  <c r="S289" i="6"/>
  <c r="AM281" i="7" l="1"/>
  <c r="H282" i="7"/>
  <c r="AG374" i="9"/>
  <c r="AJ373" i="9"/>
  <c r="D376" i="9"/>
  <c r="AO376" i="9"/>
  <c r="AF376" i="9"/>
  <c r="A378" i="9"/>
  <c r="AM377" i="9"/>
  <c r="AK377" i="9"/>
  <c r="AH377" i="9"/>
  <c r="C377" i="9"/>
  <c r="AG293" i="8"/>
  <c r="AJ292" i="8"/>
  <c r="AO294" i="8"/>
  <c r="A296" i="8"/>
  <c r="AH295" i="8"/>
  <c r="AM295" i="8"/>
  <c r="AK295" i="8"/>
  <c r="C295" i="8"/>
  <c r="D294" i="8"/>
  <c r="AF292" i="7"/>
  <c r="P293" i="7"/>
  <c r="F293" i="7"/>
  <c r="AK293" i="7" s="1"/>
  <c r="I293" i="7"/>
  <c r="AJ292" i="7"/>
  <c r="L294" i="7"/>
  <c r="M294" i="7" s="1"/>
  <c r="AL294" i="7" s="1"/>
  <c r="G294" i="7"/>
  <c r="AG295" i="7"/>
  <c r="C295" i="7"/>
  <c r="A296" i="7"/>
  <c r="AH295" i="7"/>
  <c r="D294" i="7"/>
  <c r="AJ288" i="6"/>
  <c r="AL265" i="6"/>
  <c r="Q291" i="6"/>
  <c r="S290" i="6"/>
  <c r="AM282" i="7" l="1"/>
  <c r="H283" i="7"/>
  <c r="AG375" i="9"/>
  <c r="AJ374" i="9"/>
  <c r="AJ293" i="7"/>
  <c r="D377" i="9"/>
  <c r="AO377" i="9"/>
  <c r="AF377" i="9"/>
  <c r="A379" i="9"/>
  <c r="AM378" i="9"/>
  <c r="AK378" i="9"/>
  <c r="AH378" i="9"/>
  <c r="C378" i="9"/>
  <c r="AG294" i="8"/>
  <c r="AJ293" i="8"/>
  <c r="AO295" i="8"/>
  <c r="A297" i="8"/>
  <c r="AH296" i="8"/>
  <c r="AM296" i="8"/>
  <c r="AK296" i="8"/>
  <c r="C296" i="8"/>
  <c r="D295" i="8"/>
  <c r="AF293" i="7"/>
  <c r="F294" i="7"/>
  <c r="AK294" i="7" s="1"/>
  <c r="I294" i="7"/>
  <c r="P294" i="7"/>
  <c r="L295" i="7"/>
  <c r="M295" i="7" s="1"/>
  <c r="AL295" i="7" s="1"/>
  <c r="G295" i="7"/>
  <c r="AG296" i="7"/>
  <c r="C296" i="7"/>
  <c r="A297" i="7"/>
  <c r="AH296" i="7"/>
  <c r="D295" i="7"/>
  <c r="AJ289" i="6"/>
  <c r="AL266" i="6"/>
  <c r="AK200" i="6"/>
  <c r="Q292" i="6"/>
  <c r="S291" i="6"/>
  <c r="AM283" i="7" l="1"/>
  <c r="H284" i="7"/>
  <c r="AG376" i="9"/>
  <c r="AJ375" i="9"/>
  <c r="D378" i="9"/>
  <c r="AO378" i="9"/>
  <c r="AF378" i="9"/>
  <c r="A380" i="9"/>
  <c r="AM379" i="9"/>
  <c r="AK379" i="9"/>
  <c r="AH379" i="9"/>
  <c r="C379" i="9"/>
  <c r="AJ294" i="8"/>
  <c r="AO296" i="8"/>
  <c r="D296" i="8"/>
  <c r="A298" i="8"/>
  <c r="AH297" i="8"/>
  <c r="AM297" i="8"/>
  <c r="AK297" i="8"/>
  <c r="C297" i="8"/>
  <c r="AF294" i="7"/>
  <c r="F295" i="7"/>
  <c r="AF295" i="7" s="1"/>
  <c r="P295" i="7"/>
  <c r="AJ295" i="7" s="1"/>
  <c r="AK295" i="7"/>
  <c r="I295" i="7"/>
  <c r="AJ294" i="7"/>
  <c r="L296" i="7"/>
  <c r="M296" i="7" s="1"/>
  <c r="AL296" i="7" s="1"/>
  <c r="G296" i="7"/>
  <c r="D296" i="7"/>
  <c r="A298" i="7"/>
  <c r="AH297" i="7"/>
  <c r="AG297" i="7"/>
  <c r="C297" i="7"/>
  <c r="AJ290" i="6"/>
  <c r="AL267" i="6"/>
  <c r="AK201" i="6"/>
  <c r="Q293" i="6"/>
  <c r="S292" i="6"/>
  <c r="AM284" i="7" l="1"/>
  <c r="H285" i="7"/>
  <c r="AG377" i="9"/>
  <c r="AJ376" i="9"/>
  <c r="D379" i="9"/>
  <c r="AO379" i="9"/>
  <c r="AF379" i="9"/>
  <c r="A381" i="9"/>
  <c r="AM380" i="9"/>
  <c r="AK380" i="9"/>
  <c r="AH380" i="9"/>
  <c r="C380" i="9"/>
  <c r="AG295" i="8"/>
  <c r="AO297" i="8"/>
  <c r="A299" i="8"/>
  <c r="AH298" i="8"/>
  <c r="AM298" i="8"/>
  <c r="AK298" i="8"/>
  <c r="C298" i="8"/>
  <c r="D297" i="8"/>
  <c r="F296" i="7"/>
  <c r="AK296" i="7" s="1"/>
  <c r="I296" i="7"/>
  <c r="P296" i="7"/>
  <c r="L297" i="7"/>
  <c r="M297" i="7" s="1"/>
  <c r="AL297" i="7" s="1"/>
  <c r="G297" i="7"/>
  <c r="D297" i="7"/>
  <c r="A299" i="7"/>
  <c r="AH298" i="7"/>
  <c r="C298" i="7"/>
  <c r="AG298" i="7"/>
  <c r="AJ291" i="6"/>
  <c r="AL268" i="6"/>
  <c r="AK202" i="6"/>
  <c r="Q294" i="6"/>
  <c r="S293" i="6"/>
  <c r="AM285" i="7" l="1"/>
  <c r="H286" i="7"/>
  <c r="AG378" i="9"/>
  <c r="AJ377" i="9"/>
  <c r="A382" i="9"/>
  <c r="AM381" i="9"/>
  <c r="AK381" i="9"/>
  <c r="AH381" i="9"/>
  <c r="C381" i="9"/>
  <c r="D380" i="9"/>
  <c r="AO380" i="9"/>
  <c r="AF380" i="9"/>
  <c r="AF296" i="7"/>
  <c r="AG296" i="8"/>
  <c r="AJ295" i="8"/>
  <c r="AO298" i="8"/>
  <c r="A300" i="8"/>
  <c r="AH299" i="8"/>
  <c r="AM299" i="8"/>
  <c r="AK299" i="8"/>
  <c r="C299" i="8"/>
  <c r="D298" i="8"/>
  <c r="F297" i="7"/>
  <c r="AK297" i="7" s="1"/>
  <c r="P297" i="7"/>
  <c r="AJ297" i="7" s="1"/>
  <c r="I297" i="7"/>
  <c r="AJ296" i="7"/>
  <c r="L298" i="7"/>
  <c r="M298" i="7" s="1"/>
  <c r="AL298" i="7" s="1"/>
  <c r="G298" i="7"/>
  <c r="D298" i="7"/>
  <c r="A300" i="7"/>
  <c r="AH299" i="7"/>
  <c r="AG299" i="7"/>
  <c r="C299" i="7"/>
  <c r="AJ292" i="6"/>
  <c r="AL269" i="6"/>
  <c r="AK203" i="6"/>
  <c r="Q295" i="6"/>
  <c r="S294" i="6"/>
  <c r="AM286" i="7" l="1"/>
  <c r="H287" i="7"/>
  <c r="AG379" i="9"/>
  <c r="AJ378" i="9"/>
  <c r="D381" i="9"/>
  <c r="AO381" i="9"/>
  <c r="AF381" i="9"/>
  <c r="A383" i="9"/>
  <c r="AM382" i="9"/>
  <c r="AK382" i="9"/>
  <c r="AH382" i="9"/>
  <c r="C382" i="9"/>
  <c r="AF297" i="7"/>
  <c r="AG297" i="8"/>
  <c r="AJ296" i="8"/>
  <c r="AO299" i="8"/>
  <c r="D299" i="8"/>
  <c r="A301" i="8"/>
  <c r="AH300" i="8"/>
  <c r="AM300" i="8"/>
  <c r="AK300" i="8"/>
  <c r="C300" i="8"/>
  <c r="F298" i="7"/>
  <c r="AF298" i="7" s="1"/>
  <c r="I298" i="7"/>
  <c r="AK298" i="7"/>
  <c r="P298" i="7"/>
  <c r="L299" i="7"/>
  <c r="M299" i="7" s="1"/>
  <c r="AL299" i="7" s="1"/>
  <c r="G299" i="7"/>
  <c r="D299" i="7"/>
  <c r="A301" i="7"/>
  <c r="AH300" i="7"/>
  <c r="C300" i="7"/>
  <c r="AG300" i="7"/>
  <c r="AJ293" i="6"/>
  <c r="AL270" i="6"/>
  <c r="Q296" i="6"/>
  <c r="S295" i="6"/>
  <c r="AM287" i="7" l="1"/>
  <c r="H288" i="7"/>
  <c r="AJ380" i="9"/>
  <c r="AJ379" i="9"/>
  <c r="A384" i="9"/>
  <c r="AM383" i="9"/>
  <c r="AK383" i="9"/>
  <c r="AH383" i="9"/>
  <c r="C383" i="9"/>
  <c r="D382" i="9"/>
  <c r="AO382" i="9"/>
  <c r="AF382" i="9"/>
  <c r="AG298" i="8"/>
  <c r="AJ298" i="8"/>
  <c r="AJ297" i="8"/>
  <c r="AO300" i="8"/>
  <c r="A302" i="8"/>
  <c r="AH301" i="8"/>
  <c r="AM301" i="8"/>
  <c r="AK301" i="8"/>
  <c r="C301" i="8"/>
  <c r="D300" i="8"/>
  <c r="F299" i="7"/>
  <c r="AF299" i="7" s="1"/>
  <c r="P299" i="7"/>
  <c r="AJ299" i="7" s="1"/>
  <c r="AK299" i="7"/>
  <c r="I299" i="7"/>
  <c r="AJ298" i="7"/>
  <c r="L300" i="7"/>
  <c r="G300" i="7"/>
  <c r="A302" i="7"/>
  <c r="AH301" i="7"/>
  <c r="AG301" i="7"/>
  <c r="C301" i="7"/>
  <c r="D300" i="7"/>
  <c r="AJ294" i="6"/>
  <c r="AL271" i="6"/>
  <c r="AK204" i="6"/>
  <c r="Q297" i="6"/>
  <c r="S296" i="6"/>
  <c r="AG381" i="9" l="1"/>
  <c r="AM288" i="7"/>
  <c r="H289" i="7"/>
  <c r="AJ381" i="9"/>
  <c r="AO383" i="9"/>
  <c r="D383" i="9"/>
  <c r="AF383" i="9"/>
  <c r="A385" i="9"/>
  <c r="AM384" i="9"/>
  <c r="AK384" i="9"/>
  <c r="AH384" i="9"/>
  <c r="C384" i="9"/>
  <c r="AG299" i="8"/>
  <c r="AO301" i="8"/>
  <c r="A303" i="8"/>
  <c r="AH302" i="8"/>
  <c r="AM302" i="8"/>
  <c r="AK302" i="8"/>
  <c r="C302" i="8"/>
  <c r="D301" i="8"/>
  <c r="F300" i="7"/>
  <c r="AK300" i="7" s="1"/>
  <c r="I300" i="7"/>
  <c r="P300" i="7"/>
  <c r="AJ300" i="7" s="1"/>
  <c r="AF300" i="7"/>
  <c r="M300" i="7"/>
  <c r="AL300" i="7" s="1"/>
  <c r="L301" i="7"/>
  <c r="G301" i="7"/>
  <c r="A303" i="7"/>
  <c r="AH302" i="7"/>
  <c r="C302" i="7"/>
  <c r="AG302" i="7"/>
  <c r="D301" i="7"/>
  <c r="AJ295" i="6"/>
  <c r="AL272" i="6"/>
  <c r="AK205" i="6"/>
  <c r="Q298" i="6"/>
  <c r="S297" i="6"/>
  <c r="AM289" i="7" l="1"/>
  <c r="H290" i="7"/>
  <c r="AL382" i="9"/>
  <c r="AJ382" i="9"/>
  <c r="AO384" i="9"/>
  <c r="D384" i="9"/>
  <c r="AF384" i="9"/>
  <c r="AH385" i="9"/>
  <c r="C385" i="9"/>
  <c r="A386" i="9"/>
  <c r="AM385" i="9"/>
  <c r="AK385" i="9"/>
  <c r="AG300" i="8"/>
  <c r="AJ299" i="8"/>
  <c r="AO302" i="8"/>
  <c r="A304" i="8"/>
  <c r="AH303" i="8"/>
  <c r="AM303" i="8"/>
  <c r="AK303" i="8"/>
  <c r="C303" i="8"/>
  <c r="D302" i="8"/>
  <c r="M301" i="7"/>
  <c r="AL301" i="7" s="1"/>
  <c r="P301" i="7"/>
  <c r="F301" i="7"/>
  <c r="AK301" i="7" s="1"/>
  <c r="I301" i="7"/>
  <c r="L302" i="7"/>
  <c r="G302" i="7"/>
  <c r="A304" i="7"/>
  <c r="AH303" i="7"/>
  <c r="AG303" i="7"/>
  <c r="C303" i="7"/>
  <c r="D302" i="7"/>
  <c r="AJ296" i="6"/>
  <c r="AL273" i="6"/>
  <c r="Q299" i="6"/>
  <c r="S298" i="6"/>
  <c r="AG383" i="9" l="1"/>
  <c r="AF301" i="7"/>
  <c r="AJ301" i="7"/>
  <c r="AM290" i="7"/>
  <c r="H291" i="7"/>
  <c r="AJ383" i="9"/>
  <c r="AO385" i="9"/>
  <c r="D385" i="9"/>
  <c r="AF385" i="9"/>
  <c r="AH386" i="9"/>
  <c r="C386" i="9"/>
  <c r="A387" i="9"/>
  <c r="AM386" i="9"/>
  <c r="AK386" i="9"/>
  <c r="AG301" i="8"/>
  <c r="AJ300" i="8"/>
  <c r="AO303" i="8"/>
  <c r="D303" i="8"/>
  <c r="A305" i="8"/>
  <c r="AH304" i="8"/>
  <c r="AM304" i="8"/>
  <c r="AK304" i="8"/>
  <c r="C304" i="8"/>
  <c r="M302" i="7"/>
  <c r="AL302" i="7" s="1"/>
  <c r="F302" i="7"/>
  <c r="AK302" i="7" s="1"/>
  <c r="I302" i="7"/>
  <c r="P302" i="7"/>
  <c r="L303" i="7"/>
  <c r="G303" i="7"/>
  <c r="A305" i="7"/>
  <c r="AH304" i="7"/>
  <c r="C304" i="7"/>
  <c r="AG304" i="7"/>
  <c r="D303" i="7"/>
  <c r="AL274" i="6"/>
  <c r="AK206" i="6"/>
  <c r="AJ297" i="6"/>
  <c r="Q300" i="6"/>
  <c r="S299" i="6"/>
  <c r="AG384" i="9" l="1"/>
  <c r="AM291" i="7"/>
  <c r="H292" i="7"/>
  <c r="AJ384" i="9"/>
  <c r="AH387" i="9"/>
  <c r="C387" i="9"/>
  <c r="A388" i="9"/>
  <c r="AM387" i="9"/>
  <c r="AK387" i="9"/>
  <c r="AO386" i="9"/>
  <c r="D386" i="9"/>
  <c r="AF386" i="9"/>
  <c r="AG302" i="8"/>
  <c r="AJ301" i="8"/>
  <c r="AO304" i="8"/>
  <c r="D304" i="8"/>
  <c r="A306" i="8"/>
  <c r="AH305" i="8"/>
  <c r="AM305" i="8"/>
  <c r="AK305" i="8"/>
  <c r="C305" i="8"/>
  <c r="M303" i="7"/>
  <c r="AL303" i="7" s="1"/>
  <c r="AF302" i="7"/>
  <c r="F303" i="7"/>
  <c r="AK303" i="7" s="1"/>
  <c r="I303" i="7"/>
  <c r="P303" i="7"/>
  <c r="AJ302" i="7"/>
  <c r="L304" i="7"/>
  <c r="G304" i="7"/>
  <c r="AG305" i="7"/>
  <c r="A306" i="7"/>
  <c r="AH305" i="7"/>
  <c r="C305" i="7"/>
  <c r="D304" i="7"/>
  <c r="AJ298" i="6"/>
  <c r="AL275" i="6"/>
  <c r="Q301" i="6"/>
  <c r="S300" i="6"/>
  <c r="AM292" i="7" l="1"/>
  <c r="H293" i="7"/>
  <c r="AG385" i="9"/>
  <c r="AO387" i="9"/>
  <c r="D387" i="9"/>
  <c r="AF387" i="9"/>
  <c r="AH388" i="9"/>
  <c r="C388" i="9"/>
  <c r="A389" i="9"/>
  <c r="AM388" i="9"/>
  <c r="AK388" i="9"/>
  <c r="M304" i="7"/>
  <c r="AL304" i="7" s="1"/>
  <c r="AJ302" i="8"/>
  <c r="AO305" i="8"/>
  <c r="D305" i="8"/>
  <c r="A307" i="8"/>
  <c r="AH306" i="8"/>
  <c r="AM306" i="8"/>
  <c r="AK306" i="8"/>
  <c r="C306" i="8"/>
  <c r="AF303" i="7"/>
  <c r="F304" i="7"/>
  <c r="AK304" i="7" s="1"/>
  <c r="I304" i="7"/>
  <c r="P304" i="7"/>
  <c r="AJ303" i="7"/>
  <c r="L305" i="7"/>
  <c r="G305" i="7"/>
  <c r="D305" i="7"/>
  <c r="AG306" i="7"/>
  <c r="C306" i="7"/>
  <c r="A307" i="7"/>
  <c r="AH306" i="7"/>
  <c r="AJ299" i="6"/>
  <c r="AL276" i="6"/>
  <c r="AK207" i="6"/>
  <c r="Q302" i="6"/>
  <c r="S301" i="6"/>
  <c r="AM293" i="7" l="1"/>
  <c r="H294" i="7"/>
  <c r="AG386" i="9"/>
  <c r="AJ385" i="9"/>
  <c r="AO388" i="9"/>
  <c r="D388" i="9"/>
  <c r="AF388" i="9"/>
  <c r="AH389" i="9"/>
  <c r="C389" i="9"/>
  <c r="A390" i="9"/>
  <c r="AM389" i="9"/>
  <c r="AK389" i="9"/>
  <c r="AF304" i="7"/>
  <c r="M305" i="7"/>
  <c r="AL305" i="7" s="1"/>
  <c r="AG304" i="8"/>
  <c r="AJ303" i="8"/>
  <c r="AO306" i="8"/>
  <c r="A308" i="8"/>
  <c r="AH307" i="8"/>
  <c r="AM307" i="8"/>
  <c r="AK307" i="8"/>
  <c r="C307" i="8"/>
  <c r="D306" i="8"/>
  <c r="F305" i="7"/>
  <c r="AK305" i="7" s="1"/>
  <c r="I305" i="7"/>
  <c r="P305" i="7"/>
  <c r="AJ304" i="7"/>
  <c r="L306" i="7"/>
  <c r="G306" i="7"/>
  <c r="AG307" i="7"/>
  <c r="C307" i="7"/>
  <c r="A308" i="7"/>
  <c r="AH307" i="7"/>
  <c r="D306" i="7"/>
  <c r="AJ300" i="6"/>
  <c r="AL277" i="6"/>
  <c r="AK208" i="6"/>
  <c r="Q303" i="6"/>
  <c r="S302" i="6"/>
  <c r="AM294" i="7" l="1"/>
  <c r="H295" i="7"/>
  <c r="AG387" i="9"/>
  <c r="AJ386" i="9"/>
  <c r="AH390" i="9"/>
  <c r="C390" i="9"/>
  <c r="A391" i="9"/>
  <c r="AM390" i="9"/>
  <c r="AK390" i="9"/>
  <c r="AO389" i="9"/>
  <c r="D389" i="9"/>
  <c r="AF389" i="9"/>
  <c r="M306" i="7"/>
  <c r="AL306" i="7" s="1"/>
  <c r="AG305" i="8"/>
  <c r="AJ304" i="8"/>
  <c r="AO307" i="8"/>
  <c r="A309" i="8"/>
  <c r="AH308" i="8"/>
  <c r="AM308" i="8"/>
  <c r="AK308" i="8"/>
  <c r="C308" i="8"/>
  <c r="D307" i="8"/>
  <c r="AF305" i="7"/>
  <c r="F306" i="7"/>
  <c r="AK306" i="7" s="1"/>
  <c r="I306" i="7"/>
  <c r="P306" i="7"/>
  <c r="AJ305" i="7"/>
  <c r="L307" i="7"/>
  <c r="G307" i="7"/>
  <c r="AG308" i="7"/>
  <c r="C308" i="7"/>
  <c r="A309" i="7"/>
  <c r="AH308" i="7"/>
  <c r="D307" i="7"/>
  <c r="AJ301" i="6"/>
  <c r="AL278" i="6"/>
  <c r="AK209" i="6"/>
  <c r="Q304" i="6"/>
  <c r="S303" i="6"/>
  <c r="AM295" i="7" l="1"/>
  <c r="H296" i="7"/>
  <c r="AG388" i="9"/>
  <c r="AJ387" i="9"/>
  <c r="AO390" i="9"/>
  <c r="D390" i="9"/>
  <c r="AF390" i="9"/>
  <c r="AH391" i="9"/>
  <c r="C391" i="9"/>
  <c r="A392" i="9"/>
  <c r="AM391" i="9"/>
  <c r="AK391" i="9"/>
  <c r="M307" i="7"/>
  <c r="AL307" i="7" s="1"/>
  <c r="AG306" i="8"/>
  <c r="AJ305" i="8"/>
  <c r="AO308" i="8"/>
  <c r="A310" i="8"/>
  <c r="AH309" i="8"/>
  <c r="AM309" i="8"/>
  <c r="AK309" i="8"/>
  <c r="C309" i="8"/>
  <c r="D308" i="8"/>
  <c r="AF306" i="7"/>
  <c r="F307" i="7"/>
  <c r="AF307" i="7" s="1"/>
  <c r="P307" i="7"/>
  <c r="AJ307" i="7" s="1"/>
  <c r="I307" i="7"/>
  <c r="AJ306" i="7"/>
  <c r="L308" i="7"/>
  <c r="G308" i="7"/>
  <c r="D308" i="7"/>
  <c r="AG309" i="7"/>
  <c r="C309" i="7"/>
  <c r="A310" i="7"/>
  <c r="AH309" i="7"/>
  <c r="AJ302" i="6"/>
  <c r="AL279" i="6"/>
  <c r="Q305" i="6"/>
  <c r="S304" i="6"/>
  <c r="F308" i="7" l="1"/>
  <c r="AK308" i="7" s="1"/>
  <c r="AM296" i="7"/>
  <c r="H297" i="7"/>
  <c r="AG389" i="9"/>
  <c r="AJ388" i="9"/>
  <c r="AO391" i="9"/>
  <c r="D391" i="9"/>
  <c r="AF391" i="9"/>
  <c r="AH392" i="9"/>
  <c r="C392" i="9"/>
  <c r="A393" i="9"/>
  <c r="AM392" i="9"/>
  <c r="AK392" i="9"/>
  <c r="AG307" i="8"/>
  <c r="AJ306" i="8"/>
  <c r="AO309" i="8"/>
  <c r="D309" i="8"/>
  <c r="A311" i="8"/>
  <c r="AH310" i="8"/>
  <c r="AM310" i="8"/>
  <c r="AK310" i="8"/>
  <c r="C310" i="8"/>
  <c r="AK307" i="7"/>
  <c r="I308" i="7"/>
  <c r="P308" i="7"/>
  <c r="AJ308" i="7" s="1"/>
  <c r="M308" i="7"/>
  <c r="AL308" i="7" s="1"/>
  <c r="L309" i="7"/>
  <c r="G309" i="7"/>
  <c r="AG310" i="7"/>
  <c r="C310" i="7"/>
  <c r="A311" i="7"/>
  <c r="AH310" i="7"/>
  <c r="D309" i="7"/>
  <c r="AJ303" i="6"/>
  <c r="AL280" i="6"/>
  <c r="AK210" i="6"/>
  <c r="Q306" i="6"/>
  <c r="S305" i="6"/>
  <c r="AF308" i="7" l="1"/>
  <c r="AM297" i="7"/>
  <c r="H298" i="7"/>
  <c r="AG390" i="9"/>
  <c r="AJ389" i="9"/>
  <c r="AO392" i="9"/>
  <c r="D392" i="9"/>
  <c r="AF392" i="9"/>
  <c r="AH393" i="9"/>
  <c r="C393" i="9"/>
  <c r="A394" i="9"/>
  <c r="AM393" i="9"/>
  <c r="AK393" i="9"/>
  <c r="AG308" i="8"/>
  <c r="AJ307" i="8"/>
  <c r="AO310" i="8"/>
  <c r="D310" i="8"/>
  <c r="A312" i="8"/>
  <c r="AH311" i="8"/>
  <c r="AM311" i="8"/>
  <c r="AK311" i="8"/>
  <c r="C311" i="8"/>
  <c r="M309" i="7"/>
  <c r="AL309" i="7" s="1"/>
  <c r="F309" i="7"/>
  <c r="AK309" i="7" s="1"/>
  <c r="I309" i="7"/>
  <c r="P309" i="7"/>
  <c r="L310" i="7"/>
  <c r="G310" i="7"/>
  <c r="AG311" i="7"/>
  <c r="C311" i="7"/>
  <c r="A312" i="7"/>
  <c r="AH311" i="7"/>
  <c r="D310" i="7"/>
  <c r="AJ304" i="6"/>
  <c r="AL281" i="6"/>
  <c r="AK211" i="6"/>
  <c r="Q307" i="6"/>
  <c r="S306" i="6"/>
  <c r="AM298" i="7" l="1"/>
  <c r="H299" i="7"/>
  <c r="AJ390" i="9"/>
  <c r="M310" i="7"/>
  <c r="AL310" i="7" s="1"/>
  <c r="AO393" i="9"/>
  <c r="D393" i="9"/>
  <c r="AF393" i="9"/>
  <c r="A395" i="9"/>
  <c r="AM394" i="9"/>
  <c r="AK394" i="9"/>
  <c r="AH394" i="9"/>
  <c r="C394" i="9"/>
  <c r="AG309" i="8"/>
  <c r="AJ308" i="8"/>
  <c r="AO311" i="8"/>
  <c r="A313" i="8"/>
  <c r="AH312" i="8"/>
  <c r="AM312" i="8"/>
  <c r="AK312" i="8"/>
  <c r="C312" i="8"/>
  <c r="D311" i="8"/>
  <c r="AF309" i="7"/>
  <c r="F310" i="7"/>
  <c r="AF310" i="7" s="1"/>
  <c r="P310" i="7"/>
  <c r="AJ310" i="7" s="1"/>
  <c r="AK310" i="7"/>
  <c r="I310" i="7"/>
  <c r="AJ309" i="7"/>
  <c r="L311" i="7"/>
  <c r="G311" i="7"/>
  <c r="AG312" i="7"/>
  <c r="C312" i="7"/>
  <c r="A313" i="7"/>
  <c r="AH312" i="7"/>
  <c r="D311" i="7"/>
  <c r="AJ305" i="6"/>
  <c r="AL282" i="6"/>
  <c r="AK212" i="6"/>
  <c r="Q308" i="6"/>
  <c r="S307" i="6"/>
  <c r="M311" i="7" l="1"/>
  <c r="AL311" i="7" s="1"/>
  <c r="AM299" i="7"/>
  <c r="H300" i="7"/>
  <c r="AJ391" i="9"/>
  <c r="AO394" i="9"/>
  <c r="D394" i="9"/>
  <c r="AF394" i="9"/>
  <c r="A396" i="9"/>
  <c r="AM395" i="9"/>
  <c r="AK395" i="9"/>
  <c r="AH395" i="9"/>
  <c r="C395" i="9"/>
  <c r="AG310" i="8"/>
  <c r="AJ309" i="8"/>
  <c r="AO312" i="8"/>
  <c r="D312" i="8"/>
  <c r="A314" i="8"/>
  <c r="AH313" i="8"/>
  <c r="AM313" i="8"/>
  <c r="AK313" i="8"/>
  <c r="C313" i="8"/>
  <c r="F311" i="7"/>
  <c r="AF311" i="7" s="1"/>
  <c r="P311" i="7"/>
  <c r="AK311" i="7"/>
  <c r="AJ311" i="7"/>
  <c r="I311" i="7"/>
  <c r="L312" i="7"/>
  <c r="M312" i="7" s="1"/>
  <c r="AL312" i="7" s="1"/>
  <c r="G312" i="7"/>
  <c r="AG313" i="7"/>
  <c r="C313" i="7"/>
  <c r="A314" i="7"/>
  <c r="AH313" i="7"/>
  <c r="D312" i="7"/>
  <c r="AJ306" i="6"/>
  <c r="AL283" i="6"/>
  <c r="AK213" i="6"/>
  <c r="Q309" i="6"/>
  <c r="S308" i="6"/>
  <c r="AM300" i="7" l="1"/>
  <c r="H301" i="7"/>
  <c r="AJ392" i="9"/>
  <c r="AF395" i="9"/>
  <c r="AH396" i="9"/>
  <c r="C396" i="9"/>
  <c r="A397" i="9"/>
  <c r="AM396" i="9"/>
  <c r="AK396" i="9"/>
  <c r="AO395" i="9"/>
  <c r="D395" i="9"/>
  <c r="AG311" i="8"/>
  <c r="AJ310" i="8"/>
  <c r="AO313" i="8"/>
  <c r="A315" i="8"/>
  <c r="AH314" i="8"/>
  <c r="AM314" i="8"/>
  <c r="AK314" i="8"/>
  <c r="C314" i="8"/>
  <c r="D313" i="8"/>
  <c r="P312" i="7"/>
  <c r="F312" i="7"/>
  <c r="AF312" i="7" s="1"/>
  <c r="I312" i="7"/>
  <c r="L313" i="7"/>
  <c r="M313" i="7" s="1"/>
  <c r="AL313" i="7" s="1"/>
  <c r="G313" i="7"/>
  <c r="AG314" i="7"/>
  <c r="C314" i="7"/>
  <c r="A315" i="7"/>
  <c r="AH314" i="7"/>
  <c r="D313" i="7"/>
  <c r="AJ307" i="6"/>
  <c r="AL284" i="6"/>
  <c r="Q310" i="6"/>
  <c r="S309" i="6"/>
  <c r="AK312" i="7" l="1"/>
  <c r="AJ312" i="7"/>
  <c r="AM301" i="7"/>
  <c r="H302" i="7"/>
  <c r="AJ393" i="9"/>
  <c r="AO396" i="9"/>
  <c r="D396" i="9"/>
  <c r="AF396" i="9"/>
  <c r="AH397" i="9"/>
  <c r="C397" i="9"/>
  <c r="A398" i="9"/>
  <c r="AM397" i="9"/>
  <c r="AK397" i="9"/>
  <c r="AG312" i="8"/>
  <c r="AJ311" i="8"/>
  <c r="AO314" i="8"/>
  <c r="A316" i="8"/>
  <c r="AH315" i="8"/>
  <c r="AM315" i="8"/>
  <c r="AK315" i="8"/>
  <c r="C315" i="8"/>
  <c r="D314" i="8"/>
  <c r="P313" i="7"/>
  <c r="F313" i="7"/>
  <c r="AK313" i="7" s="1"/>
  <c r="AJ313" i="7"/>
  <c r="I313" i="7"/>
  <c r="L314" i="7"/>
  <c r="M314" i="7" s="1"/>
  <c r="AL314" i="7" s="1"/>
  <c r="G314" i="7"/>
  <c r="AG315" i="7"/>
  <c r="C315" i="7"/>
  <c r="A316" i="7"/>
  <c r="AH315" i="7"/>
  <c r="D314" i="7"/>
  <c r="AJ308" i="6"/>
  <c r="AL285" i="6"/>
  <c r="AK214" i="6"/>
  <c r="Q311" i="6"/>
  <c r="S310" i="6"/>
  <c r="F314" i="7" l="1"/>
  <c r="AK314" i="7" s="1"/>
  <c r="AM302" i="7"/>
  <c r="H303" i="7"/>
  <c r="AG395" i="9"/>
  <c r="AJ394" i="9"/>
  <c r="AO397" i="9"/>
  <c r="D397" i="9"/>
  <c r="AF397" i="9"/>
  <c r="AH398" i="9"/>
  <c r="C398" i="9"/>
  <c r="A399" i="9"/>
  <c r="AM398" i="9"/>
  <c r="AK398" i="9"/>
  <c r="AG313" i="8"/>
  <c r="AJ312" i="8"/>
  <c r="AO315" i="8"/>
  <c r="A317" i="8"/>
  <c r="AH316" i="8"/>
  <c r="AM316" i="8"/>
  <c r="AK316" i="8"/>
  <c r="C316" i="8"/>
  <c r="D315" i="8"/>
  <c r="AF313" i="7"/>
  <c r="AF314" i="7"/>
  <c r="I314" i="7"/>
  <c r="P314" i="7"/>
  <c r="L315" i="7"/>
  <c r="M315" i="7" s="1"/>
  <c r="AL315" i="7" s="1"/>
  <c r="G315" i="7"/>
  <c r="AG316" i="7"/>
  <c r="C316" i="7"/>
  <c r="A317" i="7"/>
  <c r="AH316" i="7"/>
  <c r="D315" i="7"/>
  <c r="AJ309" i="6"/>
  <c r="AL286" i="6"/>
  <c r="AK215" i="6"/>
  <c r="Q312" i="6"/>
  <c r="S311" i="6"/>
  <c r="AM303" i="7" l="1"/>
  <c r="H304" i="7"/>
  <c r="AG396" i="9"/>
  <c r="AJ395" i="9"/>
  <c r="AO398" i="9"/>
  <c r="D398" i="9"/>
  <c r="AF398" i="9"/>
  <c r="AH399" i="9"/>
  <c r="C399" i="9"/>
  <c r="A400" i="9"/>
  <c r="AM399" i="9"/>
  <c r="AK399" i="9"/>
  <c r="AG314" i="8"/>
  <c r="AJ313" i="8"/>
  <c r="AO316" i="8"/>
  <c r="D316" i="8"/>
  <c r="A318" i="8"/>
  <c r="AH317" i="8"/>
  <c r="AM317" i="8"/>
  <c r="AK317" i="8"/>
  <c r="C317" i="8"/>
  <c r="F315" i="7"/>
  <c r="AF315" i="7" s="1"/>
  <c r="P315" i="7"/>
  <c r="AJ315" i="7" s="1"/>
  <c r="AK315" i="7"/>
  <c r="I315" i="7"/>
  <c r="AJ314" i="7"/>
  <c r="L316" i="7"/>
  <c r="M316" i="7" s="1"/>
  <c r="AL316" i="7" s="1"/>
  <c r="G316" i="7"/>
  <c r="AG317" i="7"/>
  <c r="C317" i="7"/>
  <c r="A318" i="7"/>
  <c r="AH317" i="7"/>
  <c r="D316" i="7"/>
  <c r="AJ310" i="6"/>
  <c r="AL287" i="6"/>
  <c r="Q313" i="6"/>
  <c r="S312" i="6"/>
  <c r="AM304" i="7" l="1"/>
  <c r="H305" i="7"/>
  <c r="AG397" i="9"/>
  <c r="AJ396" i="9"/>
  <c r="AH400" i="9"/>
  <c r="AM400" i="9"/>
  <c r="C400" i="9"/>
  <c r="AF400" i="9" s="1"/>
  <c r="A401" i="9"/>
  <c r="AK400" i="9"/>
  <c r="AO399" i="9"/>
  <c r="D399" i="9"/>
  <c r="AF399" i="9"/>
  <c r="F316" i="7"/>
  <c r="AF316" i="7" s="1"/>
  <c r="AG315" i="8"/>
  <c r="AJ314" i="8"/>
  <c r="AO317" i="8"/>
  <c r="D317" i="8"/>
  <c r="A319" i="8"/>
  <c r="AH318" i="8"/>
  <c r="AM318" i="8"/>
  <c r="AK318" i="8"/>
  <c r="C318" i="8"/>
  <c r="AK316" i="7"/>
  <c r="I316" i="7"/>
  <c r="P316" i="7"/>
  <c r="L317" i="7"/>
  <c r="M317" i="7" s="1"/>
  <c r="AL317" i="7" s="1"/>
  <c r="G317" i="7"/>
  <c r="AG318" i="7"/>
  <c r="C318" i="7"/>
  <c r="A319" i="7"/>
  <c r="AH318" i="7"/>
  <c r="D317" i="7"/>
  <c r="AJ311" i="6"/>
  <c r="AL288" i="6"/>
  <c r="AK216" i="6"/>
  <c r="Q314" i="6"/>
  <c r="S313" i="6"/>
  <c r="AM305" i="7" l="1"/>
  <c r="H306" i="7"/>
  <c r="AG398" i="9"/>
  <c r="AJ397" i="9"/>
  <c r="AH401" i="9"/>
  <c r="C401" i="9"/>
  <c r="A402" i="9"/>
  <c r="AM401" i="9"/>
  <c r="AK401" i="9"/>
  <c r="AO400" i="9"/>
  <c r="D400" i="9"/>
  <c r="AG316" i="8"/>
  <c r="AJ315" i="8"/>
  <c r="AO318" i="8"/>
  <c r="D318" i="8"/>
  <c r="A320" i="8"/>
  <c r="AH319" i="8"/>
  <c r="AM319" i="8"/>
  <c r="AK319" i="8"/>
  <c r="C319" i="8"/>
  <c r="F317" i="7"/>
  <c r="AF317" i="7" s="1"/>
  <c r="P317" i="7"/>
  <c r="AJ317" i="7" s="1"/>
  <c r="I317" i="7"/>
  <c r="AJ316" i="7"/>
  <c r="L318" i="7"/>
  <c r="M318" i="7" s="1"/>
  <c r="AL318" i="7" s="1"/>
  <c r="G318" i="7"/>
  <c r="D318" i="7"/>
  <c r="AG319" i="7"/>
  <c r="C319" i="7"/>
  <c r="A320" i="7"/>
  <c r="AH319" i="7"/>
  <c r="AJ312" i="6"/>
  <c r="AL289" i="6"/>
  <c r="Q315" i="6"/>
  <c r="S314" i="6"/>
  <c r="AM306" i="7" l="1"/>
  <c r="H307" i="7"/>
  <c r="AG399" i="9"/>
  <c r="AJ398" i="9"/>
  <c r="AO401" i="9"/>
  <c r="D401" i="9"/>
  <c r="AF401" i="9"/>
  <c r="AH402" i="9"/>
  <c r="C402" i="9"/>
  <c r="A403" i="9"/>
  <c r="AM402" i="9"/>
  <c r="AK402" i="9"/>
  <c r="AK317" i="7"/>
  <c r="AG317" i="8"/>
  <c r="AJ316" i="8"/>
  <c r="AO319" i="8"/>
  <c r="A321" i="8"/>
  <c r="AH320" i="8"/>
  <c r="AM320" i="8"/>
  <c r="AK320" i="8"/>
  <c r="C320" i="8"/>
  <c r="D319" i="8"/>
  <c r="F318" i="7"/>
  <c r="AK318" i="7" s="1"/>
  <c r="I318" i="7"/>
  <c r="P318" i="7"/>
  <c r="L319" i="7"/>
  <c r="M319" i="7" s="1"/>
  <c r="AL319" i="7" s="1"/>
  <c r="G319" i="7"/>
  <c r="D319" i="7"/>
  <c r="AG320" i="7"/>
  <c r="C320" i="7"/>
  <c r="A321" i="7"/>
  <c r="AH320" i="7"/>
  <c r="AJ313" i="6"/>
  <c r="AL290" i="6"/>
  <c r="AK217" i="6"/>
  <c r="Q316" i="6"/>
  <c r="S315" i="6"/>
  <c r="AM307" i="7" l="1"/>
  <c r="H308" i="7"/>
  <c r="AG400" i="9"/>
  <c r="AJ399" i="9"/>
  <c r="AH403" i="9"/>
  <c r="C403" i="9"/>
  <c r="A404" i="9"/>
  <c r="AM403" i="9"/>
  <c r="AK403" i="9"/>
  <c r="AO402" i="9"/>
  <c r="D402" i="9"/>
  <c r="AF402" i="9"/>
  <c r="AG318" i="8"/>
  <c r="AJ317" i="8"/>
  <c r="AO320" i="8"/>
  <c r="D320" i="8"/>
  <c r="A322" i="8"/>
  <c r="AH321" i="8"/>
  <c r="AM321" i="8"/>
  <c r="AK321" i="8"/>
  <c r="C321" i="8"/>
  <c r="AF318" i="7"/>
  <c r="F319" i="7"/>
  <c r="AF319" i="7" s="1"/>
  <c r="P319" i="7"/>
  <c r="I319" i="7"/>
  <c r="AJ318" i="7"/>
  <c r="L320" i="7"/>
  <c r="G320" i="7"/>
  <c r="D320" i="7"/>
  <c r="AG321" i="7"/>
  <c r="C321" i="7"/>
  <c r="A322" i="7"/>
  <c r="AH321" i="7"/>
  <c r="AJ314" i="6"/>
  <c r="AL291" i="6"/>
  <c r="Q317" i="6"/>
  <c r="S316" i="6"/>
  <c r="AM308" i="7" l="1"/>
  <c r="H309" i="7"/>
  <c r="AG401" i="9"/>
  <c r="AJ400" i="9"/>
  <c r="AJ319" i="7"/>
  <c r="AO403" i="9"/>
  <c r="D403" i="9"/>
  <c r="AF403" i="9"/>
  <c r="AH404" i="9"/>
  <c r="C404" i="9"/>
  <c r="A405" i="9"/>
  <c r="AM404" i="9"/>
  <c r="AK404" i="9"/>
  <c r="AK319" i="7"/>
  <c r="F320" i="7"/>
  <c r="AK320" i="7" s="1"/>
  <c r="AJ318" i="8"/>
  <c r="AO321" i="8"/>
  <c r="A323" i="8"/>
  <c r="AH322" i="8"/>
  <c r="AM322" i="8"/>
  <c r="AK322" i="8"/>
  <c r="C322" i="8"/>
  <c r="D321" i="8"/>
  <c r="I320" i="7"/>
  <c r="P320" i="7"/>
  <c r="AJ320" i="7" s="1"/>
  <c r="M320" i="7"/>
  <c r="AL320" i="7" s="1"/>
  <c r="L321" i="7"/>
  <c r="G321" i="7"/>
  <c r="AG322" i="7"/>
  <c r="C322" i="7"/>
  <c r="A323" i="7"/>
  <c r="AH322" i="7"/>
  <c r="D321" i="7"/>
  <c r="AJ315" i="6"/>
  <c r="AL292" i="6"/>
  <c r="AK218" i="6"/>
  <c r="Q318" i="6"/>
  <c r="S317" i="6"/>
  <c r="AG402" i="9" l="1"/>
  <c r="F321" i="7"/>
  <c r="AF321" i="7" s="1"/>
  <c r="M321" i="7"/>
  <c r="AL321" i="7" s="1"/>
  <c r="AM309" i="7"/>
  <c r="H310" i="7"/>
  <c r="AJ402" i="9"/>
  <c r="AJ401" i="9"/>
  <c r="AO404" i="9"/>
  <c r="D404" i="9"/>
  <c r="AF404" i="9"/>
  <c r="AH405" i="9"/>
  <c r="C405" i="9"/>
  <c r="AF405" i="9" s="1"/>
  <c r="AM405" i="9"/>
  <c r="AK405" i="9"/>
  <c r="AF320" i="7"/>
  <c r="AJ319" i="8"/>
  <c r="AO322" i="8"/>
  <c r="D322" i="8"/>
  <c r="A324" i="8"/>
  <c r="AH323" i="8"/>
  <c r="AM323" i="8"/>
  <c r="AK323" i="8"/>
  <c r="C323" i="8"/>
  <c r="AK321" i="7"/>
  <c r="I321" i="7"/>
  <c r="P321" i="7"/>
  <c r="L322" i="7"/>
  <c r="G322" i="7"/>
  <c r="AG323" i="7"/>
  <c r="C323" i="7"/>
  <c r="A324" i="7"/>
  <c r="AH323" i="7"/>
  <c r="D322" i="7"/>
  <c r="AJ316" i="6"/>
  <c r="AL293" i="6"/>
  <c r="Q319" i="6"/>
  <c r="S318" i="6"/>
  <c r="M322" i="7" l="1"/>
  <c r="AL322" i="7" s="1"/>
  <c r="AM310" i="7"/>
  <c r="H311" i="7"/>
  <c r="AG403" i="9"/>
  <c r="AO405" i="9"/>
  <c r="D405" i="9"/>
  <c r="AG321" i="8"/>
  <c r="AJ320" i="8"/>
  <c r="AO323" i="8"/>
  <c r="D323" i="8"/>
  <c r="A325" i="8"/>
  <c r="AH324" i="8"/>
  <c r="AM324" i="8"/>
  <c r="AK324" i="8"/>
  <c r="C324" i="8"/>
  <c r="P322" i="7"/>
  <c r="F322" i="7"/>
  <c r="I322" i="7"/>
  <c r="AJ321" i="7"/>
  <c r="L323" i="7"/>
  <c r="G323" i="7"/>
  <c r="AG324" i="7"/>
  <c r="C324" i="7"/>
  <c r="A325" i="7"/>
  <c r="AH324" i="7"/>
  <c r="D323" i="7"/>
  <c r="AJ317" i="6"/>
  <c r="AL294" i="6"/>
  <c r="Q320" i="6"/>
  <c r="S319" i="6"/>
  <c r="AJ322" i="7" l="1"/>
  <c r="M323" i="7"/>
  <c r="AL323" i="7" s="1"/>
  <c r="AM311" i="7"/>
  <c r="H312" i="7"/>
  <c r="AG404" i="9"/>
  <c r="AJ403" i="9"/>
  <c r="AG322" i="8"/>
  <c r="AJ321" i="8"/>
  <c r="AO324" i="8"/>
  <c r="A326" i="8"/>
  <c r="AH325" i="8"/>
  <c r="AM325" i="8"/>
  <c r="AK325" i="8"/>
  <c r="C325" i="8"/>
  <c r="D324" i="8"/>
  <c r="P323" i="7"/>
  <c r="AJ323" i="7" s="1"/>
  <c r="F323" i="7"/>
  <c r="AK323" i="7" s="1"/>
  <c r="I323" i="7"/>
  <c r="AK322" i="7"/>
  <c r="AF322" i="7"/>
  <c r="L324" i="7"/>
  <c r="G324" i="7"/>
  <c r="AG325" i="7"/>
  <c r="C325" i="7"/>
  <c r="A326" i="7"/>
  <c r="AH325" i="7"/>
  <c r="D324" i="7"/>
  <c r="AJ318" i="6"/>
  <c r="AL295" i="6"/>
  <c r="AK219" i="6"/>
  <c r="Q321" i="6"/>
  <c r="S320" i="6"/>
  <c r="M324" i="7" l="1"/>
  <c r="AL324" i="7" s="1"/>
  <c r="AM312" i="7"/>
  <c r="H313" i="7"/>
  <c r="AJ404" i="9"/>
  <c r="AF323" i="7"/>
  <c r="AG323" i="8"/>
  <c r="AJ322" i="8"/>
  <c r="AO325" i="8"/>
  <c r="A327" i="8"/>
  <c r="AH326" i="8"/>
  <c r="AM326" i="8"/>
  <c r="AK326" i="8"/>
  <c r="C326" i="8"/>
  <c r="D325" i="8"/>
  <c r="P324" i="7"/>
  <c r="F324" i="7"/>
  <c r="AK324" i="7" s="1"/>
  <c r="AJ324" i="7"/>
  <c r="I324" i="7"/>
  <c r="L325" i="7"/>
  <c r="G325" i="7"/>
  <c r="AG326" i="7"/>
  <c r="C326" i="7"/>
  <c r="A327" i="7"/>
  <c r="AH326" i="7"/>
  <c r="D325" i="7"/>
  <c r="AJ319" i="6"/>
  <c r="AL296" i="6"/>
  <c r="AK220" i="6"/>
  <c r="Q322" i="6"/>
  <c r="S321" i="6"/>
  <c r="M325" i="7" l="1"/>
  <c r="AL325" i="7" s="1"/>
  <c r="AM313" i="7"/>
  <c r="H314" i="7"/>
  <c r="AG324" i="8"/>
  <c r="AJ323" i="8"/>
  <c r="AO326" i="8"/>
  <c r="D326" i="8"/>
  <c r="A328" i="8"/>
  <c r="AH327" i="8"/>
  <c r="AM327" i="8"/>
  <c r="AK327" i="8"/>
  <c r="C327" i="8"/>
  <c r="AF324" i="7"/>
  <c r="I325" i="7"/>
  <c r="P325" i="7"/>
  <c r="F325" i="7"/>
  <c r="L326" i="7"/>
  <c r="M326" i="7" s="1"/>
  <c r="AL326" i="7" s="1"/>
  <c r="G326" i="7"/>
  <c r="D326" i="7"/>
  <c r="AG327" i="7"/>
  <c r="C327" i="7"/>
  <c r="A328" i="7"/>
  <c r="AH327" i="7"/>
  <c r="AJ320" i="6"/>
  <c r="AL297" i="6"/>
  <c r="Q323" i="6"/>
  <c r="S322" i="6"/>
  <c r="AM314" i="7" l="1"/>
  <c r="H315" i="7"/>
  <c r="AG325" i="8"/>
  <c r="AJ324" i="8"/>
  <c r="AO327" i="8"/>
  <c r="A329" i="8"/>
  <c r="AH328" i="8"/>
  <c r="AM328" i="8"/>
  <c r="AK328" i="8"/>
  <c r="C328" i="8"/>
  <c r="D327" i="8"/>
  <c r="F326" i="7"/>
  <c r="AF326" i="7" s="1"/>
  <c r="P326" i="7"/>
  <c r="AJ326" i="7" s="1"/>
  <c r="AK326" i="7"/>
  <c r="I326" i="7"/>
  <c r="AK325" i="7"/>
  <c r="AF325" i="7"/>
  <c r="AJ325" i="7"/>
  <c r="L327" i="7"/>
  <c r="M327" i="7" s="1"/>
  <c r="AL327" i="7" s="1"/>
  <c r="G327" i="7"/>
  <c r="AG328" i="7"/>
  <c r="C328" i="7"/>
  <c r="A329" i="7"/>
  <c r="AH328" i="7"/>
  <c r="D327" i="7"/>
  <c r="AL298" i="6"/>
  <c r="AK221" i="6"/>
  <c r="AJ321" i="6"/>
  <c r="Q324" i="6"/>
  <c r="S323" i="6"/>
  <c r="AM315" i="7" l="1"/>
  <c r="H316" i="7"/>
  <c r="AG326" i="8"/>
  <c r="AJ325" i="8"/>
  <c r="AO328" i="8"/>
  <c r="A330" i="8"/>
  <c r="AH329" i="8"/>
  <c r="AM329" i="8"/>
  <c r="AK329" i="8"/>
  <c r="C329" i="8"/>
  <c r="D328" i="8"/>
  <c r="F327" i="7"/>
  <c r="AK327" i="7" s="1"/>
  <c r="I327" i="7"/>
  <c r="P327" i="7"/>
  <c r="L328" i="7"/>
  <c r="M328" i="7" s="1"/>
  <c r="AL328" i="7" s="1"/>
  <c r="G328" i="7"/>
  <c r="D328" i="7"/>
  <c r="AG329" i="7"/>
  <c r="C329" i="7"/>
  <c r="A330" i="7"/>
  <c r="AH329" i="7"/>
  <c r="AJ322" i="6"/>
  <c r="AL299" i="6"/>
  <c r="AK222" i="6"/>
  <c r="Q325" i="6"/>
  <c r="S324" i="6"/>
  <c r="F328" i="7" l="1"/>
  <c r="AK328" i="7" s="1"/>
  <c r="AM316" i="7"/>
  <c r="H317" i="7"/>
  <c r="AG327" i="8"/>
  <c r="AJ326" i="8"/>
  <c r="AO329" i="8"/>
  <c r="A331" i="8"/>
  <c r="AH330" i="8"/>
  <c r="AM330" i="8"/>
  <c r="AK330" i="8"/>
  <c r="C330" i="8"/>
  <c r="D329" i="8"/>
  <c r="AF327" i="7"/>
  <c r="I328" i="7"/>
  <c r="P328" i="7"/>
  <c r="AJ327" i="7"/>
  <c r="L329" i="7"/>
  <c r="M329" i="7" s="1"/>
  <c r="AL329" i="7" s="1"/>
  <c r="G329" i="7"/>
  <c r="AG330" i="7"/>
  <c r="C330" i="7"/>
  <c r="A331" i="7"/>
  <c r="AH330" i="7"/>
  <c r="D329" i="7"/>
  <c r="AJ323" i="6"/>
  <c r="AL300" i="6"/>
  <c r="Q326" i="6"/>
  <c r="S325" i="6"/>
  <c r="AF328" i="7" l="1"/>
  <c r="AM317" i="7"/>
  <c r="H318" i="7"/>
  <c r="AG328" i="8"/>
  <c r="AJ327" i="8"/>
  <c r="AO330" i="8"/>
  <c r="D330" i="8"/>
  <c r="A332" i="8"/>
  <c r="AH331" i="8"/>
  <c r="AM331" i="8"/>
  <c r="AK331" i="8"/>
  <c r="C331" i="8"/>
  <c r="F329" i="7"/>
  <c r="AK329" i="7" s="1"/>
  <c r="P329" i="7"/>
  <c r="AJ329" i="7" s="1"/>
  <c r="AF329" i="7"/>
  <c r="I329" i="7"/>
  <c r="AJ328" i="7"/>
  <c r="L330" i="7"/>
  <c r="M330" i="7" s="1"/>
  <c r="AL330" i="7" s="1"/>
  <c r="G330" i="7"/>
  <c r="AG331" i="7"/>
  <c r="C331" i="7"/>
  <c r="A332" i="7"/>
  <c r="AH331" i="7"/>
  <c r="D330" i="7"/>
  <c r="AJ324" i="6"/>
  <c r="AL301" i="6"/>
  <c r="AK223" i="6"/>
  <c r="Q327" i="6"/>
  <c r="S326" i="6"/>
  <c r="AM318" i="7" l="1"/>
  <c r="H319" i="7"/>
  <c r="AG329" i="8"/>
  <c r="AJ328" i="8"/>
  <c r="AO331" i="8"/>
  <c r="A333" i="8"/>
  <c r="AH332" i="8"/>
  <c r="AM332" i="8"/>
  <c r="AK332" i="8"/>
  <c r="C332" i="8"/>
  <c r="D331" i="8"/>
  <c r="P330" i="7"/>
  <c r="I330" i="7"/>
  <c r="F330" i="7"/>
  <c r="AF330" i="7" s="1"/>
  <c r="AJ330" i="7"/>
  <c r="L331" i="7"/>
  <c r="M331" i="7" s="1"/>
  <c r="AL331" i="7" s="1"/>
  <c r="G331" i="7"/>
  <c r="AG332" i="7"/>
  <c r="C332" i="7"/>
  <c r="A333" i="7"/>
  <c r="AH332" i="7"/>
  <c r="D331" i="7"/>
  <c r="AJ325" i="6"/>
  <c r="AL302" i="6"/>
  <c r="AK224" i="6"/>
  <c r="Q328" i="6"/>
  <c r="S327" i="6"/>
  <c r="AM319" i="7" l="1"/>
  <c r="H320" i="7"/>
  <c r="AG330" i="8"/>
  <c r="AJ329" i="8"/>
  <c r="AO332" i="8"/>
  <c r="D332" i="8"/>
  <c r="A334" i="8"/>
  <c r="AH333" i="8"/>
  <c r="AM333" i="8"/>
  <c r="AK333" i="8"/>
  <c r="C333" i="8"/>
  <c r="AK330" i="7"/>
  <c r="F331" i="7"/>
  <c r="AF331" i="7" s="1"/>
  <c r="AK331" i="7"/>
  <c r="I331" i="7"/>
  <c r="P331" i="7"/>
  <c r="L332" i="7"/>
  <c r="M332" i="7" s="1"/>
  <c r="AL332" i="7" s="1"/>
  <c r="G332" i="7"/>
  <c r="D332" i="7"/>
  <c r="AG333" i="7"/>
  <c r="C333" i="7"/>
  <c r="A334" i="7"/>
  <c r="AH333" i="7"/>
  <c r="AJ326" i="6"/>
  <c r="AL303" i="6"/>
  <c r="AK225" i="6"/>
  <c r="Q329" i="6"/>
  <c r="S328" i="6"/>
  <c r="AM320" i="7" l="1"/>
  <c r="H321" i="7"/>
  <c r="AG331" i="8"/>
  <c r="AJ330" i="8"/>
  <c r="AO333" i="8"/>
  <c r="D333" i="8"/>
  <c r="AM334" i="8"/>
  <c r="AK334" i="8"/>
  <c r="AH334" i="8"/>
  <c r="A335" i="8"/>
  <c r="C334" i="8"/>
  <c r="P332" i="7"/>
  <c r="F332" i="7"/>
  <c r="AK332" i="7" s="1"/>
  <c r="AJ332" i="7"/>
  <c r="AF332" i="7"/>
  <c r="I332" i="7"/>
  <c r="AJ331" i="7"/>
  <c r="L333" i="7"/>
  <c r="M333" i="7" s="1"/>
  <c r="AL333" i="7" s="1"/>
  <c r="G333" i="7"/>
  <c r="D333" i="7"/>
  <c r="AG334" i="7"/>
  <c r="C334" i="7"/>
  <c r="A335" i="7"/>
  <c r="AH334" i="7"/>
  <c r="AJ327" i="6"/>
  <c r="AL304" i="6"/>
  <c r="AK226" i="6"/>
  <c r="Q330" i="6"/>
  <c r="S329" i="6"/>
  <c r="AM321" i="7" l="1"/>
  <c r="H322" i="7"/>
  <c r="AG332" i="8"/>
  <c r="AJ331" i="8"/>
  <c r="AO334" i="8"/>
  <c r="D334" i="8"/>
  <c r="A336" i="8"/>
  <c r="AM335" i="8"/>
  <c r="AK335" i="8"/>
  <c r="C335" i="8"/>
  <c r="AH335" i="8"/>
  <c r="F333" i="7"/>
  <c r="AK333" i="7" s="1"/>
  <c r="I333" i="7"/>
  <c r="P333" i="7"/>
  <c r="L334" i="7"/>
  <c r="M334" i="7" s="1"/>
  <c r="AL334" i="7" s="1"/>
  <c r="G334" i="7"/>
  <c r="D334" i="7"/>
  <c r="A336" i="7"/>
  <c r="AG335" i="7"/>
  <c r="C335" i="7"/>
  <c r="AH335" i="7"/>
  <c r="AJ328" i="6"/>
  <c r="AL305" i="6"/>
  <c r="AK227" i="6"/>
  <c r="Q331" i="6"/>
  <c r="S330" i="6"/>
  <c r="AM322" i="7" l="1"/>
  <c r="H323" i="7"/>
  <c r="AG333" i="8"/>
  <c r="AJ332" i="8"/>
  <c r="AO335" i="8"/>
  <c r="D335" i="8"/>
  <c r="A337" i="8"/>
  <c r="AH336" i="8"/>
  <c r="AM336" i="8"/>
  <c r="AK336" i="8"/>
  <c r="C336" i="8"/>
  <c r="AF333" i="7"/>
  <c r="F334" i="7"/>
  <c r="AK334" i="7" s="1"/>
  <c r="I334" i="7"/>
  <c r="P334" i="7"/>
  <c r="AJ333" i="7"/>
  <c r="L335" i="7"/>
  <c r="M335" i="7" s="1"/>
  <c r="AL335" i="7" s="1"/>
  <c r="G335" i="7"/>
  <c r="A337" i="7"/>
  <c r="AH336" i="7"/>
  <c r="AG336" i="7"/>
  <c r="C336" i="7"/>
  <c r="D335" i="7"/>
  <c r="AJ329" i="6"/>
  <c r="AL306" i="6"/>
  <c r="Q332" i="6"/>
  <c r="S331" i="6"/>
  <c r="AM323" i="7" l="1"/>
  <c r="H324" i="7"/>
  <c r="AG334" i="8"/>
  <c r="AJ333" i="8"/>
  <c r="AO336" i="8"/>
  <c r="D336" i="8"/>
  <c r="A338" i="8"/>
  <c r="AH337" i="8"/>
  <c r="AM337" i="8"/>
  <c r="AK337" i="8"/>
  <c r="C337" i="8"/>
  <c r="AF334" i="7"/>
  <c r="P335" i="7"/>
  <c r="F335" i="7"/>
  <c r="AK335" i="7" s="1"/>
  <c r="AJ335" i="7"/>
  <c r="AF335" i="7"/>
  <c r="I335" i="7"/>
  <c r="AJ334" i="7"/>
  <c r="L336" i="7"/>
  <c r="M336" i="7" s="1"/>
  <c r="AL336" i="7" s="1"/>
  <c r="G336" i="7"/>
  <c r="D336" i="7"/>
  <c r="A338" i="7"/>
  <c r="AH337" i="7"/>
  <c r="C337" i="7"/>
  <c r="AG337" i="7"/>
  <c r="AJ330" i="6"/>
  <c r="AL307" i="6"/>
  <c r="Q333" i="6"/>
  <c r="S332" i="6"/>
  <c r="AM324" i="7" l="1"/>
  <c r="H325" i="7"/>
  <c r="AG335" i="8"/>
  <c r="AJ334" i="8"/>
  <c r="AO337" i="8"/>
  <c r="D337" i="8"/>
  <c r="A339" i="8"/>
  <c r="AH338" i="8"/>
  <c r="AM338" i="8"/>
  <c r="AK338" i="8"/>
  <c r="C338" i="8"/>
  <c r="F336" i="7"/>
  <c r="AK336" i="7" s="1"/>
  <c r="I336" i="7"/>
  <c r="P336" i="7"/>
  <c r="L337" i="7"/>
  <c r="M337" i="7" s="1"/>
  <c r="AL337" i="7" s="1"/>
  <c r="G337" i="7"/>
  <c r="D337" i="7"/>
  <c r="A339" i="7"/>
  <c r="AH338" i="7"/>
  <c r="AG338" i="7"/>
  <c r="C338" i="7"/>
  <c r="AJ331" i="6"/>
  <c r="AL308" i="6"/>
  <c r="AK228" i="6"/>
  <c r="Q334" i="6"/>
  <c r="S333" i="6"/>
  <c r="AM325" i="7" l="1"/>
  <c r="H326" i="7"/>
  <c r="AG336" i="8"/>
  <c r="AJ335" i="8"/>
  <c r="AO338" i="8"/>
  <c r="D338" i="8"/>
  <c r="A340" i="8"/>
  <c r="AH339" i="8"/>
  <c r="AM339" i="8"/>
  <c r="AK339" i="8"/>
  <c r="C339" i="8"/>
  <c r="AF336" i="7"/>
  <c r="F337" i="7"/>
  <c r="AF337" i="7" s="1"/>
  <c r="P337" i="7"/>
  <c r="AJ337" i="7" s="1"/>
  <c r="AK337" i="7"/>
  <c r="I337" i="7"/>
  <c r="AJ336" i="7"/>
  <c r="L338" i="7"/>
  <c r="M338" i="7" s="1"/>
  <c r="AL338" i="7" s="1"/>
  <c r="G338" i="7"/>
  <c r="D338" i="7"/>
  <c r="AG339" i="7"/>
  <c r="A340" i="7"/>
  <c r="AH339" i="7"/>
  <c r="C339" i="7"/>
  <c r="AJ332" i="6"/>
  <c r="AL309" i="6"/>
  <c r="AK229" i="6"/>
  <c r="Q335" i="6"/>
  <c r="S334" i="6"/>
  <c r="AM326" i="7" l="1"/>
  <c r="H327" i="7"/>
  <c r="AG337" i="8"/>
  <c r="AJ336" i="8"/>
  <c r="AO339" i="8"/>
  <c r="A341" i="8"/>
  <c r="AH340" i="8"/>
  <c r="AM340" i="8"/>
  <c r="AK340" i="8"/>
  <c r="C340" i="8"/>
  <c r="D339" i="8"/>
  <c r="I338" i="7"/>
  <c r="F338" i="7"/>
  <c r="P338" i="7"/>
  <c r="L339" i="7"/>
  <c r="M339" i="7" s="1"/>
  <c r="AL339" i="7" s="1"/>
  <c r="G339" i="7"/>
  <c r="D339" i="7"/>
  <c r="AG340" i="7"/>
  <c r="C340" i="7"/>
  <c r="A341" i="7"/>
  <c r="AH340" i="7"/>
  <c r="AL310" i="6"/>
  <c r="AK230" i="6"/>
  <c r="AJ333" i="6"/>
  <c r="Q336" i="6"/>
  <c r="S335" i="6"/>
  <c r="AM327" i="7" l="1"/>
  <c r="H328" i="7"/>
  <c r="AG338" i="8"/>
  <c r="AJ337" i="8"/>
  <c r="AO340" i="8"/>
  <c r="D340" i="8"/>
  <c r="A342" i="8"/>
  <c r="AH341" i="8"/>
  <c r="AM341" i="8"/>
  <c r="AK341" i="8"/>
  <c r="C341" i="8"/>
  <c r="F339" i="7"/>
  <c r="AF339" i="7" s="1"/>
  <c r="P339" i="7"/>
  <c r="AJ339" i="7" s="1"/>
  <c r="AK339" i="7"/>
  <c r="I339" i="7"/>
  <c r="AK338" i="7"/>
  <c r="AF338" i="7"/>
  <c r="AJ338" i="7"/>
  <c r="L340" i="7"/>
  <c r="M340" i="7" s="1"/>
  <c r="AL340" i="7" s="1"/>
  <c r="G340" i="7"/>
  <c r="AG341" i="7"/>
  <c r="C341" i="7"/>
  <c r="A342" i="7"/>
  <c r="AH341" i="7"/>
  <c r="D340" i="7"/>
  <c r="AJ334" i="6"/>
  <c r="AL311" i="6"/>
  <c r="Q337" i="6"/>
  <c r="S336" i="6"/>
  <c r="AM328" i="7" l="1"/>
  <c r="H329" i="7"/>
  <c r="AG339" i="8"/>
  <c r="AJ338" i="8"/>
  <c r="AO341" i="8"/>
  <c r="D341" i="8"/>
  <c r="A343" i="8"/>
  <c r="AH342" i="8"/>
  <c r="AM342" i="8"/>
  <c r="AK342" i="8"/>
  <c r="C342" i="8"/>
  <c r="F340" i="7"/>
  <c r="AK340" i="7" s="1"/>
  <c r="I340" i="7"/>
  <c r="P340" i="7"/>
  <c r="L341" i="7"/>
  <c r="M341" i="7" s="1"/>
  <c r="AL341" i="7" s="1"/>
  <c r="G341" i="7"/>
  <c r="D341" i="7"/>
  <c r="AG342" i="7"/>
  <c r="C342" i="7"/>
  <c r="A343" i="7"/>
  <c r="AH342" i="7"/>
  <c r="AJ335" i="6"/>
  <c r="AL312" i="6"/>
  <c r="Q338" i="6"/>
  <c r="S337" i="6"/>
  <c r="F341" i="7" l="1"/>
  <c r="AK341" i="7" s="1"/>
  <c r="AM329" i="7"/>
  <c r="H330" i="7"/>
  <c r="AG340" i="8"/>
  <c r="AJ339" i="8"/>
  <c r="AO342" i="8"/>
  <c r="D342" i="8"/>
  <c r="A344" i="8"/>
  <c r="AH343" i="8"/>
  <c r="AM343" i="8"/>
  <c r="AK343" i="8"/>
  <c r="C343" i="8"/>
  <c r="AF340" i="7"/>
  <c r="P341" i="7"/>
  <c r="AJ341" i="7" s="1"/>
  <c r="I341" i="7"/>
  <c r="AJ340" i="7"/>
  <c r="L342" i="7"/>
  <c r="M342" i="7" s="1"/>
  <c r="AL342" i="7" s="1"/>
  <c r="G342" i="7"/>
  <c r="D342" i="7"/>
  <c r="AG343" i="7"/>
  <c r="C343" i="7"/>
  <c r="A344" i="7"/>
  <c r="AH343" i="7"/>
  <c r="AJ336" i="6"/>
  <c r="AL313" i="6"/>
  <c r="AK231" i="6"/>
  <c r="Q339" i="6"/>
  <c r="S338" i="6"/>
  <c r="AF341" i="7" l="1"/>
  <c r="AM330" i="7"/>
  <c r="H331" i="7"/>
  <c r="AG341" i="8"/>
  <c r="AJ340" i="8"/>
  <c r="AO343" i="8"/>
  <c r="D343" i="8"/>
  <c r="A345" i="8"/>
  <c r="AH344" i="8"/>
  <c r="AM344" i="8"/>
  <c r="AK344" i="8"/>
  <c r="C344" i="8"/>
  <c r="P342" i="7"/>
  <c r="F342" i="7"/>
  <c r="AK342" i="7" s="1"/>
  <c r="AJ342" i="7"/>
  <c r="I342" i="7"/>
  <c r="L343" i="7"/>
  <c r="M343" i="7" s="1"/>
  <c r="AL343" i="7" s="1"/>
  <c r="G343" i="7"/>
  <c r="AG344" i="7"/>
  <c r="C344" i="7"/>
  <c r="A345" i="7"/>
  <c r="AH344" i="7"/>
  <c r="D343" i="7"/>
  <c r="AJ337" i="6"/>
  <c r="AL314" i="6"/>
  <c r="AK232" i="6"/>
  <c r="Q340" i="6"/>
  <c r="S339" i="6"/>
  <c r="AM331" i="7" l="1"/>
  <c r="H332" i="7"/>
  <c r="AG342" i="8"/>
  <c r="AJ341" i="8"/>
  <c r="AO344" i="8"/>
  <c r="A346" i="8"/>
  <c r="AH345" i="8"/>
  <c r="AM345" i="8"/>
  <c r="AK345" i="8"/>
  <c r="C345" i="8"/>
  <c r="D344" i="8"/>
  <c r="AF342" i="7"/>
  <c r="P343" i="7"/>
  <c r="F343" i="7"/>
  <c r="AK343" i="7" s="1"/>
  <c r="AJ343" i="7"/>
  <c r="I343" i="7"/>
  <c r="L344" i="7"/>
  <c r="M344" i="7" s="1"/>
  <c r="AL344" i="7" s="1"/>
  <c r="G344" i="7"/>
  <c r="AG345" i="7"/>
  <c r="C345" i="7"/>
  <c r="A346" i="7"/>
  <c r="AH345" i="7"/>
  <c r="D344" i="7"/>
  <c r="AJ338" i="6"/>
  <c r="AL315" i="6"/>
  <c r="AK233" i="6"/>
  <c r="Q341" i="6"/>
  <c r="S340" i="6"/>
  <c r="AF343" i="7" l="1"/>
  <c r="AM332" i="7"/>
  <c r="H333" i="7"/>
  <c r="F344" i="7"/>
  <c r="AK344" i="7" s="1"/>
  <c r="AJ342" i="8"/>
  <c r="AO345" i="8"/>
  <c r="D345" i="8"/>
  <c r="A347" i="8"/>
  <c r="AH346" i="8"/>
  <c r="AM346" i="8"/>
  <c r="AK346" i="8"/>
  <c r="C346" i="8"/>
  <c r="I344" i="7"/>
  <c r="P344" i="7"/>
  <c r="L345" i="7"/>
  <c r="M345" i="7" s="1"/>
  <c r="AL345" i="7" s="1"/>
  <c r="G345" i="7"/>
  <c r="D345" i="7"/>
  <c r="AG346" i="7"/>
  <c r="C346" i="7"/>
  <c r="A347" i="7"/>
  <c r="AH346" i="7"/>
  <c r="AJ339" i="6"/>
  <c r="AL316" i="6"/>
  <c r="Q342" i="6"/>
  <c r="S341" i="6"/>
  <c r="AF344" i="7" l="1"/>
  <c r="AM333" i="7"/>
  <c r="H334" i="7"/>
  <c r="F345" i="7"/>
  <c r="AK345" i="7" s="1"/>
  <c r="AG344" i="8"/>
  <c r="AJ343" i="8"/>
  <c r="AO346" i="8"/>
  <c r="A348" i="8"/>
  <c r="AH347" i="8"/>
  <c r="AM347" i="8"/>
  <c r="AK347" i="8"/>
  <c r="C347" i="8"/>
  <c r="D346" i="8"/>
  <c r="I345" i="7"/>
  <c r="P345" i="7"/>
  <c r="AJ344" i="7"/>
  <c r="L346" i="7"/>
  <c r="M346" i="7" s="1"/>
  <c r="AL346" i="7" s="1"/>
  <c r="G346" i="7"/>
  <c r="AG347" i="7"/>
  <c r="C347" i="7"/>
  <c r="A348" i="7"/>
  <c r="AH347" i="7"/>
  <c r="D346" i="7"/>
  <c r="AJ340" i="6"/>
  <c r="AL317" i="6"/>
  <c r="Q343" i="6"/>
  <c r="S342" i="6"/>
  <c r="AF345" i="7" l="1"/>
  <c r="AM334" i="7"/>
  <c r="H335" i="7"/>
  <c r="AG345" i="8"/>
  <c r="AJ344" i="8"/>
  <c r="AO347" i="8"/>
  <c r="D347" i="8"/>
  <c r="A349" i="8"/>
  <c r="AH348" i="8"/>
  <c r="AM348" i="8"/>
  <c r="AK348" i="8"/>
  <c r="C348" i="8"/>
  <c r="I346" i="7"/>
  <c r="P346" i="7"/>
  <c r="F346" i="7"/>
  <c r="AF346" i="7" s="1"/>
  <c r="AJ346" i="7"/>
  <c r="AK346" i="7"/>
  <c r="AJ345" i="7"/>
  <c r="L347" i="7"/>
  <c r="M347" i="7" s="1"/>
  <c r="AL347" i="7" s="1"/>
  <c r="G347" i="7"/>
  <c r="AG348" i="7"/>
  <c r="C348" i="7"/>
  <c r="A349" i="7"/>
  <c r="AH348" i="7"/>
  <c r="D347" i="7"/>
  <c r="AJ341" i="6"/>
  <c r="AL318" i="6"/>
  <c r="AK234" i="6"/>
  <c r="Q344" i="6"/>
  <c r="S343" i="6"/>
  <c r="AM335" i="7" l="1"/>
  <c r="H336" i="7"/>
  <c r="AG346" i="8"/>
  <c r="AJ345" i="8"/>
  <c r="AO348" i="8"/>
  <c r="D348" i="8"/>
  <c r="A350" i="8"/>
  <c r="AH349" i="8"/>
  <c r="AM349" i="8"/>
  <c r="AK349" i="8"/>
  <c r="C349" i="8"/>
  <c r="F347" i="7"/>
  <c r="AK347" i="7" s="1"/>
  <c r="I347" i="7"/>
  <c r="P347" i="7"/>
  <c r="L348" i="7"/>
  <c r="M348" i="7" s="1"/>
  <c r="AL348" i="7" s="1"/>
  <c r="G348" i="7"/>
  <c r="AG349" i="7"/>
  <c r="C349" i="7"/>
  <c r="A350" i="7"/>
  <c r="AH349" i="7"/>
  <c r="D348" i="7"/>
  <c r="AJ342" i="6"/>
  <c r="AL319" i="6"/>
  <c r="AK235" i="6"/>
  <c r="Q345" i="6"/>
  <c r="S344" i="6"/>
  <c r="I348" i="7" l="1"/>
  <c r="AM336" i="7"/>
  <c r="H337" i="7"/>
  <c r="AG347" i="8"/>
  <c r="AJ346" i="8"/>
  <c r="AO349" i="8"/>
  <c r="D349" i="8"/>
  <c r="A351" i="8"/>
  <c r="AH350" i="8"/>
  <c r="AM350" i="8"/>
  <c r="AK350" i="8"/>
  <c r="C350" i="8"/>
  <c r="AF347" i="7"/>
  <c r="F348" i="7"/>
  <c r="P348" i="7"/>
  <c r="AJ347" i="7"/>
  <c r="L349" i="7"/>
  <c r="M349" i="7" s="1"/>
  <c r="AL349" i="7" s="1"/>
  <c r="G349" i="7"/>
  <c r="D349" i="7"/>
  <c r="AG350" i="7"/>
  <c r="C350" i="7"/>
  <c r="A351" i="7"/>
  <c r="AH350" i="7"/>
  <c r="AJ343" i="6"/>
  <c r="AL320" i="6"/>
  <c r="AK236" i="6"/>
  <c r="Q346" i="6"/>
  <c r="S345" i="6"/>
  <c r="F349" i="7" l="1"/>
  <c r="AK349" i="7" s="1"/>
  <c r="AM337" i="7"/>
  <c r="H338" i="7"/>
  <c r="AG348" i="8"/>
  <c r="AJ347" i="8"/>
  <c r="AO350" i="8"/>
  <c r="A352" i="8"/>
  <c r="AH351" i="8"/>
  <c r="AM351" i="8"/>
  <c r="AK351" i="8"/>
  <c r="C351" i="8"/>
  <c r="D350" i="8"/>
  <c r="I349" i="7"/>
  <c r="P349" i="7"/>
  <c r="AK348" i="7"/>
  <c r="AF348" i="7"/>
  <c r="AJ348" i="7"/>
  <c r="L350" i="7"/>
  <c r="M350" i="7" s="1"/>
  <c r="AL350" i="7" s="1"/>
  <c r="G350" i="7"/>
  <c r="AG351" i="7"/>
  <c r="C351" i="7"/>
  <c r="A352" i="7"/>
  <c r="AH351" i="7"/>
  <c r="D350" i="7"/>
  <c r="AJ344" i="6"/>
  <c r="AL321" i="6"/>
  <c r="Q347" i="6"/>
  <c r="S346" i="6"/>
  <c r="AF349" i="7" l="1"/>
  <c r="AM338" i="7"/>
  <c r="H339" i="7"/>
  <c r="AG349" i="8"/>
  <c r="AJ348" i="8"/>
  <c r="AO351" i="8"/>
  <c r="D351" i="8"/>
  <c r="A353" i="8"/>
  <c r="AH352" i="8"/>
  <c r="AM352" i="8"/>
  <c r="AK352" i="8"/>
  <c r="C352" i="8"/>
  <c r="F350" i="7"/>
  <c r="AK350" i="7" s="1"/>
  <c r="I350" i="7"/>
  <c r="P350" i="7"/>
  <c r="AJ349" i="7"/>
  <c r="L351" i="7"/>
  <c r="M351" i="7" s="1"/>
  <c r="AL351" i="7" s="1"/>
  <c r="G351" i="7"/>
  <c r="AG352" i="7"/>
  <c r="C352" i="7"/>
  <c r="A353" i="7"/>
  <c r="AH352" i="7"/>
  <c r="D351" i="7"/>
  <c r="AL322" i="6"/>
  <c r="AJ345" i="6"/>
  <c r="Q348" i="6"/>
  <c r="S347" i="6"/>
  <c r="AM339" i="7" l="1"/>
  <c r="H340" i="7"/>
  <c r="AG350" i="8"/>
  <c r="AJ349" i="8"/>
  <c r="AO352" i="8"/>
  <c r="A354" i="8"/>
  <c r="AH353" i="8"/>
  <c r="AM353" i="8"/>
  <c r="AK353" i="8"/>
  <c r="C353" i="8"/>
  <c r="D352" i="8"/>
  <c r="AF350" i="7"/>
  <c r="F351" i="7"/>
  <c r="AF351" i="7" s="1"/>
  <c r="P351" i="7"/>
  <c r="AJ351" i="7" s="1"/>
  <c r="AK351" i="7"/>
  <c r="I351" i="7"/>
  <c r="AJ350" i="7"/>
  <c r="L352" i="7"/>
  <c r="M352" i="7" s="1"/>
  <c r="AL352" i="7" s="1"/>
  <c r="G352" i="7"/>
  <c r="D352" i="7"/>
  <c r="AG353" i="7"/>
  <c r="C353" i="7"/>
  <c r="A354" i="7"/>
  <c r="AH353" i="7"/>
  <c r="AJ346" i="6"/>
  <c r="AL323" i="6"/>
  <c r="AK237" i="6"/>
  <c r="Q349" i="6"/>
  <c r="S348" i="6"/>
  <c r="AM340" i="7" l="1"/>
  <c r="H341" i="7"/>
  <c r="AG351" i="8"/>
  <c r="AJ350" i="8"/>
  <c r="AO353" i="8"/>
  <c r="D353" i="8"/>
  <c r="A355" i="8"/>
  <c r="AH354" i="8"/>
  <c r="AM354" i="8"/>
  <c r="AK354" i="8"/>
  <c r="C354" i="8"/>
  <c r="F352" i="7"/>
  <c r="AF352" i="7" s="1"/>
  <c r="AK352" i="7"/>
  <c r="I352" i="7"/>
  <c r="P352" i="7"/>
  <c r="L353" i="7"/>
  <c r="M353" i="7" s="1"/>
  <c r="AL353" i="7" s="1"/>
  <c r="G353" i="7"/>
  <c r="AG354" i="7"/>
  <c r="C354" i="7"/>
  <c r="A355" i="7"/>
  <c r="AH354" i="7"/>
  <c r="D353" i="7"/>
  <c r="AJ347" i="6"/>
  <c r="AL324" i="6"/>
  <c r="AK238" i="6"/>
  <c r="Q350" i="6"/>
  <c r="S349" i="6"/>
  <c r="AM341" i="7" l="1"/>
  <c r="H342" i="7"/>
  <c r="AG352" i="8"/>
  <c r="AJ351" i="8"/>
  <c r="AO354" i="8"/>
  <c r="D354" i="8"/>
  <c r="A356" i="8"/>
  <c r="AH355" i="8"/>
  <c r="AK355" i="8"/>
  <c r="AM355" i="8"/>
  <c r="C355" i="8"/>
  <c r="P353" i="7"/>
  <c r="AJ353" i="7" s="1"/>
  <c r="I353" i="7"/>
  <c r="F353" i="7"/>
  <c r="AJ352" i="7"/>
  <c r="L354" i="7"/>
  <c r="M354" i="7" s="1"/>
  <c r="AL354" i="7" s="1"/>
  <c r="G354" i="7"/>
  <c r="AG355" i="7"/>
  <c r="A356" i="7"/>
  <c r="C355" i="7"/>
  <c r="AH355" i="7"/>
  <c r="D354" i="7"/>
  <c r="AJ348" i="6"/>
  <c r="AL325" i="6"/>
  <c r="AK239" i="6"/>
  <c r="Q351" i="6"/>
  <c r="S350" i="6"/>
  <c r="AM342" i="7" l="1"/>
  <c r="H343" i="7"/>
  <c r="AG353" i="8"/>
  <c r="AJ352" i="8"/>
  <c r="AO355" i="8"/>
  <c r="D355" i="8"/>
  <c r="A357" i="8"/>
  <c r="AH356" i="8"/>
  <c r="AM356" i="8"/>
  <c r="C356" i="8"/>
  <c r="AK356" i="8"/>
  <c r="F354" i="7"/>
  <c r="AK354" i="7" s="1"/>
  <c r="I354" i="7"/>
  <c r="P354" i="7"/>
  <c r="AK353" i="7"/>
  <c r="AF353" i="7"/>
  <c r="L355" i="7"/>
  <c r="M355" i="7" s="1"/>
  <c r="AL355" i="7" s="1"/>
  <c r="G355" i="7"/>
  <c r="D355" i="7"/>
  <c r="A357" i="7"/>
  <c r="AH356" i="7"/>
  <c r="AG356" i="7"/>
  <c r="C356" i="7"/>
  <c r="AJ349" i="6"/>
  <c r="AL326" i="6"/>
  <c r="Q352" i="6"/>
  <c r="S351" i="6"/>
  <c r="F355" i="7" l="1"/>
  <c r="AF355" i="7" s="1"/>
  <c r="AM343" i="7"/>
  <c r="H344" i="7"/>
  <c r="AG354" i="8"/>
  <c r="AJ353" i="8"/>
  <c r="AO356" i="8"/>
  <c r="AM357" i="8"/>
  <c r="AK357" i="8"/>
  <c r="A358" i="8"/>
  <c r="AH357" i="8"/>
  <c r="C357" i="8"/>
  <c r="D356" i="8"/>
  <c r="AF354" i="7"/>
  <c r="I355" i="7"/>
  <c r="AK355" i="7"/>
  <c r="P355" i="7"/>
  <c r="AJ354" i="7"/>
  <c r="L356" i="7"/>
  <c r="M356" i="7" s="1"/>
  <c r="AL356" i="7" s="1"/>
  <c r="G356" i="7"/>
  <c r="D356" i="7"/>
  <c r="A358" i="7"/>
  <c r="AH357" i="7"/>
  <c r="AG357" i="7"/>
  <c r="C357" i="7"/>
  <c r="AJ350" i="6"/>
  <c r="AL327" i="6"/>
  <c r="Q353" i="6"/>
  <c r="S352" i="6"/>
  <c r="AM344" i="7" l="1"/>
  <c r="H345" i="7"/>
  <c r="AG355" i="8"/>
  <c r="AJ354" i="8"/>
  <c r="AO357" i="8"/>
  <c r="D357" i="8"/>
  <c r="AM358" i="8"/>
  <c r="AK358" i="8"/>
  <c r="C358" i="8"/>
  <c r="A359" i="8"/>
  <c r="AH358" i="8"/>
  <c r="F356" i="7"/>
  <c r="AK356" i="7" s="1"/>
  <c r="I356" i="7"/>
  <c r="P356" i="7"/>
  <c r="AJ355" i="7"/>
  <c r="L357" i="7"/>
  <c r="M357" i="7" s="1"/>
  <c r="AL357" i="7" s="1"/>
  <c r="G357" i="7"/>
  <c r="A359" i="7"/>
  <c r="AH358" i="7"/>
  <c r="AG358" i="7"/>
  <c r="C358" i="7"/>
  <c r="D357" i="7"/>
  <c r="AJ351" i="6"/>
  <c r="AL328" i="6"/>
  <c r="AK240" i="6"/>
  <c r="Q354" i="6"/>
  <c r="S353" i="6"/>
  <c r="AM345" i="7" l="1"/>
  <c r="H346" i="7"/>
  <c r="AG356" i="8"/>
  <c r="AJ355" i="8"/>
  <c r="AO358" i="8"/>
  <c r="D358" i="8"/>
  <c r="AM359" i="8"/>
  <c r="AK359" i="8"/>
  <c r="C359" i="8"/>
  <c r="A360" i="8"/>
  <c r="AH359" i="8"/>
  <c r="AF356" i="7"/>
  <c r="F357" i="7"/>
  <c r="AK357" i="7" s="1"/>
  <c r="I357" i="7"/>
  <c r="P357" i="7"/>
  <c r="AJ356" i="7"/>
  <c r="L358" i="7"/>
  <c r="M358" i="7" s="1"/>
  <c r="AL358" i="7" s="1"/>
  <c r="G358" i="7"/>
  <c r="D358" i="7"/>
  <c r="A360" i="7"/>
  <c r="AH359" i="7"/>
  <c r="AG359" i="7"/>
  <c r="C359" i="7"/>
  <c r="AJ352" i="6"/>
  <c r="AL329" i="6"/>
  <c r="AK241" i="6"/>
  <c r="Q355" i="6"/>
  <c r="S354" i="6"/>
  <c r="AM346" i="7" l="1"/>
  <c r="H347" i="7"/>
  <c r="AG357" i="8"/>
  <c r="AJ356" i="8"/>
  <c r="AO359" i="8"/>
  <c r="D359" i="8"/>
  <c r="AM360" i="8"/>
  <c r="AK360" i="8"/>
  <c r="C360" i="8"/>
  <c r="A361" i="8"/>
  <c r="AH360" i="8"/>
  <c r="AF357" i="7"/>
  <c r="F358" i="7"/>
  <c r="AK358" i="7" s="1"/>
  <c r="I358" i="7"/>
  <c r="P358" i="7"/>
  <c r="AJ357" i="7"/>
  <c r="L359" i="7"/>
  <c r="M359" i="7" s="1"/>
  <c r="AL359" i="7" s="1"/>
  <c r="G359" i="7"/>
  <c r="A361" i="7"/>
  <c r="AH360" i="7"/>
  <c r="AG360" i="7"/>
  <c r="C360" i="7"/>
  <c r="D359" i="7"/>
  <c r="AJ353" i="6"/>
  <c r="AL330" i="6"/>
  <c r="AK242" i="6"/>
  <c r="Q356" i="6"/>
  <c r="S355" i="6"/>
  <c r="AM347" i="7" l="1"/>
  <c r="H348" i="7"/>
  <c r="AG358" i="8"/>
  <c r="AJ357" i="8"/>
  <c r="AO360" i="8"/>
  <c r="AM361" i="8"/>
  <c r="AK361" i="8"/>
  <c r="C361" i="8"/>
  <c r="A362" i="8"/>
  <c r="AH361" i="8"/>
  <c r="D360" i="8"/>
  <c r="AF358" i="7"/>
  <c r="F359" i="7"/>
  <c r="AF359" i="7" s="1"/>
  <c r="P359" i="7"/>
  <c r="AJ359" i="7" s="1"/>
  <c r="AK359" i="7"/>
  <c r="I359" i="7"/>
  <c r="AJ358" i="7"/>
  <c r="L360" i="7"/>
  <c r="M360" i="7" s="1"/>
  <c r="AL360" i="7" s="1"/>
  <c r="G360" i="7"/>
  <c r="D360" i="7"/>
  <c r="A362" i="7"/>
  <c r="AH361" i="7"/>
  <c r="AG361" i="7"/>
  <c r="C361" i="7"/>
  <c r="AJ354" i="6"/>
  <c r="AL331" i="6"/>
  <c r="Q357" i="6"/>
  <c r="S356" i="6"/>
  <c r="F360" i="7" l="1"/>
  <c r="AF360" i="7" s="1"/>
  <c r="AM348" i="7"/>
  <c r="H349" i="7"/>
  <c r="AG359" i="8"/>
  <c r="AJ358" i="8"/>
  <c r="AO361" i="8"/>
  <c r="D361" i="8"/>
  <c r="AM362" i="8"/>
  <c r="AK362" i="8"/>
  <c r="C362" i="8"/>
  <c r="A363" i="8"/>
  <c r="AH362" i="8"/>
  <c r="AK360" i="7"/>
  <c r="I360" i="7"/>
  <c r="P360" i="7"/>
  <c r="L361" i="7"/>
  <c r="M361" i="7" s="1"/>
  <c r="AL361" i="7" s="1"/>
  <c r="G361" i="7"/>
  <c r="A363" i="7"/>
  <c r="AH362" i="7"/>
  <c r="AG362" i="7"/>
  <c r="C362" i="7"/>
  <c r="D361" i="7"/>
  <c r="AJ355" i="6"/>
  <c r="AL332" i="6"/>
  <c r="Q358" i="6"/>
  <c r="S357" i="6"/>
  <c r="AM349" i="7" l="1"/>
  <c r="H350" i="7"/>
  <c r="AG361" i="8"/>
  <c r="AG360" i="8"/>
  <c r="AJ359" i="8"/>
  <c r="AO362" i="8"/>
  <c r="D362" i="8"/>
  <c r="AM363" i="8"/>
  <c r="AK363" i="8"/>
  <c r="C363" i="8"/>
  <c r="A364" i="8"/>
  <c r="AH363" i="8"/>
  <c r="F361" i="7"/>
  <c r="AF361" i="7" s="1"/>
  <c r="P361" i="7"/>
  <c r="AJ361" i="7" s="1"/>
  <c r="AK361" i="7"/>
  <c r="I361" i="7"/>
  <c r="AJ360" i="7"/>
  <c r="L362" i="7"/>
  <c r="M362" i="7" s="1"/>
  <c r="AL362" i="7" s="1"/>
  <c r="G362" i="7"/>
  <c r="D362" i="7"/>
  <c r="A364" i="7"/>
  <c r="AH363" i="7"/>
  <c r="AG363" i="7"/>
  <c r="C363" i="7"/>
  <c r="AJ356" i="6"/>
  <c r="AL333" i="6"/>
  <c r="AK243" i="6"/>
  <c r="Q359" i="6"/>
  <c r="S358" i="6"/>
  <c r="AM350" i="7" l="1"/>
  <c r="H351" i="7"/>
  <c r="AG362" i="8"/>
  <c r="AJ361" i="8"/>
  <c r="AJ360" i="8"/>
  <c r="AO363" i="8"/>
  <c r="AM364" i="8"/>
  <c r="AK364" i="8"/>
  <c r="C364" i="8"/>
  <c r="A365" i="8"/>
  <c r="AH364" i="8"/>
  <c r="D363" i="8"/>
  <c r="P362" i="7"/>
  <c r="F362" i="7"/>
  <c r="AK362" i="7" s="1"/>
  <c r="AJ362" i="7"/>
  <c r="I362" i="7"/>
  <c r="L363" i="7"/>
  <c r="M363" i="7" s="1"/>
  <c r="AL363" i="7" s="1"/>
  <c r="G363" i="7"/>
  <c r="A365" i="7"/>
  <c r="AH364" i="7"/>
  <c r="AG364" i="7"/>
  <c r="C364" i="7"/>
  <c r="D363" i="7"/>
  <c r="AL334" i="6"/>
  <c r="AK244" i="6"/>
  <c r="AJ357" i="6"/>
  <c r="Q360" i="6"/>
  <c r="S359" i="6"/>
  <c r="AM351" i="7" l="1"/>
  <c r="H352" i="7"/>
  <c r="AG363" i="8"/>
  <c r="AJ362" i="8"/>
  <c r="AO364" i="8"/>
  <c r="D364" i="8"/>
  <c r="AM365" i="8"/>
  <c r="AK365" i="8"/>
  <c r="C365" i="8"/>
  <c r="A366" i="8"/>
  <c r="AH365" i="8"/>
  <c r="AF362" i="7"/>
  <c r="P363" i="7"/>
  <c r="F363" i="7"/>
  <c r="AK363" i="7" s="1"/>
  <c r="AJ363" i="7"/>
  <c r="I363" i="7"/>
  <c r="L364" i="7"/>
  <c r="M364" i="7" s="1"/>
  <c r="AL364" i="7" s="1"/>
  <c r="G364" i="7"/>
  <c r="D364" i="7"/>
  <c r="A366" i="7"/>
  <c r="AH365" i="7"/>
  <c r="AG365" i="7"/>
  <c r="C365" i="7"/>
  <c r="AJ358" i="6"/>
  <c r="AL335" i="6"/>
  <c r="AK245" i="6"/>
  <c r="Q361" i="6"/>
  <c r="S360" i="6"/>
  <c r="AM352" i="7" l="1"/>
  <c r="H353" i="7"/>
  <c r="AG364" i="8"/>
  <c r="AJ363" i="8"/>
  <c r="AO365" i="8"/>
  <c r="AM366" i="8"/>
  <c r="AK366" i="8"/>
  <c r="C366" i="8"/>
  <c r="A367" i="8"/>
  <c r="AH366" i="8"/>
  <c r="D365" i="8"/>
  <c r="AF363" i="7"/>
  <c r="F364" i="7"/>
  <c r="AF364" i="7" s="1"/>
  <c r="I364" i="7"/>
  <c r="P364" i="7"/>
  <c r="L365" i="7"/>
  <c r="M365" i="7" s="1"/>
  <c r="AL365" i="7" s="1"/>
  <c r="G365" i="7"/>
  <c r="A367" i="7"/>
  <c r="AH366" i="7"/>
  <c r="AG366" i="7"/>
  <c r="C366" i="7"/>
  <c r="D365" i="7"/>
  <c r="AJ359" i="6"/>
  <c r="AL336" i="6"/>
  <c r="Q362" i="6"/>
  <c r="S361" i="6"/>
  <c r="AM353" i="7" l="1"/>
  <c r="H354" i="7"/>
  <c r="AK364" i="7"/>
  <c r="AG365" i="8"/>
  <c r="AJ364" i="8"/>
  <c r="AO366" i="8"/>
  <c r="D366" i="8"/>
  <c r="AM367" i="8"/>
  <c r="AK367" i="8"/>
  <c r="C367" i="8"/>
  <c r="A368" i="8"/>
  <c r="AH367" i="8"/>
  <c r="F365" i="7"/>
  <c r="AK365" i="7" s="1"/>
  <c r="P365" i="7"/>
  <c r="AJ365" i="7"/>
  <c r="I365" i="7"/>
  <c r="AJ364" i="7"/>
  <c r="L366" i="7"/>
  <c r="M366" i="7" s="1"/>
  <c r="AL366" i="7" s="1"/>
  <c r="G366" i="7"/>
  <c r="A368" i="7"/>
  <c r="AH367" i="7"/>
  <c r="AG367" i="7"/>
  <c r="C367" i="7"/>
  <c r="D366" i="7"/>
  <c r="AJ360" i="6"/>
  <c r="AL337" i="6"/>
  <c r="Q363" i="6"/>
  <c r="S362" i="6"/>
  <c r="AM354" i="7" l="1"/>
  <c r="H355" i="7"/>
  <c r="AG366" i="8"/>
  <c r="AJ365" i="8"/>
  <c r="AO367" i="8"/>
  <c r="AM368" i="8"/>
  <c r="AK368" i="8"/>
  <c r="C368" i="8"/>
  <c r="A369" i="8"/>
  <c r="AH368" i="8"/>
  <c r="D367" i="8"/>
  <c r="AF365" i="7"/>
  <c r="I366" i="7"/>
  <c r="F366" i="7"/>
  <c r="AK366" i="7" s="1"/>
  <c r="P366" i="7"/>
  <c r="L367" i="7"/>
  <c r="M367" i="7" s="1"/>
  <c r="AL367" i="7" s="1"/>
  <c r="G367" i="7"/>
  <c r="A369" i="7"/>
  <c r="AH368" i="7"/>
  <c r="AG368" i="7"/>
  <c r="C368" i="7"/>
  <c r="D367" i="7"/>
  <c r="AJ361" i="6"/>
  <c r="AL338" i="6"/>
  <c r="AK246" i="6"/>
  <c r="Q364" i="6"/>
  <c r="S363" i="6"/>
  <c r="AM355" i="7" l="1"/>
  <c r="H356" i="7"/>
  <c r="AG367" i="8"/>
  <c r="AJ366" i="8"/>
  <c r="AO368" i="8"/>
  <c r="D368" i="8"/>
  <c r="AM369" i="8"/>
  <c r="AK369" i="8"/>
  <c r="C369" i="8"/>
  <c r="A370" i="8"/>
  <c r="AH369" i="8"/>
  <c r="AF366" i="7"/>
  <c r="F367" i="7"/>
  <c r="AK367" i="7" s="1"/>
  <c r="I367" i="7"/>
  <c r="P367" i="7"/>
  <c r="AJ366" i="7"/>
  <c r="L368" i="7"/>
  <c r="M368" i="7" s="1"/>
  <c r="AL368" i="7" s="1"/>
  <c r="G368" i="7"/>
  <c r="A370" i="7"/>
  <c r="AH369" i="7"/>
  <c r="AG369" i="7"/>
  <c r="C369" i="7"/>
  <c r="D368" i="7"/>
  <c r="AJ362" i="6"/>
  <c r="AL339" i="6"/>
  <c r="AK247" i="6"/>
  <c r="Q365" i="6"/>
  <c r="S364" i="6"/>
  <c r="AM356" i="7" l="1"/>
  <c r="H357" i="7"/>
  <c r="AG368" i="8"/>
  <c r="AJ367" i="8"/>
  <c r="AO369" i="8"/>
  <c r="AM370" i="8"/>
  <c r="AK370" i="8"/>
  <c r="C370" i="8"/>
  <c r="A371" i="8"/>
  <c r="AH370" i="8"/>
  <c r="D369" i="8"/>
  <c r="AF367" i="7"/>
  <c r="F368" i="7"/>
  <c r="AK368" i="7" s="1"/>
  <c r="I368" i="7"/>
  <c r="P368" i="7"/>
  <c r="AJ367" i="7"/>
  <c r="L369" i="7"/>
  <c r="M369" i="7" s="1"/>
  <c r="AL369" i="7" s="1"/>
  <c r="G369" i="7"/>
  <c r="D369" i="7"/>
  <c r="A371" i="7"/>
  <c r="AH370" i="7"/>
  <c r="AG370" i="7"/>
  <c r="C370" i="7"/>
  <c r="AJ363" i="6"/>
  <c r="AL340" i="6"/>
  <c r="AK248" i="6"/>
  <c r="Q366" i="6"/>
  <c r="S365" i="6"/>
  <c r="AM357" i="7" l="1"/>
  <c r="H358" i="7"/>
  <c r="AG369" i="8"/>
  <c r="AJ368" i="8"/>
  <c r="AO370" i="8"/>
  <c r="D370" i="8"/>
  <c r="AM371" i="8"/>
  <c r="AK371" i="8"/>
  <c r="C371" i="8"/>
  <c r="A372" i="8"/>
  <c r="AH371" i="8"/>
  <c r="AF368" i="7"/>
  <c r="F369" i="7"/>
  <c r="AK369" i="7" s="1"/>
  <c r="I369" i="7"/>
  <c r="P369" i="7"/>
  <c r="AJ368" i="7"/>
  <c r="L370" i="7"/>
  <c r="M370" i="7" s="1"/>
  <c r="AL370" i="7" s="1"/>
  <c r="G370" i="7"/>
  <c r="A372" i="7"/>
  <c r="AH371" i="7"/>
  <c r="AG371" i="7"/>
  <c r="C371" i="7"/>
  <c r="D370" i="7"/>
  <c r="AJ364" i="6"/>
  <c r="AL341" i="6"/>
  <c r="Q367" i="6"/>
  <c r="S366" i="6"/>
  <c r="F370" i="7" l="1"/>
  <c r="AF370" i="7" s="1"/>
  <c r="AM358" i="7"/>
  <c r="H359" i="7"/>
  <c r="AG370" i="8"/>
  <c r="AJ369" i="8"/>
  <c r="AO371" i="8"/>
  <c r="AM372" i="8"/>
  <c r="AK372" i="8"/>
  <c r="C372" i="8"/>
  <c r="A373" i="8"/>
  <c r="AH372" i="8"/>
  <c r="D371" i="8"/>
  <c r="AF369" i="7"/>
  <c r="P370" i="7"/>
  <c r="AJ370" i="7" s="1"/>
  <c r="AK370" i="7"/>
  <c r="I370" i="7"/>
  <c r="AJ369" i="7"/>
  <c r="L371" i="7"/>
  <c r="M371" i="7" s="1"/>
  <c r="AL371" i="7" s="1"/>
  <c r="G371" i="7"/>
  <c r="A373" i="7"/>
  <c r="AH372" i="7"/>
  <c r="AG372" i="7"/>
  <c r="C372" i="7"/>
  <c r="D371" i="7"/>
  <c r="AJ365" i="6"/>
  <c r="AL342" i="6"/>
  <c r="Q368" i="6"/>
  <c r="S367" i="6"/>
  <c r="AM359" i="7" l="1"/>
  <c r="H360" i="7"/>
  <c r="AG371" i="8"/>
  <c r="AJ370" i="8"/>
  <c r="AO372" i="8"/>
  <c r="D372" i="8"/>
  <c r="AM373" i="8"/>
  <c r="AK373" i="8"/>
  <c r="C373" i="8"/>
  <c r="A374" i="8"/>
  <c r="AH373" i="8"/>
  <c r="P371" i="7"/>
  <c r="F371" i="7"/>
  <c r="AK371" i="7" s="1"/>
  <c r="AJ371" i="7"/>
  <c r="I371" i="7"/>
  <c r="L372" i="7"/>
  <c r="M372" i="7" s="1"/>
  <c r="AL372" i="7" s="1"/>
  <c r="G372" i="7"/>
  <c r="A374" i="7"/>
  <c r="AH373" i="7"/>
  <c r="AG373" i="7"/>
  <c r="C373" i="7"/>
  <c r="D372" i="7"/>
  <c r="AJ366" i="6"/>
  <c r="AL343" i="6"/>
  <c r="AK249" i="6"/>
  <c r="Q369" i="6"/>
  <c r="S368" i="6"/>
  <c r="F372" i="7" l="1"/>
  <c r="AF372" i="7" s="1"/>
  <c r="AM360" i="7"/>
  <c r="H361" i="7"/>
  <c r="AG372" i="8"/>
  <c r="AJ371" i="8"/>
  <c r="AL371" i="8"/>
  <c r="AO373" i="8"/>
  <c r="D373" i="8"/>
  <c r="AM374" i="8"/>
  <c r="AK374" i="8"/>
  <c r="C374" i="8"/>
  <c r="AH374" i="8"/>
  <c r="A375" i="8"/>
  <c r="AF371" i="7"/>
  <c r="AK372" i="7"/>
  <c r="I372" i="7"/>
  <c r="P372" i="7"/>
  <c r="L373" i="7"/>
  <c r="M373" i="7" s="1"/>
  <c r="AL373" i="7" s="1"/>
  <c r="G373" i="7"/>
  <c r="D373" i="7"/>
  <c r="A375" i="7"/>
  <c r="AH374" i="7"/>
  <c r="AG374" i="7"/>
  <c r="C374" i="7"/>
  <c r="AJ367" i="6"/>
  <c r="AL344" i="6"/>
  <c r="AK250" i="6"/>
  <c r="Q370" i="6"/>
  <c r="S369" i="6"/>
  <c r="AM361" i="7" l="1"/>
  <c r="H362" i="7"/>
  <c r="AG373" i="8"/>
  <c r="AI373" i="8"/>
  <c r="AJ372" i="8"/>
  <c r="AO374" i="8"/>
  <c r="A376" i="8"/>
  <c r="AH375" i="8"/>
  <c r="AM375" i="8"/>
  <c r="AK375" i="8"/>
  <c r="C375" i="8"/>
  <c r="D374" i="8"/>
  <c r="F373" i="7"/>
  <c r="AF373" i="7" s="1"/>
  <c r="P373" i="7"/>
  <c r="AJ373" i="7" s="1"/>
  <c r="AK373" i="7"/>
  <c r="I373" i="7"/>
  <c r="AJ372" i="7"/>
  <c r="L374" i="7"/>
  <c r="M374" i="7" s="1"/>
  <c r="AL374" i="7" s="1"/>
  <c r="G374" i="7"/>
  <c r="D374" i="7"/>
  <c r="AG375" i="7"/>
  <c r="A376" i="7"/>
  <c r="AH375" i="7"/>
  <c r="C375" i="7"/>
  <c r="AJ368" i="6"/>
  <c r="AL345" i="6"/>
  <c r="AK251" i="6"/>
  <c r="Q371" i="6"/>
  <c r="S370" i="6"/>
  <c r="F374" i="7" l="1"/>
  <c r="AK374" i="7" s="1"/>
  <c r="AM362" i="7"/>
  <c r="H363" i="7"/>
  <c r="AG374" i="8"/>
  <c r="AJ373" i="8"/>
  <c r="AO375" i="8"/>
  <c r="D375" i="8"/>
  <c r="A377" i="8"/>
  <c r="AH376" i="8"/>
  <c r="AM376" i="8"/>
  <c r="AK376" i="8"/>
  <c r="C376" i="8"/>
  <c r="I374" i="7"/>
  <c r="P374" i="7"/>
  <c r="L375" i="7"/>
  <c r="M375" i="7" s="1"/>
  <c r="AL375" i="7" s="1"/>
  <c r="G375" i="7"/>
  <c r="D375" i="7"/>
  <c r="AG376" i="7"/>
  <c r="C376" i="7"/>
  <c r="A377" i="7"/>
  <c r="AH376" i="7"/>
  <c r="AL346" i="6"/>
  <c r="AJ369" i="6"/>
  <c r="Q372" i="6"/>
  <c r="S371" i="6"/>
  <c r="AF374" i="7" l="1"/>
  <c r="AM363" i="7"/>
  <c r="H364" i="7"/>
  <c r="AG375" i="8"/>
  <c r="AJ374" i="8"/>
  <c r="AO376" i="8"/>
  <c r="D376" i="8"/>
  <c r="A378" i="8"/>
  <c r="AH377" i="8"/>
  <c r="AM377" i="8"/>
  <c r="AK377" i="8"/>
  <c r="C377" i="8"/>
  <c r="F375" i="7"/>
  <c r="AK375" i="7" s="1"/>
  <c r="I375" i="7"/>
  <c r="P375" i="7"/>
  <c r="AJ374" i="7"/>
  <c r="L376" i="7"/>
  <c r="M376" i="7" s="1"/>
  <c r="AL376" i="7" s="1"/>
  <c r="G376" i="7"/>
  <c r="D376" i="7"/>
  <c r="A378" i="7"/>
  <c r="AH377" i="7"/>
  <c r="AG377" i="7"/>
  <c r="C377" i="7"/>
  <c r="AJ370" i="6"/>
  <c r="AL347" i="6"/>
  <c r="Q373" i="6"/>
  <c r="S372" i="6"/>
  <c r="AM364" i="7" l="1"/>
  <c r="H365" i="7"/>
  <c r="AJ375" i="8"/>
  <c r="AO377" i="8"/>
  <c r="D377" i="8"/>
  <c r="A379" i="8"/>
  <c r="AH378" i="8"/>
  <c r="AM378" i="8"/>
  <c r="AK378" i="8"/>
  <c r="C378" i="8"/>
  <c r="AF375" i="7"/>
  <c r="P376" i="7"/>
  <c r="AJ376" i="7" s="1"/>
  <c r="I376" i="7"/>
  <c r="F376" i="7"/>
  <c r="AJ375" i="7"/>
  <c r="L377" i="7"/>
  <c r="M377" i="7" s="1"/>
  <c r="AL377" i="7" s="1"/>
  <c r="G377" i="7"/>
  <c r="D377" i="7"/>
  <c r="A379" i="7"/>
  <c r="AH378" i="7"/>
  <c r="AG378" i="7"/>
  <c r="C378" i="7"/>
  <c r="AJ371" i="6"/>
  <c r="AL348" i="6"/>
  <c r="AK252" i="6"/>
  <c r="Q374" i="6"/>
  <c r="S373" i="6"/>
  <c r="AM365" i="7" l="1"/>
  <c r="H366" i="7"/>
  <c r="AG376" i="8"/>
  <c r="AO378" i="8"/>
  <c r="D378" i="8"/>
  <c r="A380" i="8"/>
  <c r="AH379" i="8"/>
  <c r="AM379" i="8"/>
  <c r="AK379" i="8"/>
  <c r="C379" i="8"/>
  <c r="I377" i="7"/>
  <c r="P377" i="7"/>
  <c r="F377" i="7"/>
  <c r="AK376" i="7"/>
  <c r="AF376" i="7"/>
  <c r="L378" i="7"/>
  <c r="M378" i="7" s="1"/>
  <c r="AL378" i="7" s="1"/>
  <c r="G378" i="7"/>
  <c r="A380" i="7"/>
  <c r="AH379" i="7"/>
  <c r="AG379" i="7"/>
  <c r="C379" i="7"/>
  <c r="D378" i="7"/>
  <c r="AJ372" i="6"/>
  <c r="AL349" i="6"/>
  <c r="AK253" i="6"/>
  <c r="Q375" i="6"/>
  <c r="S374" i="6"/>
  <c r="AM366" i="7" l="1"/>
  <c r="H367" i="7"/>
  <c r="AG377" i="8"/>
  <c r="AJ376" i="8"/>
  <c r="AO379" i="8"/>
  <c r="D379" i="8"/>
  <c r="A381" i="8"/>
  <c r="AH380" i="8"/>
  <c r="AM380" i="8"/>
  <c r="AK380" i="8"/>
  <c r="C380" i="8"/>
  <c r="F378" i="7"/>
  <c r="AK378" i="7" s="1"/>
  <c r="I378" i="7"/>
  <c r="P378" i="7"/>
  <c r="AK377" i="7"/>
  <c r="AF377" i="7"/>
  <c r="AJ377" i="7"/>
  <c r="L379" i="7"/>
  <c r="M379" i="7" s="1"/>
  <c r="AL379" i="7" s="1"/>
  <c r="G379" i="7"/>
  <c r="A381" i="7"/>
  <c r="AH380" i="7"/>
  <c r="AG380" i="7"/>
  <c r="C380" i="7"/>
  <c r="D379" i="7"/>
  <c r="AJ373" i="6"/>
  <c r="AL350" i="6"/>
  <c r="AK254" i="6"/>
  <c r="Q376" i="6"/>
  <c r="S375" i="6"/>
  <c r="I379" i="7" l="1"/>
  <c r="AM367" i="7"/>
  <c r="H368" i="7"/>
  <c r="AF378" i="7"/>
  <c r="AG378" i="8"/>
  <c r="AJ377" i="8"/>
  <c r="AO380" i="8"/>
  <c r="A382" i="8"/>
  <c r="AH381" i="8"/>
  <c r="AM381" i="8"/>
  <c r="AK381" i="8"/>
  <c r="C381" i="8"/>
  <c r="D380" i="8"/>
  <c r="P379" i="7"/>
  <c r="AJ379" i="7" s="1"/>
  <c r="F379" i="7"/>
  <c r="AJ378" i="7"/>
  <c r="L380" i="7"/>
  <c r="M380" i="7" s="1"/>
  <c r="AL380" i="7" s="1"/>
  <c r="G380" i="7"/>
  <c r="D380" i="7"/>
  <c r="A382" i="7"/>
  <c r="AH381" i="7"/>
  <c r="AG381" i="7"/>
  <c r="C381" i="7"/>
  <c r="AJ374" i="6"/>
  <c r="AL351" i="6"/>
  <c r="Q377" i="6"/>
  <c r="S376" i="6"/>
  <c r="F380" i="7" l="1"/>
  <c r="AF380" i="7" s="1"/>
  <c r="AM368" i="7"/>
  <c r="H369" i="7"/>
  <c r="AG379" i="8"/>
  <c r="AJ378" i="8"/>
  <c r="AO381" i="8"/>
  <c r="A383" i="8"/>
  <c r="AH382" i="8"/>
  <c r="AM382" i="8"/>
  <c r="AK382" i="8"/>
  <c r="C382" i="8"/>
  <c r="D381" i="8"/>
  <c r="AK380" i="7"/>
  <c r="I380" i="7"/>
  <c r="P380" i="7"/>
  <c r="AK379" i="7"/>
  <c r="AF379" i="7"/>
  <c r="L381" i="7"/>
  <c r="M381" i="7" s="1"/>
  <c r="AL381" i="7" s="1"/>
  <c r="G381" i="7"/>
  <c r="D381" i="7"/>
  <c r="A383" i="7"/>
  <c r="AH382" i="7"/>
  <c r="AG382" i="7"/>
  <c r="C382" i="7"/>
  <c r="AJ375" i="6"/>
  <c r="AL352" i="6"/>
  <c r="Q378" i="6"/>
  <c r="S377" i="6"/>
  <c r="F381" i="7" l="1"/>
  <c r="AK381" i="7" s="1"/>
  <c r="AM369" i="7"/>
  <c r="H370" i="7"/>
  <c r="AG380" i="8"/>
  <c r="AJ379" i="8"/>
  <c r="AO382" i="8"/>
  <c r="A384" i="8"/>
  <c r="AH383" i="8"/>
  <c r="AM383" i="8"/>
  <c r="AK383" i="8"/>
  <c r="C383" i="8"/>
  <c r="D382" i="8"/>
  <c r="P381" i="7"/>
  <c r="AJ381" i="7" s="1"/>
  <c r="AF381" i="7"/>
  <c r="I381" i="7"/>
  <c r="AJ380" i="7"/>
  <c r="AL382" i="7"/>
  <c r="L382" i="7"/>
  <c r="M382" i="7" s="1"/>
  <c r="G382" i="7"/>
  <c r="A384" i="7"/>
  <c r="AH383" i="7"/>
  <c r="AG383" i="7"/>
  <c r="C383" i="7"/>
  <c r="D382" i="7"/>
  <c r="AJ376" i="6"/>
  <c r="AL353" i="6"/>
  <c r="AK255" i="6"/>
  <c r="Q379" i="6"/>
  <c r="S378" i="6"/>
  <c r="AM370" i="7" l="1"/>
  <c r="H371" i="7"/>
  <c r="AG381" i="8"/>
  <c r="AJ381" i="8"/>
  <c r="AJ380" i="8"/>
  <c r="AO383" i="8"/>
  <c r="AM384" i="8"/>
  <c r="AK384" i="8"/>
  <c r="AH384" i="8"/>
  <c r="A385" i="8"/>
  <c r="C384" i="8"/>
  <c r="D383" i="8"/>
  <c r="I382" i="7"/>
  <c r="P382" i="7"/>
  <c r="F382" i="7"/>
  <c r="AK382" i="7" s="1"/>
  <c r="AL383" i="7"/>
  <c r="L383" i="7"/>
  <c r="M383" i="7" s="1"/>
  <c r="G383" i="7"/>
  <c r="A385" i="7"/>
  <c r="AH384" i="7"/>
  <c r="AG384" i="7"/>
  <c r="C384" i="7"/>
  <c r="D383" i="7"/>
  <c r="AJ377" i="6"/>
  <c r="AL354" i="6"/>
  <c r="AK256" i="6"/>
  <c r="Q380" i="6"/>
  <c r="S379" i="6"/>
  <c r="AM371" i="7" l="1"/>
  <c r="H372" i="7"/>
  <c r="AG382" i="8"/>
  <c r="AJ382" i="8"/>
  <c r="AO384" i="8"/>
  <c r="D384" i="8"/>
  <c r="AM385" i="8"/>
  <c r="AK385" i="8"/>
  <c r="C385" i="8"/>
  <c r="AH385" i="8"/>
  <c r="A386" i="8"/>
  <c r="F383" i="7"/>
  <c r="AK383" i="7" s="1"/>
  <c r="AF383" i="7"/>
  <c r="AJ382" i="7"/>
  <c r="AF382" i="7"/>
  <c r="I383" i="7"/>
  <c r="P383" i="7"/>
  <c r="AL384" i="7"/>
  <c r="L384" i="7"/>
  <c r="M384" i="7" s="1"/>
  <c r="G384" i="7"/>
  <c r="D384" i="7"/>
  <c r="A386" i="7"/>
  <c r="AH385" i="7"/>
  <c r="AG385" i="7"/>
  <c r="C385" i="7"/>
  <c r="AJ378" i="6"/>
  <c r="AL355" i="6"/>
  <c r="AK257" i="6"/>
  <c r="Q381" i="6"/>
  <c r="S380" i="6"/>
  <c r="AM372" i="7" l="1"/>
  <c r="H373" i="7"/>
  <c r="AG383" i="8"/>
  <c r="AO385" i="8"/>
  <c r="A387" i="8"/>
  <c r="AH386" i="8"/>
  <c r="AM386" i="8"/>
  <c r="AK386" i="8"/>
  <c r="C386" i="8"/>
  <c r="D385" i="8"/>
  <c r="AJ383" i="7"/>
  <c r="F384" i="7"/>
  <c r="AK384" i="7" s="1"/>
  <c r="P384" i="7"/>
  <c r="I384" i="7"/>
  <c r="AL385" i="7"/>
  <c r="L385" i="7"/>
  <c r="M385" i="7" s="1"/>
  <c r="G385" i="7"/>
  <c r="D385" i="7"/>
  <c r="A387" i="7"/>
  <c r="AH386" i="7"/>
  <c r="AG386" i="7"/>
  <c r="C386" i="7"/>
  <c r="AJ379" i="6"/>
  <c r="AL356" i="6"/>
  <c r="Q382" i="6"/>
  <c r="S381" i="6"/>
  <c r="AM373" i="7" l="1"/>
  <c r="H374" i="7"/>
  <c r="AG384" i="8"/>
  <c r="AJ383" i="8"/>
  <c r="AO386" i="8"/>
  <c r="A388" i="8"/>
  <c r="AH387" i="8"/>
  <c r="AM387" i="8"/>
  <c r="AK387" i="8"/>
  <c r="C387" i="8"/>
  <c r="D386" i="8"/>
  <c r="AJ384" i="7"/>
  <c r="AF384" i="7"/>
  <c r="F385" i="7"/>
  <c r="I385" i="7"/>
  <c r="P385" i="7"/>
  <c r="AL386" i="7"/>
  <c r="L386" i="7"/>
  <c r="M386" i="7" s="1"/>
  <c r="G386" i="7"/>
  <c r="A388" i="7"/>
  <c r="AH387" i="7"/>
  <c r="AG387" i="7"/>
  <c r="C387" i="7"/>
  <c r="D386" i="7"/>
  <c r="AJ380" i="6"/>
  <c r="AL357" i="6"/>
  <c r="Q383" i="6"/>
  <c r="S382" i="6"/>
  <c r="AM374" i="7" l="1"/>
  <c r="H375" i="7"/>
  <c r="AG385" i="8"/>
  <c r="AJ385" i="8"/>
  <c r="AJ384" i="8"/>
  <c r="AO387" i="8"/>
  <c r="A389" i="8"/>
  <c r="AH388" i="8"/>
  <c r="AM388" i="8"/>
  <c r="AK388" i="8"/>
  <c r="C388" i="8"/>
  <c r="D387" i="8"/>
  <c r="AJ385" i="7"/>
  <c r="AK385" i="7"/>
  <c r="AF385" i="7"/>
  <c r="F386" i="7"/>
  <c r="AK386" i="7" s="1"/>
  <c r="P386" i="7"/>
  <c r="I386" i="7"/>
  <c r="AL387" i="7"/>
  <c r="L387" i="7"/>
  <c r="M387" i="7" s="1"/>
  <c r="G387" i="7"/>
  <c r="A389" i="7"/>
  <c r="AH388" i="7"/>
  <c r="C388" i="7"/>
  <c r="AG388" i="7"/>
  <c r="D387" i="7"/>
  <c r="AL358" i="6"/>
  <c r="AK258" i="6"/>
  <c r="AJ381" i="6"/>
  <c r="Q384" i="6"/>
  <c r="S383" i="6"/>
  <c r="AM375" i="7" l="1"/>
  <c r="H376" i="7"/>
  <c r="AG386" i="8"/>
  <c r="AJ386" i="8"/>
  <c r="AO388" i="8"/>
  <c r="A390" i="8"/>
  <c r="AH389" i="8"/>
  <c r="AM389" i="8"/>
  <c r="AK389" i="8"/>
  <c r="C389" i="8"/>
  <c r="D388" i="8"/>
  <c r="AJ386" i="7"/>
  <c r="AF386" i="7"/>
  <c r="AJ382" i="6"/>
  <c r="F387" i="7"/>
  <c r="AK387" i="7" s="1"/>
  <c r="I387" i="7"/>
  <c r="P387" i="7"/>
  <c r="AL388" i="7"/>
  <c r="L388" i="7"/>
  <c r="M388" i="7" s="1"/>
  <c r="G388" i="7"/>
  <c r="D388" i="7"/>
  <c r="F388" i="7" s="1"/>
  <c r="AK388" i="7" s="1"/>
  <c r="AG389" i="7"/>
  <c r="A390" i="7"/>
  <c r="AH389" i="7"/>
  <c r="C389" i="7"/>
  <c r="AL359" i="6"/>
  <c r="AK259" i="6"/>
  <c r="Q385" i="6"/>
  <c r="S384" i="6"/>
  <c r="AM376" i="7" l="1"/>
  <c r="H377" i="7"/>
  <c r="AJ387" i="8"/>
  <c r="AO389" i="8"/>
  <c r="D389" i="8"/>
  <c r="A391" i="8"/>
  <c r="AH390" i="8"/>
  <c r="AM390" i="8"/>
  <c r="AK390" i="8"/>
  <c r="C390" i="8"/>
  <c r="AF388" i="7"/>
  <c r="AF387" i="7"/>
  <c r="AJ387" i="7"/>
  <c r="AJ383" i="6"/>
  <c r="I388" i="7"/>
  <c r="P388" i="7"/>
  <c r="AL389" i="7"/>
  <c r="L389" i="7"/>
  <c r="M389" i="7" s="1"/>
  <c r="G389" i="7"/>
  <c r="D389" i="7"/>
  <c r="AG390" i="7"/>
  <c r="C390" i="7"/>
  <c r="A391" i="7"/>
  <c r="AH390" i="7"/>
  <c r="AL360" i="6"/>
  <c r="AK260" i="6"/>
  <c r="Q386" i="6"/>
  <c r="S385" i="6"/>
  <c r="AM377" i="7" l="1"/>
  <c r="H378" i="7"/>
  <c r="AG388" i="8"/>
  <c r="AO390" i="8"/>
  <c r="A392" i="8"/>
  <c r="AH391" i="8"/>
  <c r="AM391" i="8"/>
  <c r="AK391" i="8"/>
  <c r="C391" i="8"/>
  <c r="D390" i="8"/>
  <c r="AJ388" i="7"/>
  <c r="AJ384" i="6"/>
  <c r="F389" i="7"/>
  <c r="P389" i="7"/>
  <c r="I389" i="7"/>
  <c r="AL390" i="7"/>
  <c r="L390" i="7"/>
  <c r="M390" i="7" s="1"/>
  <c r="G390" i="7"/>
  <c r="AG391" i="7"/>
  <c r="C391" i="7"/>
  <c r="A392" i="7"/>
  <c r="AH391" i="7"/>
  <c r="D390" i="7"/>
  <c r="AL361" i="6"/>
  <c r="Q387" i="6"/>
  <c r="S386" i="6"/>
  <c r="AM378" i="7" l="1"/>
  <c r="H379" i="7"/>
  <c r="F390" i="7"/>
  <c r="AK390" i="7" s="1"/>
  <c r="AG389" i="8"/>
  <c r="AJ388" i="8"/>
  <c r="AO391" i="8"/>
  <c r="A393" i="8"/>
  <c r="AH392" i="8"/>
  <c r="AM392" i="8"/>
  <c r="AK392" i="8"/>
  <c r="C392" i="8"/>
  <c r="D391" i="8"/>
  <c r="AF390" i="7"/>
  <c r="AJ389" i="7"/>
  <c r="AK389" i="7"/>
  <c r="AF389" i="7"/>
  <c r="AJ385" i="6"/>
  <c r="I390" i="7"/>
  <c r="P390" i="7"/>
  <c r="AL391" i="7"/>
  <c r="L391" i="7"/>
  <c r="M391" i="7" s="1"/>
  <c r="G391" i="7"/>
  <c r="D391" i="7"/>
  <c r="F391" i="7" s="1"/>
  <c r="AK391" i="7" s="1"/>
  <c r="AG392" i="7"/>
  <c r="C392" i="7"/>
  <c r="A393" i="7"/>
  <c r="AH392" i="7"/>
  <c r="AL362" i="6"/>
  <c r="Q388" i="6"/>
  <c r="S387" i="6"/>
  <c r="AM379" i="7" l="1"/>
  <c r="H380" i="7"/>
  <c r="AG390" i="8"/>
  <c r="AJ389" i="8"/>
  <c r="AO392" i="8"/>
  <c r="A394" i="8"/>
  <c r="AH393" i="8"/>
  <c r="AM393" i="8"/>
  <c r="AK393" i="8"/>
  <c r="C393" i="8"/>
  <c r="D392" i="8"/>
  <c r="AJ390" i="7"/>
  <c r="AJ386" i="6"/>
  <c r="AF391" i="7"/>
  <c r="P391" i="7"/>
  <c r="I391" i="7"/>
  <c r="AL392" i="7"/>
  <c r="L392" i="7"/>
  <c r="M392" i="7" s="1"/>
  <c r="G392" i="7"/>
  <c r="D392" i="7"/>
  <c r="AG393" i="7"/>
  <c r="C393" i="7"/>
  <c r="A394" i="7"/>
  <c r="AH393" i="7"/>
  <c r="AL363" i="6"/>
  <c r="AK261" i="6"/>
  <c r="Q389" i="6"/>
  <c r="S388" i="6"/>
  <c r="AM380" i="7" l="1"/>
  <c r="H381" i="7"/>
  <c r="AG391" i="8"/>
  <c r="AJ390" i="8"/>
  <c r="AO393" i="8"/>
  <c r="D393" i="8"/>
  <c r="AM394" i="8"/>
  <c r="AK394" i="8"/>
  <c r="A395" i="8"/>
  <c r="AH394" i="8"/>
  <c r="C394" i="8"/>
  <c r="F392" i="7"/>
  <c r="AK392" i="7" s="1"/>
  <c r="AF392" i="7"/>
  <c r="AJ391" i="7"/>
  <c r="AJ387" i="6"/>
  <c r="I392" i="7"/>
  <c r="P392" i="7"/>
  <c r="AL393" i="7"/>
  <c r="L393" i="7"/>
  <c r="M393" i="7" s="1"/>
  <c r="G393" i="7"/>
  <c r="AG394" i="7"/>
  <c r="C394" i="7"/>
  <c r="A395" i="7"/>
  <c r="AH394" i="7"/>
  <c r="D393" i="7"/>
  <c r="AL364" i="6"/>
  <c r="AK262" i="6"/>
  <c r="Q390" i="6"/>
  <c r="S389" i="6"/>
  <c r="AM381" i="7" l="1"/>
  <c r="H382" i="7"/>
  <c r="AG392" i="8"/>
  <c r="AJ391" i="8"/>
  <c r="AO394" i="8"/>
  <c r="A396" i="8"/>
  <c r="AM395" i="8"/>
  <c r="AK395" i="8"/>
  <c r="C395" i="8"/>
  <c r="AH395" i="8"/>
  <c r="D394" i="8"/>
  <c r="AJ392" i="7"/>
  <c r="AJ388" i="6"/>
  <c r="F393" i="7"/>
  <c r="P393" i="7"/>
  <c r="I393" i="7"/>
  <c r="AL394" i="7"/>
  <c r="L394" i="7"/>
  <c r="M394" i="7" s="1"/>
  <c r="G394" i="7"/>
  <c r="D394" i="7"/>
  <c r="AG395" i="7"/>
  <c r="AH395" i="7"/>
  <c r="C395" i="7"/>
  <c r="A396" i="7"/>
  <c r="AL365" i="6"/>
  <c r="AK263" i="6"/>
  <c r="Q391" i="6"/>
  <c r="S390" i="6"/>
  <c r="AM382" i="7" l="1"/>
  <c r="H383" i="7"/>
  <c r="F394" i="7"/>
  <c r="AK394" i="7" s="1"/>
  <c r="AG393" i="8"/>
  <c r="AJ392" i="8"/>
  <c r="AO395" i="8"/>
  <c r="D395" i="8"/>
  <c r="A397" i="8"/>
  <c r="AH396" i="8"/>
  <c r="AM396" i="8"/>
  <c r="AK396" i="8"/>
  <c r="C396" i="8"/>
  <c r="AF394" i="7"/>
  <c r="AK393" i="7"/>
  <c r="AF393" i="7"/>
  <c r="AJ393" i="7"/>
  <c r="AJ389" i="6"/>
  <c r="I394" i="7"/>
  <c r="P394" i="7"/>
  <c r="AL395" i="7"/>
  <c r="L395" i="7"/>
  <c r="M395" i="7" s="1"/>
  <c r="G395" i="7"/>
  <c r="A397" i="7"/>
  <c r="AH396" i="7"/>
  <c r="AG396" i="7"/>
  <c r="C396" i="7"/>
  <c r="D395" i="7"/>
  <c r="AL366" i="6"/>
  <c r="Q392" i="6"/>
  <c r="S391" i="6"/>
  <c r="AM383" i="7" l="1"/>
  <c r="H384" i="7"/>
  <c r="AG394" i="8"/>
  <c r="AJ393" i="8"/>
  <c r="AO396" i="8"/>
  <c r="A398" i="8"/>
  <c r="AH397" i="8"/>
  <c r="AM397" i="8"/>
  <c r="AK397" i="8"/>
  <c r="C397" i="8"/>
  <c r="D396" i="8"/>
  <c r="AJ394" i="7"/>
  <c r="AJ390" i="6"/>
  <c r="F395" i="7"/>
  <c r="AK395" i="7" s="1"/>
  <c r="P395" i="7"/>
  <c r="I395" i="7"/>
  <c r="AL396" i="7"/>
  <c r="L396" i="7"/>
  <c r="M396" i="7" s="1"/>
  <c r="G396" i="7"/>
  <c r="D396" i="7"/>
  <c r="A398" i="7"/>
  <c r="AH397" i="7"/>
  <c r="AG397" i="7"/>
  <c r="C397" i="7"/>
  <c r="AL367" i="6"/>
  <c r="Q393" i="6"/>
  <c r="S392" i="6"/>
  <c r="AM384" i="7" l="1"/>
  <c r="H385" i="7"/>
  <c r="AG395" i="8"/>
  <c r="AJ394" i="8"/>
  <c r="AO397" i="8"/>
  <c r="D397" i="8"/>
  <c r="A399" i="8"/>
  <c r="AH398" i="8"/>
  <c r="AM398" i="8"/>
  <c r="AK398" i="8"/>
  <c r="C398" i="8"/>
  <c r="AF395" i="7"/>
  <c r="AJ395" i="7"/>
  <c r="AJ391" i="6"/>
  <c r="F396" i="7"/>
  <c r="AK396" i="7" s="1"/>
  <c r="I396" i="7"/>
  <c r="P396" i="7"/>
  <c r="AL397" i="7"/>
  <c r="L397" i="7"/>
  <c r="M397" i="7" s="1"/>
  <c r="G397" i="7"/>
  <c r="D397" i="7"/>
  <c r="A399" i="7"/>
  <c r="AH398" i="7"/>
  <c r="AG398" i="7"/>
  <c r="C398" i="7"/>
  <c r="AL368" i="6"/>
  <c r="AK264" i="6"/>
  <c r="Q394" i="6"/>
  <c r="S393" i="6"/>
  <c r="AM385" i="7" l="1"/>
  <c r="H386" i="7"/>
  <c r="AG396" i="8"/>
  <c r="AJ395" i="8"/>
  <c r="AO398" i="8"/>
  <c r="A400" i="8"/>
  <c r="AH399" i="8"/>
  <c r="AM399" i="8"/>
  <c r="AK399" i="8"/>
  <c r="C399" i="8"/>
  <c r="D398" i="8"/>
  <c r="AJ396" i="7"/>
  <c r="AF396" i="7"/>
  <c r="AJ392" i="6"/>
  <c r="F397" i="7"/>
  <c r="AK397" i="7" s="1"/>
  <c r="P397" i="7"/>
  <c r="I397" i="7"/>
  <c r="AL398" i="7"/>
  <c r="L398" i="7"/>
  <c r="M398" i="7" s="1"/>
  <c r="G398" i="7"/>
  <c r="A400" i="7"/>
  <c r="AH399" i="7"/>
  <c r="AG399" i="7"/>
  <c r="C399" i="7"/>
  <c r="D398" i="7"/>
  <c r="AL369" i="6"/>
  <c r="AK265" i="6"/>
  <c r="Q395" i="6"/>
  <c r="S394" i="6"/>
  <c r="AM386" i="7" l="1"/>
  <c r="H387" i="7"/>
  <c r="AG397" i="8"/>
  <c r="AJ396" i="8"/>
  <c r="AO399" i="8"/>
  <c r="D399" i="8"/>
  <c r="AM400" i="8"/>
  <c r="AK400" i="8"/>
  <c r="A401" i="8"/>
  <c r="AH400" i="8"/>
  <c r="C400" i="8"/>
  <c r="AJ397" i="7"/>
  <c r="AF397" i="7"/>
  <c r="F398" i="7"/>
  <c r="AK398" i="7" s="1"/>
  <c r="I398" i="7"/>
  <c r="P398" i="7"/>
  <c r="AL399" i="7"/>
  <c r="L399" i="7"/>
  <c r="M399" i="7" s="1"/>
  <c r="G399" i="7"/>
  <c r="D399" i="7"/>
  <c r="AG400" i="7"/>
  <c r="AH400" i="7"/>
  <c r="A401" i="7"/>
  <c r="C400" i="7"/>
  <c r="AL370" i="6"/>
  <c r="AK266" i="6"/>
  <c r="AJ393" i="6"/>
  <c r="Q396" i="6"/>
  <c r="S395" i="6"/>
  <c r="AM387" i="7" l="1"/>
  <c r="H388" i="7"/>
  <c r="AG398" i="8"/>
  <c r="AJ397" i="8"/>
  <c r="AO400" i="8"/>
  <c r="D400" i="8"/>
  <c r="AM401" i="8"/>
  <c r="AK401" i="8"/>
  <c r="C401" i="8"/>
  <c r="A402" i="8"/>
  <c r="AH401" i="8"/>
  <c r="AF398" i="7"/>
  <c r="AJ398" i="7"/>
  <c r="AJ394" i="6"/>
  <c r="F399" i="7"/>
  <c r="AK399" i="7" s="1"/>
  <c r="P399" i="7"/>
  <c r="I399" i="7"/>
  <c r="AL400" i="7"/>
  <c r="L400" i="7"/>
  <c r="M400" i="7" s="1"/>
  <c r="G400" i="7"/>
  <c r="AG401" i="7"/>
  <c r="C401" i="7"/>
  <c r="A402" i="7"/>
  <c r="AH401" i="7"/>
  <c r="D400" i="7"/>
  <c r="AL371" i="6"/>
  <c r="Q397" i="6"/>
  <c r="S396" i="6"/>
  <c r="AM388" i="7" l="1"/>
  <c r="H389" i="7"/>
  <c r="AG399" i="8"/>
  <c r="AJ398" i="8"/>
  <c r="AO401" i="8"/>
  <c r="AM402" i="8"/>
  <c r="AK402" i="8"/>
  <c r="C402" i="8"/>
  <c r="A403" i="8"/>
  <c r="AH402" i="8"/>
  <c r="D401" i="8"/>
  <c r="AJ399" i="7"/>
  <c r="AF399" i="7"/>
  <c r="AJ395" i="6"/>
  <c r="F400" i="7"/>
  <c r="AK400" i="7" s="1"/>
  <c r="I400" i="7"/>
  <c r="P400" i="7"/>
  <c r="AL401" i="7"/>
  <c r="L401" i="7"/>
  <c r="M401" i="7" s="1"/>
  <c r="G401" i="7"/>
  <c r="AG402" i="7"/>
  <c r="C402" i="7"/>
  <c r="A403" i="7"/>
  <c r="AH402" i="7"/>
  <c r="D401" i="7"/>
  <c r="AL372" i="6"/>
  <c r="Q398" i="6"/>
  <c r="S397" i="6"/>
  <c r="AM389" i="7" l="1"/>
  <c r="H390" i="7"/>
  <c r="AG400" i="8"/>
  <c r="AJ399" i="8"/>
  <c r="AO402" i="8"/>
  <c r="D402" i="8"/>
  <c r="AM403" i="8"/>
  <c r="AK403" i="8"/>
  <c r="C403" i="8"/>
  <c r="A404" i="8"/>
  <c r="AH403" i="8"/>
  <c r="AF400" i="7"/>
  <c r="AJ400" i="7"/>
  <c r="AJ396" i="6"/>
  <c r="F401" i="7"/>
  <c r="AK401" i="7" s="1"/>
  <c r="P401" i="7"/>
  <c r="I401" i="7"/>
  <c r="AL402" i="7"/>
  <c r="L402" i="7"/>
  <c r="M402" i="7" s="1"/>
  <c r="G402" i="7"/>
  <c r="D402" i="7"/>
  <c r="AG403" i="7"/>
  <c r="C403" i="7"/>
  <c r="A404" i="7"/>
  <c r="AH403" i="7"/>
  <c r="AL373" i="6"/>
  <c r="AK267" i="6"/>
  <c r="Q399" i="6"/>
  <c r="S398" i="6"/>
  <c r="AM390" i="7" l="1"/>
  <c r="H391" i="7"/>
  <c r="AG401" i="8"/>
  <c r="AJ400" i="8"/>
  <c r="AO403" i="8"/>
  <c r="D403" i="8"/>
  <c r="AM404" i="8"/>
  <c r="AK404" i="8"/>
  <c r="C404" i="8"/>
  <c r="A405" i="8"/>
  <c r="AH404" i="8"/>
  <c r="AJ401" i="7"/>
  <c r="AF401" i="7"/>
  <c r="AJ397" i="6"/>
  <c r="F402" i="7"/>
  <c r="AK402" i="7" s="1"/>
  <c r="I402" i="7"/>
  <c r="P402" i="7"/>
  <c r="AL403" i="7"/>
  <c r="L403" i="7"/>
  <c r="M403" i="7" s="1"/>
  <c r="G403" i="7"/>
  <c r="AG404" i="7"/>
  <c r="C404" i="7"/>
  <c r="A405" i="7"/>
  <c r="AH404" i="7"/>
  <c r="D403" i="7"/>
  <c r="AL374" i="6"/>
  <c r="AK268" i="6"/>
  <c r="Q400" i="6"/>
  <c r="S399" i="6"/>
  <c r="AN401" i="3"/>
  <c r="AN402" i="3" s="1"/>
  <c r="AN403" i="3" s="1"/>
  <c r="AN404" i="3" s="1"/>
  <c r="AN405" i="3" s="1"/>
  <c r="AN406" i="3" s="1"/>
  <c r="AN407" i="3" s="1"/>
  <c r="AN408" i="3" s="1"/>
  <c r="AN409" i="3" s="1"/>
  <c r="AN410" i="3" s="1"/>
  <c r="AN411" i="3" s="1"/>
  <c r="AN412" i="3" s="1"/>
  <c r="AN413" i="3" s="1"/>
  <c r="AN414" i="3" s="1"/>
  <c r="AN415" i="3" s="1"/>
  <c r="AM391" i="7" l="1"/>
  <c r="H392" i="7"/>
  <c r="AG402" i="8"/>
  <c r="AJ401" i="8"/>
  <c r="AO404" i="8"/>
  <c r="D404" i="8"/>
  <c r="C405" i="8"/>
  <c r="AF402" i="7"/>
  <c r="AJ402" i="7"/>
  <c r="AJ398" i="6"/>
  <c r="I403" i="7"/>
  <c r="F403" i="7"/>
  <c r="P403" i="7"/>
  <c r="AL404" i="7"/>
  <c r="L404" i="7"/>
  <c r="M404" i="7" s="1"/>
  <c r="G404" i="7"/>
  <c r="D404" i="7"/>
  <c r="F404" i="7" s="1"/>
  <c r="AK404" i="7" s="1"/>
  <c r="AG405" i="7"/>
  <c r="C405" i="7"/>
  <c r="AH405" i="7"/>
  <c r="AL375" i="6"/>
  <c r="AK269" i="6"/>
  <c r="Q401" i="6"/>
  <c r="S401" i="6"/>
  <c r="S400" i="6"/>
  <c r="AM392" i="7" l="1"/>
  <c r="H393" i="7"/>
  <c r="AG403" i="8"/>
  <c r="AJ402" i="8"/>
  <c r="AO405" i="8"/>
  <c r="D405" i="8"/>
  <c r="AF404" i="7"/>
  <c r="AJ403" i="7"/>
  <c r="AK403" i="7"/>
  <c r="AF403" i="7"/>
  <c r="AJ399" i="6"/>
  <c r="P404" i="7"/>
  <c r="I404" i="7"/>
  <c r="AL405" i="7"/>
  <c r="H13" i="3" s="1"/>
  <c r="L405" i="7"/>
  <c r="M405" i="7" s="1"/>
  <c r="G405" i="7"/>
  <c r="D405" i="7"/>
  <c r="AL376" i="6"/>
  <c r="Q402" i="6"/>
  <c r="AM393" i="7" l="1"/>
  <c r="H394" i="7"/>
  <c r="AG404" i="8"/>
  <c r="AJ403" i="8"/>
  <c r="AJ404" i="7"/>
  <c r="AJ400" i="6"/>
  <c r="F405" i="7"/>
  <c r="AK405" i="7" s="1"/>
  <c r="G12" i="3" s="1"/>
  <c r="I405" i="7"/>
  <c r="P405" i="7"/>
  <c r="AL377" i="6"/>
  <c r="Q403" i="6"/>
  <c r="AM394" i="7" l="1"/>
  <c r="H395" i="7"/>
  <c r="AJ404" i="8"/>
  <c r="AJ405" i="7"/>
  <c r="G13" i="3" s="1"/>
  <c r="AE405" i="7"/>
  <c r="AF405" i="7"/>
  <c r="AJ401" i="6"/>
  <c r="AL378" i="6"/>
  <c r="AK270" i="6"/>
  <c r="Q404" i="6"/>
  <c r="AM395" i="7" l="1"/>
  <c r="H396" i="7"/>
  <c r="AJ402" i="6"/>
  <c r="AL379" i="6"/>
  <c r="AK271" i="6"/>
  <c r="Q405" i="6"/>
  <c r="AM396" i="7" l="1"/>
  <c r="H397" i="7"/>
  <c r="AJ403" i="6"/>
  <c r="AL380" i="6"/>
  <c r="AK272" i="6"/>
  <c r="AM397" i="7" l="1"/>
  <c r="H398" i="7"/>
  <c r="AJ404" i="6"/>
  <c r="AL381" i="6"/>
  <c r="AM398" i="7" l="1"/>
  <c r="H399" i="7"/>
  <c r="AL382" i="6"/>
  <c r="AM399" i="7" l="1"/>
  <c r="H400" i="7"/>
  <c r="AL383" i="6"/>
  <c r="AK273" i="6"/>
  <c r="AM400" i="7" l="1"/>
  <c r="H401" i="7"/>
  <c r="AL384" i="6"/>
  <c r="AK274" i="6"/>
  <c r="AM401" i="7" l="1"/>
  <c r="H402" i="7"/>
  <c r="AL385" i="6"/>
  <c r="AK275" i="6"/>
  <c r="AM402" i="7" l="1"/>
  <c r="H403" i="7"/>
  <c r="AL386" i="6"/>
  <c r="AM403" i="7" l="1"/>
  <c r="H404" i="7"/>
  <c r="AL387" i="6"/>
  <c r="AM404" i="7" l="1"/>
  <c r="H405" i="7"/>
  <c r="AM405" i="7" s="1"/>
  <c r="AL388" i="6"/>
  <c r="AK276" i="6"/>
  <c r="H12" i="3" l="1"/>
  <c r="F12" i="3" s="1"/>
  <c r="AL389" i="6"/>
  <c r="AK277" i="6"/>
  <c r="AL390" i="6" l="1"/>
  <c r="AK278" i="6"/>
  <c r="AL391" i="6" l="1"/>
  <c r="AL392" i="6" l="1"/>
  <c r="AL393" i="6" l="1"/>
  <c r="AK279" i="6"/>
  <c r="AL394" i="6" l="1"/>
  <c r="AK280" i="6"/>
  <c r="AL395" i="6" l="1"/>
  <c r="AK281" i="6"/>
  <c r="AL396" i="6" l="1"/>
  <c r="AL397" i="6" l="1"/>
  <c r="AL398" i="6" l="1"/>
  <c r="AK282" i="6"/>
  <c r="AL399" i="6" l="1"/>
  <c r="AK283" i="6"/>
  <c r="AL400" i="6" l="1"/>
  <c r="AK284" i="6"/>
  <c r="AL401" i="6" l="1"/>
  <c r="AL402" i="6" l="1"/>
  <c r="AL403" i="6" l="1"/>
  <c r="AK285" i="6"/>
  <c r="AL404" i="6" l="1"/>
  <c r="AK286" i="6"/>
  <c r="AK287" i="6" l="1"/>
  <c r="AK288" i="6" l="1"/>
  <c r="AK289" i="6" l="1"/>
  <c r="AK290" i="6" l="1"/>
  <c r="AF287" i="8" l="1"/>
  <c r="AK291" i="6"/>
  <c r="AF288" i="8" l="1"/>
  <c r="AK292" i="6"/>
  <c r="AK293" i="6" l="1"/>
  <c r="AF289" i="8" l="1"/>
  <c r="AF290" i="8" l="1"/>
  <c r="AK294" i="6"/>
  <c r="AF291" i="8" l="1"/>
  <c r="AK295" i="6"/>
  <c r="AK296" i="6" l="1"/>
  <c r="AF292" i="8" l="1"/>
  <c r="AF293" i="8" l="1"/>
  <c r="AK297" i="6"/>
  <c r="AF294" i="8" l="1"/>
  <c r="AK298" i="6"/>
  <c r="AK299" i="6" l="1"/>
  <c r="AF295" i="8" l="1"/>
  <c r="AF296" i="8" l="1"/>
  <c r="AF297" i="8" l="1"/>
  <c r="AK300" i="6"/>
  <c r="AK301" i="6" l="1"/>
  <c r="AF298" i="8" l="1"/>
  <c r="AK302" i="6"/>
  <c r="AK303" i="6" l="1"/>
  <c r="AF299" i="8" l="1"/>
  <c r="AF300" i="8" l="1"/>
  <c r="AK305" i="6" l="1"/>
  <c r="AF301" i="8" l="1"/>
  <c r="AM304" i="6"/>
  <c r="AF302" i="8" l="1"/>
  <c r="AK306" i="6"/>
  <c r="AK307" i="6" l="1"/>
  <c r="AK308" i="6" l="1"/>
  <c r="AF303" i="8" l="1"/>
  <c r="AF304" i="8" l="1"/>
  <c r="AK309" i="6"/>
  <c r="AF305" i="8" l="1"/>
  <c r="AK310" i="6"/>
  <c r="AF306" i="8" l="1"/>
  <c r="AF307" i="8" l="1"/>
  <c r="AF308" i="8" l="1"/>
  <c r="AK313" i="6"/>
  <c r="AK314" i="6" l="1"/>
  <c r="AF309" i="8" l="1"/>
  <c r="AK315" i="6"/>
  <c r="AF310" i="8" l="1"/>
  <c r="AK316" i="6"/>
  <c r="AF311" i="8" l="1"/>
  <c r="AK317" i="6"/>
  <c r="AF312" i="8" l="1"/>
  <c r="AK318" i="6" l="1"/>
  <c r="AF313" i="8" l="1"/>
  <c r="AK319" i="6"/>
  <c r="AF314" i="8" l="1"/>
  <c r="AK320" i="6"/>
  <c r="AK321" i="6" l="1"/>
  <c r="AF315" i="8" l="1"/>
  <c r="AK322" i="6"/>
  <c r="AF316" i="8" l="1"/>
  <c r="AK323" i="6" l="1"/>
  <c r="AF317" i="8" l="1"/>
  <c r="AK324" i="6" l="1"/>
  <c r="AF318" i="8" l="1"/>
  <c r="AK325" i="6"/>
  <c r="AK326" i="6" l="1"/>
  <c r="AF319" i="8" l="1"/>
  <c r="AK327" i="6"/>
  <c r="AF320" i="8" l="1"/>
  <c r="AK328" i="6" l="1"/>
  <c r="AF321" i="8" l="1"/>
  <c r="AK329" i="6"/>
  <c r="AK330" i="6" l="1"/>
  <c r="AF322" i="8" l="1"/>
  <c r="AK331" i="6"/>
  <c r="AF323" i="8" l="1"/>
  <c r="AF324" i="8" l="1"/>
  <c r="AK332" i="6"/>
  <c r="AF325" i="8" l="1"/>
  <c r="AK333" i="6"/>
  <c r="AF326" i="8" l="1"/>
  <c r="AK334" i="6"/>
  <c r="AF327" i="8" l="1"/>
  <c r="AK335" i="6" l="1"/>
  <c r="AF328" i="8" l="1"/>
  <c r="AF329" i="8" l="1"/>
  <c r="AK336" i="6"/>
  <c r="AF330" i="8" l="1"/>
  <c r="AK337" i="6"/>
  <c r="AF331" i="8" l="1"/>
  <c r="AK338" i="6"/>
  <c r="AF332" i="8" l="1"/>
  <c r="AK339" i="6"/>
  <c r="AF333" i="8" l="1"/>
  <c r="AK340" i="6" l="1"/>
  <c r="AF334" i="8" l="1"/>
  <c r="AK341" i="6"/>
  <c r="AF335" i="8" l="1"/>
  <c r="AK342" i="6"/>
  <c r="AF336" i="8" l="1"/>
  <c r="AF337" i="8" l="1"/>
  <c r="AK343" i="6"/>
  <c r="AF338" i="8" l="1"/>
  <c r="AK344" i="6"/>
  <c r="AF339" i="8" l="1"/>
  <c r="AK345" i="6"/>
  <c r="AF340" i="8" l="1"/>
  <c r="AK346" i="6"/>
  <c r="AF341" i="8" l="1"/>
  <c r="AK347" i="6" l="1"/>
  <c r="AF342" i="8" l="1"/>
  <c r="AK348" i="6"/>
  <c r="AF343" i="8" l="1"/>
  <c r="AF344" i="8" l="1"/>
  <c r="AK349" i="6"/>
  <c r="AK350" i="6" l="1"/>
  <c r="AF345" i="8" l="1"/>
  <c r="AK351" i="6"/>
  <c r="AF346" i="8" l="1"/>
  <c r="AK352" i="6" l="1"/>
  <c r="AK353" i="6" l="1"/>
  <c r="AF347" i="8" l="1"/>
  <c r="AF348" i="8" l="1"/>
  <c r="AK354" i="6"/>
  <c r="AF349" i="8" l="1"/>
  <c r="AK355" i="6"/>
  <c r="AF350" i="8" l="1"/>
  <c r="AF351" i="8" l="1"/>
  <c r="AK356" i="6"/>
  <c r="AK357" i="6" l="1"/>
  <c r="AF352" i="8" l="1"/>
  <c r="AK358" i="6"/>
  <c r="AF353" i="8" l="1"/>
  <c r="AK359" i="6"/>
  <c r="AK360" i="6" l="1"/>
  <c r="AF354" i="8" l="1"/>
  <c r="AF355" i="8" l="1"/>
  <c r="AK361" i="6"/>
  <c r="AK362" i="6" l="1"/>
  <c r="AF356" i="8" l="1"/>
  <c r="AK363" i="6"/>
  <c r="AF357" i="8" l="1"/>
  <c r="AK364" i="6" l="1"/>
  <c r="AF358" i="8" l="1"/>
  <c r="AK365" i="6"/>
  <c r="AF359" i="8" l="1"/>
  <c r="AF360" i="8" l="1"/>
  <c r="AK366" i="6"/>
  <c r="AK367" i="6" l="1"/>
  <c r="AF361" i="8" l="1"/>
  <c r="AF362" i="8" l="1"/>
  <c r="AK368" i="6"/>
  <c r="AK369" i="6" l="1"/>
  <c r="AF363" i="8" l="1"/>
  <c r="AK370" i="6"/>
  <c r="AF364" i="8" l="1"/>
  <c r="AF365" i="8" l="1"/>
  <c r="AF366" i="8" l="1"/>
  <c r="AK373" i="6"/>
  <c r="AF367" i="8" l="1"/>
  <c r="AK374" i="6"/>
  <c r="AF368" i="8" l="1"/>
  <c r="AK375" i="6"/>
  <c r="AF369" i="8" l="1"/>
  <c r="AK376" i="6"/>
  <c r="AF370" i="8" l="1"/>
  <c r="AK377" i="6"/>
  <c r="AF371" i="8" l="1"/>
  <c r="AK378" i="6"/>
  <c r="AF372" i="8" l="1"/>
  <c r="AK379" i="6"/>
  <c r="AF373" i="8" l="1"/>
  <c r="AK380" i="6"/>
  <c r="AK381" i="6" l="1"/>
  <c r="AF374" i="8" l="1"/>
  <c r="AF375" i="8" l="1"/>
  <c r="AK382" i="6"/>
  <c r="AF376" i="8" l="1"/>
  <c r="AK383" i="6"/>
  <c r="AF377" i="8" l="1"/>
  <c r="AK384" i="6"/>
  <c r="AK385" i="6" l="1"/>
  <c r="AF378" i="8" l="1"/>
  <c r="AF379" i="8" l="1"/>
  <c r="AK386" i="6"/>
  <c r="AK387" i="6" l="1"/>
  <c r="AK388" i="6" l="1"/>
  <c r="AF380" i="8" l="1"/>
  <c r="AK389" i="6"/>
  <c r="AF381" i="8" l="1"/>
  <c r="AF382" i="8" l="1"/>
  <c r="AF383" i="8" l="1"/>
  <c r="AK390" i="6"/>
  <c r="AK391" i="6" l="1"/>
  <c r="AF384" i="8" l="1"/>
  <c r="AF385" i="8" l="1"/>
  <c r="AK392" i="6"/>
  <c r="AK393" i="6" l="1"/>
  <c r="AF386" i="8" l="1"/>
  <c r="AK394" i="6"/>
  <c r="AF387" i="8" l="1"/>
  <c r="AK395" i="6" l="1"/>
  <c r="AF388" i="8" l="1"/>
  <c r="AK396" i="6"/>
  <c r="AF389" i="8" l="1"/>
  <c r="AK397" i="6"/>
  <c r="AF390" i="8" l="1"/>
  <c r="AK398" i="6"/>
  <c r="AF391" i="8" l="1"/>
  <c r="AK399" i="6"/>
  <c r="AK400" i="6" l="1"/>
  <c r="AK401" i="6" l="1"/>
  <c r="AF392" i="8" l="1"/>
  <c r="AK402" i="6" l="1"/>
  <c r="AF393" i="8" l="1"/>
  <c r="AF394" i="8" l="1"/>
  <c r="AK403" i="6"/>
  <c r="AF395" i="8" l="1"/>
  <c r="AK404" i="6" l="1"/>
  <c r="AF396" i="8" l="1"/>
  <c r="AF397" i="8" l="1"/>
  <c r="AF398" i="8" l="1"/>
  <c r="AF399" i="8" l="1"/>
  <c r="AF400" i="8" l="1"/>
  <c r="AF401" i="8" l="1"/>
  <c r="AF402" i="8" l="1"/>
  <c r="AF403" i="8" l="1"/>
  <c r="AF404" i="8" l="1"/>
  <c r="AK405" i="8"/>
  <c r="AF405" i="8"/>
  <c r="AM405" i="8" l="1"/>
  <c r="AH405" i="8"/>
  <c r="AM106" i="6" l="1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5" i="6"/>
  <c r="AM276" i="6"/>
  <c r="AM277" i="6"/>
  <c r="AM278" i="6"/>
  <c r="AM279" i="6"/>
  <c r="AM280" i="6"/>
  <c r="AM281" i="6"/>
  <c r="AM282" i="6"/>
  <c r="AM283" i="6"/>
  <c r="AM284" i="6"/>
  <c r="AM285" i="6"/>
  <c r="AM286" i="6"/>
  <c r="AM287" i="6"/>
  <c r="AM288" i="6"/>
  <c r="AM289" i="6"/>
  <c r="AM290" i="6"/>
  <c r="AM291" i="6"/>
  <c r="AM292" i="6"/>
  <c r="AM293" i="6"/>
  <c r="AM294" i="6"/>
  <c r="AM295" i="6"/>
  <c r="AM296" i="6"/>
  <c r="AM297" i="6"/>
  <c r="AM298" i="6"/>
  <c r="AM299" i="6"/>
  <c r="AM300" i="6"/>
  <c r="AM301" i="6"/>
  <c r="AM302" i="6"/>
  <c r="AM303" i="6"/>
  <c r="AM305" i="6"/>
  <c r="AM306" i="6"/>
  <c r="AM307" i="6"/>
  <c r="AM308" i="6"/>
  <c r="AM309" i="6"/>
  <c r="AM310" i="6"/>
  <c r="AM311" i="6"/>
  <c r="AM312" i="6"/>
  <c r="AM313" i="6"/>
  <c r="AM314" i="6"/>
  <c r="AM315" i="6"/>
  <c r="AM316" i="6"/>
  <c r="AM317" i="6"/>
  <c r="AM318" i="6"/>
  <c r="AM319" i="6"/>
  <c r="AM320" i="6"/>
  <c r="AM321" i="6"/>
  <c r="AM322" i="6"/>
  <c r="AM323" i="6"/>
  <c r="AM324" i="6"/>
  <c r="AM325" i="6"/>
  <c r="AM326" i="6"/>
  <c r="AM327" i="6"/>
  <c r="AM328" i="6"/>
  <c r="AM329" i="6"/>
  <c r="AM330" i="6"/>
  <c r="AM331" i="6"/>
  <c r="AM332" i="6"/>
  <c r="AM333" i="6"/>
  <c r="AM334" i="6"/>
  <c r="AM335" i="6"/>
  <c r="AM336" i="6"/>
  <c r="AM337" i="6"/>
  <c r="AM338" i="6"/>
  <c r="AM339" i="6"/>
  <c r="AM340" i="6"/>
  <c r="AM341" i="6"/>
  <c r="AM342" i="6"/>
  <c r="AM343" i="6"/>
  <c r="AM344" i="6"/>
  <c r="AM345" i="6"/>
  <c r="AM346" i="6"/>
  <c r="AM347" i="6"/>
  <c r="AM348" i="6"/>
  <c r="AM349" i="6"/>
  <c r="AM350" i="6"/>
  <c r="AM351" i="6"/>
  <c r="AM352" i="6"/>
  <c r="AM353" i="6"/>
  <c r="AM354" i="6"/>
  <c r="AM355" i="6"/>
  <c r="AM356" i="6"/>
  <c r="AM357" i="6"/>
  <c r="AM358" i="6"/>
  <c r="AM359" i="6"/>
  <c r="AM360" i="6"/>
  <c r="AM361" i="6"/>
  <c r="AM362" i="6"/>
  <c r="AM363" i="6"/>
  <c r="AM364" i="6"/>
  <c r="AM365" i="6"/>
  <c r="AM366" i="6"/>
  <c r="AM367" i="6"/>
  <c r="AM368" i="6"/>
  <c r="AM369" i="6"/>
  <c r="AM370" i="6"/>
  <c r="AM371" i="6"/>
  <c r="AM372" i="6"/>
  <c r="AM373" i="6"/>
  <c r="AM374" i="6"/>
  <c r="AM375" i="6"/>
  <c r="AM376" i="6"/>
  <c r="AM377" i="6"/>
  <c r="AM378" i="6"/>
  <c r="AM379" i="6"/>
  <c r="AM380" i="6"/>
  <c r="AM381" i="6"/>
  <c r="AM382" i="6"/>
  <c r="AM383" i="6"/>
  <c r="AM384" i="6"/>
  <c r="AM385" i="6"/>
  <c r="AM386" i="6"/>
  <c r="AM387" i="6"/>
  <c r="AM388" i="6"/>
  <c r="AM389" i="6"/>
  <c r="AM390" i="6"/>
  <c r="AM391" i="6"/>
  <c r="AM392" i="6"/>
  <c r="AM393" i="6"/>
  <c r="AM394" i="6"/>
  <c r="AM395" i="6"/>
  <c r="AM396" i="6"/>
  <c r="AM397" i="6"/>
  <c r="AM398" i="6"/>
  <c r="AM399" i="6"/>
  <c r="AM400" i="6"/>
  <c r="AM401" i="6"/>
  <c r="AM402" i="6"/>
  <c r="AM403" i="6"/>
  <c r="AM404" i="6"/>
  <c r="AK143" i="6"/>
  <c r="AK304" i="6"/>
  <c r="AK311" i="6"/>
  <c r="AK312" i="6"/>
  <c r="AK371" i="6"/>
  <c r="AK372" i="6"/>
  <c r="AH404" i="6"/>
  <c r="AH403" i="6"/>
  <c r="AH402" i="6"/>
  <c r="AH401" i="6"/>
  <c r="AH400" i="6"/>
  <c r="AH399" i="6"/>
  <c r="AH398" i="6"/>
  <c r="AH397" i="6"/>
  <c r="AH396" i="6"/>
  <c r="AH395" i="6"/>
  <c r="AH394" i="6"/>
  <c r="AH393" i="6"/>
  <c r="AH392" i="6"/>
  <c r="AH391" i="6"/>
  <c r="AH390" i="6"/>
  <c r="AH389" i="6"/>
  <c r="AH388" i="6"/>
  <c r="AH387" i="6"/>
  <c r="AH386" i="6"/>
  <c r="AH385" i="6"/>
  <c r="AH384" i="6"/>
  <c r="AH383" i="6"/>
  <c r="AH382" i="6"/>
  <c r="AH381" i="6"/>
  <c r="AH380" i="6"/>
  <c r="AH379" i="6"/>
  <c r="AH378" i="6"/>
  <c r="AH377" i="6"/>
  <c r="AH376" i="6"/>
  <c r="AH375" i="6"/>
  <c r="AH374" i="6"/>
  <c r="AH373" i="6"/>
  <c r="AH372" i="6"/>
  <c r="AH371" i="6"/>
  <c r="AH370" i="6"/>
  <c r="AH369" i="6"/>
  <c r="AH368" i="6"/>
  <c r="AH367" i="6"/>
  <c r="AH366" i="6"/>
  <c r="AH365" i="6"/>
  <c r="AH364" i="6"/>
  <c r="AH363" i="6"/>
  <c r="AH362" i="6"/>
  <c r="AH361" i="6"/>
  <c r="AH360" i="6"/>
  <c r="AH359" i="6"/>
  <c r="AH358" i="6"/>
  <c r="AH357" i="6"/>
  <c r="AH356" i="6"/>
  <c r="AH355" i="6"/>
  <c r="AH354" i="6"/>
  <c r="AH353" i="6"/>
  <c r="AH352" i="6"/>
  <c r="AH351" i="6"/>
  <c r="AH350" i="6"/>
  <c r="AH349" i="6"/>
  <c r="AH348" i="6"/>
  <c r="AH347" i="6"/>
  <c r="AH346" i="6"/>
  <c r="AH345" i="6"/>
  <c r="AH344" i="6"/>
  <c r="AH343" i="6"/>
  <c r="AH342" i="6"/>
  <c r="AH341" i="6"/>
  <c r="AH340" i="6"/>
  <c r="AH339" i="6"/>
  <c r="AH338" i="6"/>
  <c r="AH337" i="6"/>
  <c r="AH336" i="6"/>
  <c r="AH335" i="6"/>
  <c r="AH334" i="6"/>
  <c r="AH333" i="6"/>
  <c r="AH332" i="6"/>
  <c r="AH331" i="6"/>
  <c r="AH330" i="6"/>
  <c r="AH329" i="6"/>
  <c r="AH328" i="6"/>
  <c r="AH327" i="6"/>
  <c r="AH326" i="6"/>
  <c r="AH325" i="6"/>
  <c r="AH324" i="6"/>
  <c r="AH323" i="6"/>
  <c r="AH322" i="6"/>
  <c r="AH321" i="6"/>
  <c r="AH320" i="6"/>
  <c r="AH319" i="6"/>
  <c r="AH318" i="6"/>
  <c r="AH317" i="6"/>
  <c r="AH316" i="6"/>
  <c r="AH315" i="6"/>
  <c r="AH314" i="6"/>
  <c r="AH313" i="6"/>
  <c r="AH312" i="6"/>
  <c r="AH311" i="6"/>
  <c r="AH310" i="6"/>
  <c r="AH309" i="6"/>
  <c r="AH308" i="6"/>
  <c r="AH307" i="6"/>
  <c r="AH306" i="6"/>
  <c r="AH305" i="6"/>
  <c r="AH304" i="6"/>
  <c r="AH303" i="6"/>
  <c r="AH302" i="6"/>
  <c r="AH301" i="6"/>
  <c r="AH300" i="6"/>
  <c r="AH299" i="6"/>
  <c r="AH298" i="6"/>
  <c r="AH297" i="6"/>
  <c r="AH296" i="6"/>
  <c r="AH295" i="6"/>
  <c r="AH294" i="6"/>
  <c r="AH293" i="6"/>
  <c r="AH292" i="6"/>
  <c r="AH291" i="6"/>
  <c r="AH290" i="6"/>
  <c r="AH289" i="6"/>
  <c r="AH288" i="6"/>
  <c r="AH287" i="6"/>
  <c r="AH286" i="6"/>
  <c r="AH285" i="6"/>
  <c r="AH284" i="6"/>
  <c r="AH283" i="6"/>
  <c r="AH282" i="6"/>
  <c r="AH281" i="6"/>
  <c r="AH280" i="6"/>
  <c r="AH279" i="6"/>
  <c r="AH278" i="6"/>
  <c r="AH277" i="6"/>
  <c r="AH276" i="6"/>
  <c r="AH275" i="6"/>
  <c r="AH274" i="6"/>
  <c r="AH273" i="6"/>
  <c r="AH272" i="6"/>
  <c r="AG404" i="6"/>
  <c r="AH271" i="6"/>
  <c r="AH270" i="6"/>
  <c r="AG403" i="6"/>
  <c r="AJ266" i="8"/>
  <c r="AJ271" i="8"/>
  <c r="AG402" i="6"/>
  <c r="AG401" i="6"/>
  <c r="AG400" i="6"/>
  <c r="AH269" i="6"/>
  <c r="AL106" i="8"/>
  <c r="AL107" i="8"/>
  <c r="AL108" i="8"/>
  <c r="AL109" i="8"/>
  <c r="AL111" i="8"/>
  <c r="AL112" i="8"/>
  <c r="AL114" i="8"/>
  <c r="AL116" i="8"/>
  <c r="AL117" i="8"/>
  <c r="AL119" i="8"/>
  <c r="AL120" i="8"/>
  <c r="AL121" i="8"/>
  <c r="AL122" i="8"/>
  <c r="AL124" i="8"/>
  <c r="AL125" i="8"/>
  <c r="AL126" i="8"/>
  <c r="AL127" i="8"/>
  <c r="AL129" i="8"/>
  <c r="AL130" i="8"/>
  <c r="AL132" i="8"/>
  <c r="AL133" i="8"/>
  <c r="AL134" i="8"/>
  <c r="AL135" i="8"/>
  <c r="AL137" i="8"/>
  <c r="AL138" i="8"/>
  <c r="AL139" i="8"/>
  <c r="AL140" i="8"/>
  <c r="AL141" i="8"/>
  <c r="AL142" i="8"/>
  <c r="AL143" i="8"/>
  <c r="AL145" i="8"/>
  <c r="AL146" i="8"/>
  <c r="AL148" i="8"/>
  <c r="AL149" i="8"/>
  <c r="AL150" i="8"/>
  <c r="AL151" i="8"/>
  <c r="AL152" i="8"/>
  <c r="AL153" i="8"/>
  <c r="AL155" i="8"/>
  <c r="AL156" i="8"/>
  <c r="AL158" i="8"/>
  <c r="AL159" i="8"/>
  <c r="AL160" i="8"/>
  <c r="AL161" i="8"/>
  <c r="AL162" i="8"/>
  <c r="AL164" i="8"/>
  <c r="AL165" i="8"/>
  <c r="AL166" i="8"/>
  <c r="AL167" i="8"/>
  <c r="AL168" i="8"/>
  <c r="AL170" i="8"/>
  <c r="AL171" i="8"/>
  <c r="AL172" i="8"/>
  <c r="AL173" i="8"/>
  <c r="AL174" i="8"/>
  <c r="AL175" i="8"/>
  <c r="AL176" i="8"/>
  <c r="AL177" i="8"/>
  <c r="AL178" i="8"/>
  <c r="AL179" i="8"/>
  <c r="AL180" i="8"/>
  <c r="AL181" i="8"/>
  <c r="AL182" i="8"/>
  <c r="AL184" i="8"/>
  <c r="AL185" i="8"/>
  <c r="AL186" i="8"/>
  <c r="AL187" i="8"/>
  <c r="AL188" i="8"/>
  <c r="AL189" i="8"/>
  <c r="AL190" i="8"/>
  <c r="AL191" i="8"/>
  <c r="AL192" i="8"/>
  <c r="AL193" i="8"/>
  <c r="AL194" i="8"/>
  <c r="AL195" i="8"/>
  <c r="AL196" i="8"/>
  <c r="AL197" i="8"/>
  <c r="AL198" i="8"/>
  <c r="AL199" i="8"/>
  <c r="AL200" i="8"/>
  <c r="AL201" i="8"/>
  <c r="AL202" i="8"/>
  <c r="AL203" i="8"/>
  <c r="AL204" i="8"/>
  <c r="AL205" i="8"/>
  <c r="AL206" i="8"/>
  <c r="AL207" i="8"/>
  <c r="AL208" i="8"/>
  <c r="AL209" i="8"/>
  <c r="AL210" i="8"/>
  <c r="AL211" i="8"/>
  <c r="AL212" i="8"/>
  <c r="AL214" i="8"/>
  <c r="AL215" i="8"/>
  <c r="AL216" i="8"/>
  <c r="AL217" i="8"/>
  <c r="AL218" i="8"/>
  <c r="AL219" i="8"/>
  <c r="AL220" i="8"/>
  <c r="AL221" i="8"/>
  <c r="AL222" i="8"/>
  <c r="AL223" i="8"/>
  <c r="AL224" i="8"/>
  <c r="AL225" i="8"/>
  <c r="AL226" i="8"/>
  <c r="AL227" i="8"/>
  <c r="AL228" i="8"/>
  <c r="AL229" i="8"/>
  <c r="AL230" i="8"/>
  <c r="AL231" i="8"/>
  <c r="AL232" i="8"/>
  <c r="AL234" i="8"/>
  <c r="AL235" i="8"/>
  <c r="AL236" i="8"/>
  <c r="AL237" i="8"/>
  <c r="AL238" i="8"/>
  <c r="AL239" i="8"/>
  <c r="AL240" i="8"/>
  <c r="AL241" i="8"/>
  <c r="AL242" i="8"/>
  <c r="AL243" i="8"/>
  <c r="AL244" i="8"/>
  <c r="AL245" i="8"/>
  <c r="AL246" i="8"/>
  <c r="AL247" i="8"/>
  <c r="AL248" i="8"/>
  <c r="AL249" i="8"/>
  <c r="AL250" i="8"/>
  <c r="AL251" i="8"/>
  <c r="AL252" i="8"/>
  <c r="AL253" i="8"/>
  <c r="AL254" i="8"/>
  <c r="AL255" i="8"/>
  <c r="AL256" i="8"/>
  <c r="AL257" i="8"/>
  <c r="AL258" i="8"/>
  <c r="AL259" i="8"/>
  <c r="AL260" i="8"/>
  <c r="AL261" i="8"/>
  <c r="AL262" i="8"/>
  <c r="AL263" i="8"/>
  <c r="AL264" i="8"/>
  <c r="AL265" i="8"/>
  <c r="AL266" i="8"/>
  <c r="AL267" i="8"/>
  <c r="AL268" i="8"/>
  <c r="AL269" i="8"/>
  <c r="AL270" i="8"/>
  <c r="AL271" i="8"/>
  <c r="AL272" i="8"/>
  <c r="AL273" i="8"/>
  <c r="AL274" i="8"/>
  <c r="AL275" i="8"/>
  <c r="AL276" i="8"/>
  <c r="AL277" i="8"/>
  <c r="AL278" i="8"/>
  <c r="AL279" i="8"/>
  <c r="AL280" i="8"/>
  <c r="AL281" i="8"/>
  <c r="AL282" i="8"/>
  <c r="AL283" i="8"/>
  <c r="AL284" i="8"/>
  <c r="AL285" i="8"/>
  <c r="AL286" i="8"/>
  <c r="AL287" i="8"/>
  <c r="AL288" i="8"/>
  <c r="AL289" i="8"/>
  <c r="AL290" i="8"/>
  <c r="AL291" i="8"/>
  <c r="AL292" i="8"/>
  <c r="AL293" i="8"/>
  <c r="AL294" i="8"/>
  <c r="AL295" i="8"/>
  <c r="AL296" i="8"/>
  <c r="AL297" i="8"/>
  <c r="AL298" i="8"/>
  <c r="AL299" i="8"/>
  <c r="AL300" i="8"/>
  <c r="AL301" i="8"/>
  <c r="AL302" i="8"/>
  <c r="AL303" i="8"/>
  <c r="AL304" i="8"/>
  <c r="AL305" i="8"/>
  <c r="AL306" i="8"/>
  <c r="AL307" i="8"/>
  <c r="AL308" i="8"/>
  <c r="AL309" i="8"/>
  <c r="AL310" i="8"/>
  <c r="AL311" i="8"/>
  <c r="AL312" i="8"/>
  <c r="AL313" i="8"/>
  <c r="AL314" i="8"/>
  <c r="AL315" i="8"/>
  <c r="AL316" i="8"/>
  <c r="AL317" i="8"/>
  <c r="AL318" i="8"/>
  <c r="AL319" i="8"/>
  <c r="AL320" i="8"/>
  <c r="AL321" i="8"/>
  <c r="AL322" i="8"/>
  <c r="AL323" i="8"/>
  <c r="AL324" i="8"/>
  <c r="AL325" i="8"/>
  <c r="AL326" i="8"/>
  <c r="AL327" i="8"/>
  <c r="AL328" i="8"/>
  <c r="AL329" i="8"/>
  <c r="AL330" i="8"/>
  <c r="AL331" i="8"/>
  <c r="AL332" i="8"/>
  <c r="AL333" i="8"/>
  <c r="AL334" i="8"/>
  <c r="AL335" i="8"/>
  <c r="AL336" i="8"/>
  <c r="AL337" i="8"/>
  <c r="AL338" i="8"/>
  <c r="AL339" i="8"/>
  <c r="AL340" i="8"/>
  <c r="AL341" i="8"/>
  <c r="AL342" i="8"/>
  <c r="AL343" i="8"/>
  <c r="AL344" i="8"/>
  <c r="AL345" i="8"/>
  <c r="AL346" i="8"/>
  <c r="AL347" i="8"/>
  <c r="AL348" i="8"/>
  <c r="AL349" i="8"/>
  <c r="AL350" i="8"/>
  <c r="AL351" i="8"/>
  <c r="AL352" i="8"/>
  <c r="AL353" i="8"/>
  <c r="AL354" i="8"/>
  <c r="AL355" i="8"/>
  <c r="AL356" i="8"/>
  <c r="AL357" i="8"/>
  <c r="AL358" i="8"/>
  <c r="AL359" i="8"/>
  <c r="AL360" i="8"/>
  <c r="AL361" i="8"/>
  <c r="AL362" i="8"/>
  <c r="AL363" i="8"/>
  <c r="AL364" i="8"/>
  <c r="AL365" i="8"/>
  <c r="AL366" i="8"/>
  <c r="AL367" i="8"/>
  <c r="AL368" i="8"/>
  <c r="AL369" i="8"/>
  <c r="AL370" i="8"/>
  <c r="AL372" i="8"/>
  <c r="AL373" i="8"/>
  <c r="AL374" i="8"/>
  <c r="AL375" i="8"/>
  <c r="AL376" i="8"/>
  <c r="AL377" i="8"/>
  <c r="AL378" i="8"/>
  <c r="AL379" i="8"/>
  <c r="AL380" i="8"/>
  <c r="AL381" i="8"/>
  <c r="AL382" i="8"/>
  <c r="AL383" i="8"/>
  <c r="AL384" i="8"/>
  <c r="AL385" i="8"/>
  <c r="AL386" i="8"/>
  <c r="AL387" i="8"/>
  <c r="AL388" i="8"/>
  <c r="AL389" i="8"/>
  <c r="AL390" i="8"/>
  <c r="AL391" i="8"/>
  <c r="AL392" i="8"/>
  <c r="AL393" i="8"/>
  <c r="AL394" i="8"/>
  <c r="AL395" i="8"/>
  <c r="AL396" i="8"/>
  <c r="AL397" i="8"/>
  <c r="AL398" i="8"/>
  <c r="AL399" i="8"/>
  <c r="AL400" i="8"/>
  <c r="AL401" i="8"/>
  <c r="AL402" i="8"/>
  <c r="AL403" i="8"/>
  <c r="AL404" i="8"/>
  <c r="AH268" i="6"/>
  <c r="AG399" i="6"/>
  <c r="AH267" i="6"/>
  <c r="AG398" i="6"/>
  <c r="AG397" i="6"/>
  <c r="AG396" i="6"/>
  <c r="AH266" i="6"/>
  <c r="AH265" i="6"/>
  <c r="AG395" i="6"/>
  <c r="AG394" i="6"/>
  <c r="AH264" i="6"/>
  <c r="AG393" i="6"/>
  <c r="AG392" i="6"/>
  <c r="AG391" i="6"/>
  <c r="AG390" i="6"/>
  <c r="AH263" i="6"/>
  <c r="AG389" i="6"/>
  <c r="AH262" i="6"/>
  <c r="AH261" i="6"/>
  <c r="AG388" i="6"/>
  <c r="AG387" i="6"/>
  <c r="AG386" i="6"/>
  <c r="AH260" i="6"/>
  <c r="AG385" i="6"/>
  <c r="AH259" i="6"/>
  <c r="AG387" i="8"/>
  <c r="AG384" i="6"/>
  <c r="AG383" i="6"/>
  <c r="AH258" i="6"/>
  <c r="AG382" i="6"/>
  <c r="AG381" i="6"/>
  <c r="AG380" i="6"/>
  <c r="AH257" i="6"/>
  <c r="AH256" i="6"/>
  <c r="AG379" i="6"/>
  <c r="AH255" i="6"/>
  <c r="AG378" i="6"/>
  <c r="AG377" i="6"/>
  <c r="AG376" i="6"/>
  <c r="AH254" i="6"/>
  <c r="AG375" i="6"/>
  <c r="AG374" i="6"/>
  <c r="AH253" i="6"/>
  <c r="AH252" i="6"/>
  <c r="AG373" i="6"/>
  <c r="AG372" i="6"/>
  <c r="AG371" i="6"/>
  <c r="AG370" i="6"/>
  <c r="AH251" i="6"/>
  <c r="AH250" i="6"/>
  <c r="AG369" i="6"/>
  <c r="AG368" i="6"/>
  <c r="AH249" i="6"/>
  <c r="AG367" i="6"/>
  <c r="AG366" i="6"/>
  <c r="AG365" i="6"/>
  <c r="AH248" i="6"/>
  <c r="AG364" i="6"/>
  <c r="AH247" i="6"/>
  <c r="AG363" i="6"/>
  <c r="AH246" i="6"/>
  <c r="AG362" i="6"/>
  <c r="AG361" i="6"/>
  <c r="AH245" i="6"/>
  <c r="AH244" i="6"/>
  <c r="AG360" i="6"/>
  <c r="AG359" i="6"/>
  <c r="AG358" i="6"/>
  <c r="AH243" i="6"/>
  <c r="AG357" i="6"/>
  <c r="AG356" i="6"/>
  <c r="AG355" i="6"/>
  <c r="AH242" i="6"/>
  <c r="AH241" i="6"/>
  <c r="AH240" i="6"/>
  <c r="AG354" i="6"/>
  <c r="AG353" i="6"/>
  <c r="AG352" i="6"/>
  <c r="AG351" i="6"/>
  <c r="AG350" i="6"/>
  <c r="AH239" i="6"/>
  <c r="AH238" i="6"/>
  <c r="AH237" i="6"/>
  <c r="AG349" i="6"/>
  <c r="AG348" i="6"/>
  <c r="AG347" i="6"/>
  <c r="AG346" i="6"/>
  <c r="AG345" i="6"/>
  <c r="AH236" i="6"/>
  <c r="AH235" i="6"/>
  <c r="AG344" i="6"/>
  <c r="AG343" i="6"/>
  <c r="AH234" i="6"/>
  <c r="AG342" i="6"/>
  <c r="AG341" i="6"/>
  <c r="AG340" i="6"/>
  <c r="AH233" i="6"/>
  <c r="AH232" i="6"/>
  <c r="AG343" i="8"/>
  <c r="AG339" i="6"/>
  <c r="AG338" i="6"/>
  <c r="AH231" i="6"/>
  <c r="AG337" i="6"/>
  <c r="AG336" i="6"/>
  <c r="AG335" i="6"/>
  <c r="AH230" i="6"/>
  <c r="AH229" i="6"/>
  <c r="AG334" i="6"/>
  <c r="AG333" i="6"/>
  <c r="AH228" i="6"/>
  <c r="AG332" i="6"/>
  <c r="AG331" i="6"/>
  <c r="AG330" i="6"/>
  <c r="AH227" i="6"/>
  <c r="AH226" i="6"/>
  <c r="AG329" i="6"/>
  <c r="AH225" i="6"/>
  <c r="AG328" i="6"/>
  <c r="AH224" i="6"/>
  <c r="AH223" i="6"/>
  <c r="AG327" i="6"/>
  <c r="AG326" i="6"/>
  <c r="AG325" i="6"/>
  <c r="AH222" i="6"/>
  <c r="AG324" i="6"/>
  <c r="AG323" i="6"/>
  <c r="AH221" i="6"/>
  <c r="AG322" i="6"/>
  <c r="AG321" i="6"/>
  <c r="AH220" i="6"/>
  <c r="AH219" i="6"/>
  <c r="AG320" i="6"/>
  <c r="AG319" i="6"/>
  <c r="AL106" i="9"/>
  <c r="AL107" i="9"/>
  <c r="AL108" i="9"/>
  <c r="AL109" i="9"/>
  <c r="AL110" i="9"/>
  <c r="AL111" i="9"/>
  <c r="AL112" i="9"/>
  <c r="AL113" i="9"/>
  <c r="AL114" i="9"/>
  <c r="AL115" i="9"/>
  <c r="AL116" i="9"/>
  <c r="AL117" i="9"/>
  <c r="AL118" i="9"/>
  <c r="AL119" i="9"/>
  <c r="AL120" i="9"/>
  <c r="AL121" i="9"/>
  <c r="AL122" i="9"/>
  <c r="AL123" i="9"/>
  <c r="AL124" i="9"/>
  <c r="AL125" i="9"/>
  <c r="AL126" i="9"/>
  <c r="AL127" i="9"/>
  <c r="AL128" i="9"/>
  <c r="AL129" i="9"/>
  <c r="AL130" i="9"/>
  <c r="AL131" i="9"/>
  <c r="AL132" i="9"/>
  <c r="AL133" i="9"/>
  <c r="AL134" i="9"/>
  <c r="AL135" i="9"/>
  <c r="AL137" i="9"/>
  <c r="AL138" i="9"/>
  <c r="AL139" i="9"/>
  <c r="AL140" i="9"/>
  <c r="AL141" i="9"/>
  <c r="AL142" i="9"/>
  <c r="AL143" i="9"/>
  <c r="AL144" i="9"/>
  <c r="AL145" i="9"/>
  <c r="AL146" i="9"/>
  <c r="AL147" i="9"/>
  <c r="AL148" i="9"/>
  <c r="AL149" i="9"/>
  <c r="AL150" i="9"/>
  <c r="AL151" i="9"/>
  <c r="AL152" i="9"/>
  <c r="AL153" i="9"/>
  <c r="AL154" i="9"/>
  <c r="AL155" i="9"/>
  <c r="AL156" i="9"/>
  <c r="AL157" i="9"/>
  <c r="AL158" i="9"/>
  <c r="AL159" i="9"/>
  <c r="AL160" i="9"/>
  <c r="AL161" i="9"/>
  <c r="AL162" i="9"/>
  <c r="AL163" i="9"/>
  <c r="AL164" i="9"/>
  <c r="AL165" i="9"/>
  <c r="AL166" i="9"/>
  <c r="AL167" i="9"/>
  <c r="AL168" i="9"/>
  <c r="AL169" i="9"/>
  <c r="AL170" i="9"/>
  <c r="AL171" i="9"/>
  <c r="AL172" i="9"/>
  <c r="AL173" i="9"/>
  <c r="AL174" i="9"/>
  <c r="AL175" i="9"/>
  <c r="AL176" i="9"/>
  <c r="AL177" i="9"/>
  <c r="AL178" i="9"/>
  <c r="AL179" i="9"/>
  <c r="AL180" i="9"/>
  <c r="AL181" i="9"/>
  <c r="AL182" i="9"/>
  <c r="AL183" i="9"/>
  <c r="AL184" i="9"/>
  <c r="AL185" i="9"/>
  <c r="AL186" i="9"/>
  <c r="AL187" i="9"/>
  <c r="AL188" i="9"/>
  <c r="AL189" i="9"/>
  <c r="AL190" i="9"/>
  <c r="AL191" i="9"/>
  <c r="AL192" i="9"/>
  <c r="AL193" i="9"/>
  <c r="AL194" i="9"/>
  <c r="AL195" i="9"/>
  <c r="AL196" i="9"/>
  <c r="AL197" i="9"/>
  <c r="AL198" i="9"/>
  <c r="AL199" i="9"/>
  <c r="AL200" i="9"/>
  <c r="AL201" i="9"/>
  <c r="AL202" i="9"/>
  <c r="AL203" i="9"/>
  <c r="AL204" i="9"/>
  <c r="AL205" i="9"/>
  <c r="AL206" i="9"/>
  <c r="AL207" i="9"/>
  <c r="AL208" i="9"/>
  <c r="AL209" i="9"/>
  <c r="AL210" i="9"/>
  <c r="AL211" i="9"/>
  <c r="AL212" i="9"/>
  <c r="AL213" i="9"/>
  <c r="AL214" i="9"/>
  <c r="AL215" i="9"/>
  <c r="AL216" i="9"/>
  <c r="AL217" i="9"/>
  <c r="AL219" i="9"/>
  <c r="AL220" i="9"/>
  <c r="AL221" i="9"/>
  <c r="AL222" i="9"/>
  <c r="AL223" i="9"/>
  <c r="AL224" i="9"/>
  <c r="AL225" i="9"/>
  <c r="AL226" i="9"/>
  <c r="AL227" i="9"/>
  <c r="AL228" i="9"/>
  <c r="AL229" i="9"/>
  <c r="AL230" i="9"/>
  <c r="AL231" i="9"/>
  <c r="AL232" i="9"/>
  <c r="AL233" i="9"/>
  <c r="AL234" i="9"/>
  <c r="AL235" i="9"/>
  <c r="AL236" i="9"/>
  <c r="AL237" i="9"/>
  <c r="AL238" i="9"/>
  <c r="AL239" i="9"/>
  <c r="AL240" i="9"/>
  <c r="AL241" i="9"/>
  <c r="AL242" i="9"/>
  <c r="AL243" i="9"/>
  <c r="AL244" i="9"/>
  <c r="AL245" i="9"/>
  <c r="AL246" i="9"/>
  <c r="AL247" i="9"/>
  <c r="AL248" i="9"/>
  <c r="AL249" i="9"/>
  <c r="AL250" i="9"/>
  <c r="AL251" i="9"/>
  <c r="AL252" i="9"/>
  <c r="AL253" i="9"/>
  <c r="AL254" i="9"/>
  <c r="AL255" i="9"/>
  <c r="AL256" i="9"/>
  <c r="AL257" i="9"/>
  <c r="AL258" i="9"/>
  <c r="AL259" i="9"/>
  <c r="AL260" i="9"/>
  <c r="AL261" i="9"/>
  <c r="AL262" i="9"/>
  <c r="AL263" i="9"/>
  <c r="AL264" i="9"/>
  <c r="AL265" i="9"/>
  <c r="AL266" i="9"/>
  <c r="AL267" i="9"/>
  <c r="AL268" i="9"/>
  <c r="AL269" i="9"/>
  <c r="AL270" i="9"/>
  <c r="AL271" i="9"/>
  <c r="AL272" i="9"/>
  <c r="AL273" i="9"/>
  <c r="AL274" i="9"/>
  <c r="AL275" i="9"/>
  <c r="AL276" i="9"/>
  <c r="AL277" i="9"/>
  <c r="AL278" i="9"/>
  <c r="AL279" i="9"/>
  <c r="AL280" i="9"/>
  <c r="AL281" i="9"/>
  <c r="AL282" i="9"/>
  <c r="AL283" i="9"/>
  <c r="AL284" i="9"/>
  <c r="AL285" i="9"/>
  <c r="AL286" i="9"/>
  <c r="AL287" i="9"/>
  <c r="AL288" i="9"/>
  <c r="AL289" i="9"/>
  <c r="AL290" i="9"/>
  <c r="AL291" i="9"/>
  <c r="AL292" i="9"/>
  <c r="AL293" i="9"/>
  <c r="AL294" i="9"/>
  <c r="AL295" i="9"/>
  <c r="AL296" i="9"/>
  <c r="AL297" i="9"/>
  <c r="AL298" i="9"/>
  <c r="AL299" i="9"/>
  <c r="AL300" i="9"/>
  <c r="AL301" i="9"/>
  <c r="AL302" i="9"/>
  <c r="AL303" i="9"/>
  <c r="AL304" i="9"/>
  <c r="AL305" i="9"/>
  <c r="AL306" i="9"/>
  <c r="AL307" i="9"/>
  <c r="AL308" i="9"/>
  <c r="AL309" i="9"/>
  <c r="AL310" i="9"/>
  <c r="AL311" i="9"/>
  <c r="AL312" i="9"/>
  <c r="AL313" i="9"/>
  <c r="AL314" i="9"/>
  <c r="AL315" i="9"/>
  <c r="AL316" i="9"/>
  <c r="AL317" i="9"/>
  <c r="AL318" i="9"/>
  <c r="AL319" i="9"/>
  <c r="AL320" i="9"/>
  <c r="AL321" i="9"/>
  <c r="AL322" i="9"/>
  <c r="AL323" i="9"/>
  <c r="AL324" i="9"/>
  <c r="AL325" i="9"/>
  <c r="AL326" i="9"/>
  <c r="AL327" i="9"/>
  <c r="AL328" i="9"/>
  <c r="AL329" i="9"/>
  <c r="AL330" i="9"/>
  <c r="AL331" i="9"/>
  <c r="AL332" i="9"/>
  <c r="AL333" i="9"/>
  <c r="AL334" i="9"/>
  <c r="AL335" i="9"/>
  <c r="AL336" i="9"/>
  <c r="AL337" i="9"/>
  <c r="AL338" i="9"/>
  <c r="AL339" i="9"/>
  <c r="AL340" i="9"/>
  <c r="AL341" i="9"/>
  <c r="AL342" i="9"/>
  <c r="AL343" i="9"/>
  <c r="AL344" i="9"/>
  <c r="AL345" i="9"/>
  <c r="AL346" i="9"/>
  <c r="AL347" i="9"/>
  <c r="AL348" i="9"/>
  <c r="AL349" i="9"/>
  <c r="AL350" i="9"/>
  <c r="AL351" i="9"/>
  <c r="AL352" i="9"/>
  <c r="AL353" i="9"/>
  <c r="AL354" i="9"/>
  <c r="AL355" i="9"/>
  <c r="AL356" i="9"/>
  <c r="AL357" i="9"/>
  <c r="AL358" i="9"/>
  <c r="AL359" i="9"/>
  <c r="AL360" i="9"/>
  <c r="AL361" i="9"/>
  <c r="AL362" i="9"/>
  <c r="AL363" i="9"/>
  <c r="AL364" i="9"/>
  <c r="AL365" i="9"/>
  <c r="AL366" i="9"/>
  <c r="AL367" i="9"/>
  <c r="AL368" i="9"/>
  <c r="AL369" i="9"/>
  <c r="AL370" i="9"/>
  <c r="AL371" i="9"/>
  <c r="AL372" i="9"/>
  <c r="AL373" i="9"/>
  <c r="AL374" i="9"/>
  <c r="AL375" i="9"/>
  <c r="AL376" i="9"/>
  <c r="AL377" i="9"/>
  <c r="AL378" i="9"/>
  <c r="AL379" i="9"/>
  <c r="AL380" i="9"/>
  <c r="AL381" i="9"/>
  <c r="AL383" i="9"/>
  <c r="AL384" i="9"/>
  <c r="AL385" i="9"/>
  <c r="AL386" i="9"/>
  <c r="AL387" i="9"/>
  <c r="AL388" i="9"/>
  <c r="AL389" i="9"/>
  <c r="AL390" i="9"/>
  <c r="AL391" i="9"/>
  <c r="AL392" i="9"/>
  <c r="AL393" i="9"/>
  <c r="AL394" i="9"/>
  <c r="AL395" i="9"/>
  <c r="AL396" i="9"/>
  <c r="AL397" i="9"/>
  <c r="AL398" i="9"/>
  <c r="AL399" i="9"/>
  <c r="AL400" i="9"/>
  <c r="AL401" i="9"/>
  <c r="AL402" i="9"/>
  <c r="AL403" i="9"/>
  <c r="AL404" i="9"/>
  <c r="AG318" i="6"/>
  <c r="AG320" i="8"/>
  <c r="AG317" i="6"/>
  <c r="AH218" i="6"/>
  <c r="AG316" i="6"/>
  <c r="AG319" i="8"/>
  <c r="AH217" i="6"/>
  <c r="AG315" i="6"/>
  <c r="AG314" i="6"/>
  <c r="AG313" i="6"/>
  <c r="AH216" i="6"/>
  <c r="AG312" i="6"/>
  <c r="AG311" i="6"/>
  <c r="AH215" i="6"/>
  <c r="AH214" i="6"/>
  <c r="AG310" i="6"/>
  <c r="AG309" i="6"/>
  <c r="AG394" i="9"/>
  <c r="AG393" i="9"/>
  <c r="AG308" i="6"/>
  <c r="AH213" i="6"/>
  <c r="AG307" i="6"/>
  <c r="AH212" i="6"/>
  <c r="AH211" i="6"/>
  <c r="AG392" i="9"/>
  <c r="AH210" i="6"/>
  <c r="AG391" i="9"/>
  <c r="AG306" i="6"/>
  <c r="AG305" i="6"/>
  <c r="AG304" i="6"/>
  <c r="AG303" i="6"/>
  <c r="AH209" i="6"/>
  <c r="AH208" i="6"/>
  <c r="AG302" i="6"/>
  <c r="AH207" i="6"/>
  <c r="AG301" i="6"/>
  <c r="AG300" i="6"/>
  <c r="AG303" i="8"/>
  <c r="AH206" i="6"/>
  <c r="AG299" i="6"/>
  <c r="AG298" i="6"/>
  <c r="AH205" i="6"/>
  <c r="AG297" i="6"/>
  <c r="AG382" i="9"/>
  <c r="AH204" i="6"/>
  <c r="AG296" i="6"/>
  <c r="AG295" i="6"/>
  <c r="AH203" i="6"/>
  <c r="AH202" i="6"/>
  <c r="AG294" i="6"/>
  <c r="AG380" i="9"/>
  <c r="AG293" i="6"/>
  <c r="AH201" i="6"/>
  <c r="AG292" i="6"/>
  <c r="AH200" i="6"/>
  <c r="AG291" i="6"/>
  <c r="AG290" i="6"/>
  <c r="AG289" i="6"/>
  <c r="AH199" i="6"/>
  <c r="AH198" i="6"/>
  <c r="AG288" i="6"/>
  <c r="AH197" i="6"/>
  <c r="AH196" i="6"/>
  <c r="AG287" i="6"/>
  <c r="AG286" i="6"/>
  <c r="AG285" i="6"/>
  <c r="AG284" i="6"/>
  <c r="AH195" i="6"/>
  <c r="AG283" i="6"/>
  <c r="AG282" i="6"/>
  <c r="AH194" i="6"/>
  <c r="AG281" i="6"/>
  <c r="AH193" i="6"/>
  <c r="AG366" i="9"/>
  <c r="AG365" i="9"/>
  <c r="AG280" i="6"/>
  <c r="AG279" i="6"/>
  <c r="AG278" i="6"/>
  <c r="AH192" i="6"/>
  <c r="AG277" i="6"/>
  <c r="AH191" i="6"/>
  <c r="AH190" i="6"/>
  <c r="AG276" i="6"/>
  <c r="AH189" i="6"/>
  <c r="AG275" i="6"/>
  <c r="AH188" i="6"/>
  <c r="AG274" i="6"/>
  <c r="AG273" i="6"/>
  <c r="AG272" i="6"/>
  <c r="AH187" i="6"/>
  <c r="AG276" i="8"/>
  <c r="AG271" i="6"/>
  <c r="AH186" i="6"/>
  <c r="AH185" i="6"/>
  <c r="AG270" i="6"/>
  <c r="AG269" i="6"/>
  <c r="AG272" i="8"/>
  <c r="AG268" i="6"/>
  <c r="AG271" i="8"/>
  <c r="AH184" i="6"/>
  <c r="AG267" i="6"/>
  <c r="AG266" i="6"/>
  <c r="AH183" i="6"/>
  <c r="AG269" i="8"/>
  <c r="AH182" i="6"/>
  <c r="AG265" i="6"/>
  <c r="AG350" i="9"/>
  <c r="AG264" i="6"/>
  <c r="AH181" i="6"/>
  <c r="AG268" i="8"/>
  <c r="AG349" i="9"/>
  <c r="AG263" i="6"/>
  <c r="AG266" i="8"/>
  <c r="AG262" i="6"/>
  <c r="AG261" i="6"/>
  <c r="AH180" i="6"/>
  <c r="AG264" i="8"/>
  <c r="AG260" i="6"/>
  <c r="AH179" i="6"/>
  <c r="AG259" i="6"/>
  <c r="AG344" i="9"/>
  <c r="AH178" i="6"/>
  <c r="AG258" i="6"/>
  <c r="AG343" i="9"/>
  <c r="AH177" i="6"/>
  <c r="AG257" i="6"/>
  <c r="AG256" i="6"/>
  <c r="AH176" i="6"/>
  <c r="AG255" i="6"/>
  <c r="AH175" i="6"/>
  <c r="AG254" i="6"/>
  <c r="AH174" i="6"/>
  <c r="AG253" i="6"/>
  <c r="AH173" i="6"/>
  <c r="AG252" i="6"/>
  <c r="AG251" i="6"/>
  <c r="AH172" i="6"/>
  <c r="AH171" i="6"/>
  <c r="AG250" i="6"/>
  <c r="AG249" i="6"/>
  <c r="AH170" i="6"/>
  <c r="AG248" i="6"/>
  <c r="AG247" i="6"/>
  <c r="AG246" i="6"/>
  <c r="AG331" i="9"/>
  <c r="AH169" i="6"/>
  <c r="AG330" i="9"/>
  <c r="AG245" i="6"/>
  <c r="AG244" i="6"/>
  <c r="AG243" i="6"/>
  <c r="AH168" i="6"/>
  <c r="AG242" i="6"/>
  <c r="AH167" i="6"/>
  <c r="AH166" i="6"/>
  <c r="AG241" i="6"/>
  <c r="AG240" i="6"/>
  <c r="AH165" i="6"/>
  <c r="AH164" i="6"/>
  <c r="AG239" i="6"/>
  <c r="AG238" i="6"/>
  <c r="AG237" i="6"/>
  <c r="AH163" i="6"/>
  <c r="AG236" i="6"/>
  <c r="AG235" i="6"/>
  <c r="AH162" i="6"/>
  <c r="AH161" i="6"/>
  <c r="AG320" i="9"/>
  <c r="AG234" i="6"/>
  <c r="AG319" i="9"/>
  <c r="AG233" i="6"/>
  <c r="AG318" i="9"/>
  <c r="AG232" i="6"/>
  <c r="AG317" i="9"/>
  <c r="AH160" i="6"/>
  <c r="AG231" i="6"/>
  <c r="AH159" i="6"/>
  <c r="AG230" i="6"/>
  <c r="AG229" i="6"/>
  <c r="AH158" i="6"/>
  <c r="AH157" i="6"/>
  <c r="AH156" i="6"/>
  <c r="AG228" i="6"/>
  <c r="AG313" i="9"/>
  <c r="AG227" i="6"/>
  <c r="AG226" i="6"/>
  <c r="AG225" i="6"/>
  <c r="AH155" i="6"/>
  <c r="AG224" i="6"/>
  <c r="AG223" i="6"/>
  <c r="AG222" i="6"/>
  <c r="AH154" i="6"/>
  <c r="AG221" i="6"/>
  <c r="AH153" i="6"/>
  <c r="AG220" i="6"/>
  <c r="AH152" i="6"/>
  <c r="AH151" i="6"/>
  <c r="AG219" i="6"/>
  <c r="AG218" i="6"/>
  <c r="AG217" i="6"/>
  <c r="AH150" i="6"/>
  <c r="AG216" i="6"/>
  <c r="AG215" i="6"/>
  <c r="AG214" i="6"/>
  <c r="AG213" i="6"/>
  <c r="AH149" i="6"/>
  <c r="AG212" i="6"/>
  <c r="AH148" i="6"/>
  <c r="AH147" i="6"/>
  <c r="AG211" i="6"/>
  <c r="AH146" i="6"/>
  <c r="AG210" i="6"/>
  <c r="AG209" i="6"/>
  <c r="AG208" i="6"/>
  <c r="AH145" i="6"/>
  <c r="AG207" i="6"/>
  <c r="AG206" i="6"/>
  <c r="AG205" i="6"/>
  <c r="AH144" i="6"/>
  <c r="AH143" i="6"/>
  <c r="AG204" i="6"/>
  <c r="AG203" i="6"/>
  <c r="AG202" i="6"/>
  <c r="AH142" i="6"/>
  <c r="AH141" i="6"/>
  <c r="AG201" i="6"/>
  <c r="AG200" i="6"/>
  <c r="AH140" i="6"/>
  <c r="AG199" i="6"/>
  <c r="AH139" i="6"/>
  <c r="AG198" i="6"/>
  <c r="AG197" i="6"/>
  <c r="AH138" i="6"/>
  <c r="AH137" i="6"/>
  <c r="AG196" i="6"/>
  <c r="AG195" i="6"/>
  <c r="AH136" i="6"/>
  <c r="AG194" i="6"/>
  <c r="AG193" i="6"/>
  <c r="AH135" i="6"/>
  <c r="AG192" i="6"/>
  <c r="AG191" i="6"/>
  <c r="AH134" i="6"/>
  <c r="AG190" i="6"/>
  <c r="AG189" i="6"/>
  <c r="AH133" i="6"/>
  <c r="AG188" i="6"/>
  <c r="AH132" i="6"/>
  <c r="AG187" i="6"/>
  <c r="AH131" i="6"/>
  <c r="AH130" i="6"/>
  <c r="AG186" i="6"/>
  <c r="AG185" i="6"/>
  <c r="AG184" i="6"/>
  <c r="AH129" i="6"/>
  <c r="AH128" i="6"/>
  <c r="AG183" i="6"/>
  <c r="AG182" i="6"/>
  <c r="AH127" i="6"/>
  <c r="AG181" i="6"/>
  <c r="AG180" i="6"/>
  <c r="AH126" i="6"/>
  <c r="AG179" i="6"/>
  <c r="AH125" i="6"/>
  <c r="AG264" i="9"/>
  <c r="AG178" i="6"/>
  <c r="AH124" i="6"/>
  <c r="AG263" i="9"/>
  <c r="AG177" i="6"/>
  <c r="AH123" i="6"/>
  <c r="AG176" i="6"/>
  <c r="AG175" i="6"/>
  <c r="AG178" i="8"/>
  <c r="AG174" i="6"/>
  <c r="AH122" i="6"/>
  <c r="AH121" i="6"/>
  <c r="AG173" i="6"/>
  <c r="AG172" i="6"/>
  <c r="AG171" i="6"/>
  <c r="AH120" i="6"/>
  <c r="AG170" i="6"/>
  <c r="AH119" i="6"/>
  <c r="AH118" i="6"/>
  <c r="AG169" i="6"/>
  <c r="AG168" i="6"/>
  <c r="AH117" i="6"/>
  <c r="AG167" i="6"/>
  <c r="AG166" i="6"/>
  <c r="AG165" i="6"/>
  <c r="AH116" i="6"/>
  <c r="AG169" i="8"/>
  <c r="AG164" i="6"/>
  <c r="AG163" i="6"/>
  <c r="AH115" i="6"/>
  <c r="AH114" i="6"/>
  <c r="AG166" i="8"/>
  <c r="AG162" i="6"/>
  <c r="AG161" i="6"/>
  <c r="AG165" i="8"/>
  <c r="AG160" i="6"/>
  <c r="AH113" i="6"/>
  <c r="AG159" i="6"/>
  <c r="AH112" i="6"/>
  <c r="AH111" i="6"/>
  <c r="AG158" i="6"/>
  <c r="AG157" i="6"/>
  <c r="AH110" i="6"/>
  <c r="AG156" i="6"/>
  <c r="AG160" i="8"/>
  <c r="AH109" i="6"/>
  <c r="AH108" i="6"/>
  <c r="AG155" i="6"/>
  <c r="AG158" i="8"/>
  <c r="AG154" i="6"/>
  <c r="AG157" i="8"/>
  <c r="AG153" i="6"/>
  <c r="AG152" i="6"/>
  <c r="AH107" i="6"/>
  <c r="AG156" i="8"/>
  <c r="AG151" i="6"/>
  <c r="AG150" i="6"/>
  <c r="AG235" i="9"/>
  <c r="AG149" i="6"/>
  <c r="AH106" i="6"/>
  <c r="AG153" i="8"/>
  <c r="AG148" i="6"/>
  <c r="AG147" i="6"/>
  <c r="F105" i="6"/>
  <c r="AG146" i="6"/>
  <c r="AG148" i="8"/>
  <c r="AG145" i="6"/>
  <c r="F104" i="6"/>
  <c r="AG144" i="6"/>
  <c r="AG143" i="6"/>
  <c r="AG142" i="6"/>
  <c r="AG141" i="6"/>
  <c r="AG144" i="8"/>
  <c r="AG140" i="6"/>
  <c r="F101" i="6"/>
  <c r="AG139" i="6"/>
  <c r="AG143" i="8"/>
  <c r="AG138" i="6"/>
  <c r="F100" i="6"/>
  <c r="AG137" i="6"/>
  <c r="AG136" i="6"/>
  <c r="AG139" i="8"/>
  <c r="AG135" i="6"/>
  <c r="AG134" i="6"/>
  <c r="AG133" i="6"/>
  <c r="F97" i="6"/>
  <c r="AG132" i="6"/>
  <c r="AG131" i="6"/>
  <c r="AG133" i="8"/>
  <c r="F96" i="6"/>
  <c r="AG130" i="6"/>
  <c r="AG129" i="6"/>
  <c r="AG128" i="6"/>
  <c r="AG127" i="6"/>
  <c r="AG126" i="6"/>
  <c r="AG125" i="6"/>
  <c r="AG124" i="6"/>
  <c r="AG128" i="8"/>
  <c r="F92" i="6"/>
  <c r="AG123" i="6"/>
  <c r="AG122" i="6"/>
  <c r="AG121" i="6"/>
  <c r="AG120" i="6"/>
  <c r="AG119" i="6"/>
  <c r="AG118" i="6"/>
  <c r="AG117" i="6"/>
  <c r="AG116" i="6"/>
  <c r="AG115" i="6"/>
  <c r="AG114" i="6"/>
  <c r="AG113" i="6"/>
  <c r="AG112" i="6"/>
  <c r="AG111" i="6"/>
  <c r="AG110" i="6"/>
  <c r="AG109" i="6"/>
  <c r="AG108" i="6"/>
  <c r="AG107" i="6"/>
  <c r="AG106" i="6"/>
  <c r="AG107" i="8"/>
  <c r="AI106" i="6"/>
  <c r="AI108" i="6"/>
  <c r="AI109" i="6"/>
  <c r="AI110" i="6"/>
  <c r="AI111" i="6"/>
  <c r="AI112" i="6"/>
  <c r="AI113" i="6"/>
  <c r="AI114" i="6"/>
  <c r="AI115" i="6"/>
  <c r="AI116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1" i="6"/>
  <c r="AI132" i="6"/>
  <c r="AI134" i="6"/>
  <c r="AI135" i="6"/>
  <c r="AI136" i="6"/>
  <c r="AI137" i="6"/>
  <c r="AI138" i="6"/>
  <c r="AI139" i="6"/>
  <c r="AI140" i="6"/>
  <c r="AI142" i="6"/>
  <c r="AI143" i="6"/>
  <c r="AI144" i="6"/>
  <c r="AI145" i="6"/>
  <c r="AI146" i="6"/>
  <c r="AI147" i="6"/>
  <c r="AI148" i="6"/>
  <c r="AI149" i="6"/>
  <c r="AI150" i="6"/>
  <c r="AI151" i="6"/>
  <c r="AI154" i="6"/>
  <c r="AI155" i="6"/>
  <c r="AI156" i="6"/>
  <c r="AI157" i="6"/>
  <c r="AI158" i="6"/>
  <c r="AI159" i="6"/>
  <c r="AI160" i="6"/>
  <c r="AI161" i="6"/>
  <c r="AI162" i="6"/>
  <c r="AI163" i="6"/>
  <c r="AI164" i="6"/>
  <c r="AI166" i="6"/>
  <c r="AI167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6" i="6"/>
  <c r="AI347" i="6"/>
  <c r="AI348" i="6"/>
  <c r="AI349" i="6"/>
  <c r="AI350" i="6"/>
  <c r="AI351" i="6"/>
  <c r="AI352" i="6"/>
  <c r="AI353" i="6"/>
  <c r="AI354" i="6"/>
  <c r="AI355" i="6"/>
  <c r="AI356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2" i="6"/>
  <c r="AI383" i="6"/>
  <c r="AI384" i="6"/>
  <c r="AI385" i="6"/>
  <c r="AI386" i="6"/>
  <c r="AI387" i="6"/>
  <c r="AI388" i="6"/>
  <c r="AI389" i="6"/>
  <c r="AI390" i="6"/>
  <c r="AI391" i="6"/>
  <c r="AI392" i="6"/>
  <c r="AI394" i="6"/>
  <c r="AI395" i="6"/>
  <c r="AI396" i="6"/>
  <c r="AI397" i="6"/>
  <c r="AI398" i="6"/>
  <c r="AI399" i="6"/>
  <c r="AI400" i="6"/>
  <c r="AI401" i="6"/>
  <c r="AI402" i="6"/>
  <c r="AI403" i="6"/>
  <c r="AI404" i="6"/>
  <c r="AG130" i="9"/>
  <c r="AG129" i="9"/>
  <c r="AG128" i="9"/>
  <c r="AI404" i="7"/>
  <c r="AI403" i="7"/>
  <c r="AI402" i="7"/>
  <c r="AI401" i="7"/>
  <c r="AI400" i="7"/>
  <c r="AI399" i="7"/>
  <c r="AI398" i="7"/>
  <c r="AI397" i="7"/>
  <c r="AI396" i="7"/>
  <c r="AI395" i="7"/>
  <c r="AI394" i="7"/>
  <c r="AI393" i="7"/>
  <c r="AI392" i="7"/>
  <c r="AI391" i="7"/>
  <c r="AI390" i="7"/>
  <c r="AI389" i="7"/>
  <c r="AI388" i="7"/>
  <c r="AI387" i="7"/>
  <c r="AI386" i="7"/>
  <c r="AI385" i="7"/>
  <c r="AI384" i="7"/>
  <c r="AI383" i="7"/>
  <c r="AI382" i="7"/>
  <c r="AI381" i="7"/>
  <c r="AI380" i="7"/>
  <c r="AI379" i="7"/>
  <c r="AI378" i="7"/>
  <c r="AI377" i="7"/>
  <c r="AI376" i="7"/>
  <c r="AI375" i="7"/>
  <c r="AI374" i="7"/>
  <c r="AI373" i="7"/>
  <c r="AI372" i="7"/>
  <c r="AI371" i="7"/>
  <c r="AI370" i="7"/>
  <c r="AI369" i="7"/>
  <c r="AI368" i="7"/>
  <c r="AI367" i="7"/>
  <c r="AI366" i="7"/>
  <c r="AI365" i="7"/>
  <c r="AI364" i="7"/>
  <c r="AI363" i="7"/>
  <c r="AI362" i="7"/>
  <c r="AI361" i="7"/>
  <c r="AI360" i="7"/>
  <c r="AI359" i="7"/>
  <c r="AI358" i="7"/>
  <c r="AI357" i="7"/>
  <c r="AI356" i="7"/>
  <c r="AI355" i="7"/>
  <c r="AI354" i="7"/>
  <c r="AI353" i="7"/>
  <c r="AI352" i="7"/>
  <c r="AI351" i="7"/>
  <c r="AI350" i="7"/>
  <c r="AI349" i="7"/>
  <c r="AI348" i="7"/>
  <c r="AI347" i="7"/>
  <c r="AI346" i="7"/>
  <c r="AI345" i="7"/>
  <c r="AI344" i="7"/>
  <c r="AI343" i="7"/>
  <c r="AI342" i="7"/>
  <c r="AI341" i="7"/>
  <c r="AI340" i="7"/>
  <c r="AI339" i="7"/>
  <c r="AI338" i="7"/>
  <c r="AI337" i="7"/>
  <c r="AI336" i="7"/>
  <c r="AI335" i="7"/>
  <c r="AI334" i="7"/>
  <c r="AI333" i="7"/>
  <c r="AI332" i="7"/>
  <c r="AI331" i="7"/>
  <c r="AI330" i="7"/>
  <c r="AI329" i="7"/>
  <c r="AI328" i="7"/>
  <c r="AI327" i="7"/>
  <c r="AI326" i="7"/>
  <c r="AI325" i="7"/>
  <c r="AI324" i="7"/>
  <c r="AI323" i="7"/>
  <c r="AI322" i="7"/>
  <c r="AI321" i="7"/>
  <c r="AI320" i="7"/>
  <c r="AI319" i="7"/>
  <c r="AI318" i="7"/>
  <c r="AI317" i="7"/>
  <c r="AI316" i="7"/>
  <c r="AI315" i="7"/>
  <c r="AI314" i="7"/>
  <c r="AI313" i="7"/>
  <c r="AI312" i="7"/>
  <c r="AI311" i="7"/>
  <c r="AI310" i="7"/>
  <c r="AI309" i="7"/>
  <c r="AI308" i="7"/>
  <c r="AI307" i="7"/>
  <c r="AI306" i="7"/>
  <c r="AI305" i="7"/>
  <c r="AI304" i="7"/>
  <c r="AI303" i="7"/>
  <c r="AI302" i="7"/>
  <c r="AI301" i="7"/>
  <c r="AI300" i="7"/>
  <c r="AI299" i="7"/>
  <c r="AI298" i="7"/>
  <c r="AI297" i="7"/>
  <c r="AI296" i="7"/>
  <c r="AI295" i="7"/>
  <c r="AI294" i="7"/>
  <c r="AI293" i="7"/>
  <c r="AI292" i="7"/>
  <c r="AI291" i="7"/>
  <c r="AI290" i="7"/>
  <c r="AI289" i="7"/>
  <c r="AI288" i="7"/>
  <c r="AI287" i="7"/>
  <c r="AI286" i="7"/>
  <c r="AI285" i="7"/>
  <c r="AI284" i="7"/>
  <c r="AI283" i="7"/>
  <c r="AI282" i="7"/>
  <c r="AI281" i="7"/>
  <c r="AI280" i="7"/>
  <c r="AI279" i="7"/>
  <c r="AI278" i="7"/>
  <c r="AI277" i="7"/>
  <c r="AI276" i="7"/>
  <c r="AI275" i="7"/>
  <c r="AI274" i="7"/>
  <c r="AI273" i="7"/>
  <c r="AI272" i="7"/>
  <c r="AI271" i="7"/>
  <c r="AI270" i="7"/>
  <c r="AI269" i="7"/>
  <c r="AI268" i="7"/>
  <c r="AI267" i="7"/>
  <c r="AI266" i="7"/>
  <c r="AI265" i="7"/>
  <c r="AI264" i="7"/>
  <c r="AI263" i="7"/>
  <c r="AI262" i="7"/>
  <c r="AI261" i="7"/>
  <c r="AI260" i="7"/>
  <c r="AI259" i="7"/>
  <c r="AI258" i="7"/>
  <c r="AI257" i="7"/>
  <c r="AI256" i="7"/>
  <c r="AI255" i="7"/>
  <c r="AI254" i="7"/>
  <c r="AI253" i="7"/>
  <c r="AI252" i="7"/>
  <c r="AI251" i="7"/>
  <c r="AI250" i="7"/>
  <c r="AI249" i="7"/>
  <c r="AI248" i="7"/>
  <c r="AI247" i="7"/>
  <c r="AI246" i="7"/>
  <c r="AI245" i="7"/>
  <c r="AI244" i="7"/>
  <c r="AI243" i="7"/>
  <c r="AI242" i="7"/>
  <c r="AI241" i="7"/>
  <c r="AI240" i="7"/>
  <c r="AI239" i="7"/>
  <c r="AI238" i="7"/>
  <c r="AI237" i="7"/>
  <c r="AI236" i="7"/>
  <c r="AI235" i="7"/>
  <c r="AI234" i="7"/>
  <c r="AI233" i="7"/>
  <c r="AI232" i="7"/>
  <c r="AI231" i="7"/>
  <c r="AI230" i="7"/>
  <c r="AI229" i="7"/>
  <c r="AI228" i="7"/>
  <c r="AI227" i="7"/>
  <c r="AI226" i="7"/>
  <c r="AI225" i="7"/>
  <c r="AI224" i="7"/>
  <c r="AI223" i="7"/>
  <c r="AI222" i="7"/>
  <c r="AI221" i="7"/>
  <c r="AI220" i="7"/>
  <c r="AI219" i="7"/>
  <c r="AI218" i="7"/>
  <c r="AI217" i="7"/>
  <c r="AI216" i="7"/>
  <c r="AI215" i="7"/>
  <c r="AI214" i="7"/>
  <c r="AI213" i="7"/>
  <c r="AI212" i="7"/>
  <c r="AI211" i="7"/>
  <c r="AI210" i="7"/>
  <c r="AI209" i="7"/>
  <c r="AI208" i="7"/>
  <c r="AI207" i="7"/>
  <c r="AI206" i="7"/>
  <c r="AI205" i="7"/>
  <c r="AI204" i="7"/>
  <c r="AI203" i="7"/>
  <c r="AI202" i="7"/>
  <c r="AI201" i="7"/>
  <c r="AI200" i="7"/>
  <c r="AI199" i="7"/>
  <c r="AI198" i="7"/>
  <c r="AI197" i="7"/>
  <c r="AI196" i="7"/>
  <c r="AI195" i="7"/>
  <c r="AI194" i="7"/>
  <c r="AI193" i="7"/>
  <c r="AI192" i="7"/>
  <c r="AI191" i="7"/>
  <c r="AI190" i="7"/>
  <c r="AI189" i="7"/>
  <c r="AI188" i="7"/>
  <c r="AI187" i="7"/>
  <c r="AI186" i="7"/>
  <c r="AI185" i="7"/>
  <c r="AI184" i="7"/>
  <c r="AI183" i="7"/>
  <c r="AI182" i="7"/>
  <c r="AI181" i="7"/>
  <c r="AI180" i="7"/>
  <c r="AI179" i="7"/>
  <c r="AI178" i="7"/>
  <c r="AI177" i="7"/>
  <c r="AI176" i="7"/>
  <c r="AI175" i="7"/>
  <c r="AI174" i="7"/>
  <c r="AI173" i="7"/>
  <c r="AI172" i="7"/>
  <c r="AI171" i="7"/>
  <c r="AI170" i="7"/>
  <c r="AI169" i="7"/>
  <c r="AI168" i="7"/>
  <c r="AI167" i="7"/>
  <c r="AI166" i="7"/>
  <c r="AI165" i="7"/>
  <c r="AI164" i="7"/>
  <c r="AI163" i="7"/>
  <c r="AI162" i="7"/>
  <c r="AI161" i="7"/>
  <c r="AI160" i="7"/>
  <c r="AI159" i="7"/>
  <c r="AI158" i="7"/>
  <c r="AI157" i="7"/>
  <c r="AI156" i="7"/>
  <c r="AI155" i="7"/>
  <c r="AI154" i="7"/>
  <c r="AI153" i="7"/>
  <c r="AI152" i="7"/>
  <c r="AI151" i="7"/>
  <c r="AI150" i="7"/>
  <c r="AI149" i="7"/>
  <c r="AI148" i="7"/>
  <c r="AI147" i="7"/>
  <c r="AI146" i="7"/>
  <c r="AI145" i="7"/>
  <c r="AI144" i="7"/>
  <c r="AI143" i="7"/>
  <c r="AI142" i="7"/>
  <c r="AI141" i="7"/>
  <c r="AI140" i="7"/>
  <c r="AI139" i="7"/>
  <c r="AI138" i="7"/>
  <c r="AI137" i="7"/>
  <c r="AI136" i="7"/>
  <c r="AI135" i="7"/>
  <c r="AI134" i="7"/>
  <c r="AI133" i="7"/>
  <c r="AI132" i="7"/>
  <c r="AI131" i="7"/>
  <c r="AI130" i="7"/>
  <c r="AI129" i="7"/>
  <c r="AI128" i="7"/>
  <c r="AI127" i="7"/>
  <c r="AI126" i="7"/>
  <c r="AI125" i="7"/>
  <c r="AI124" i="7"/>
  <c r="AI123" i="7"/>
  <c r="AI122" i="7"/>
  <c r="AI121" i="7"/>
  <c r="AI120" i="7"/>
  <c r="AI119" i="7"/>
  <c r="AI118" i="7"/>
  <c r="AI117" i="7"/>
  <c r="AI116" i="7"/>
  <c r="AI115" i="7"/>
  <c r="AI114" i="7"/>
  <c r="AI113" i="7"/>
  <c r="AI112" i="7"/>
  <c r="AI111" i="7"/>
  <c r="AI110" i="7"/>
  <c r="AI109" i="7"/>
  <c r="AI108" i="7"/>
  <c r="AI107" i="7"/>
  <c r="AI106" i="7"/>
  <c r="AI404" i="8"/>
  <c r="AI403" i="8"/>
  <c r="AI402" i="8"/>
  <c r="AI401" i="8"/>
  <c r="AI400" i="8"/>
  <c r="AI399" i="8"/>
  <c r="AI398" i="8"/>
  <c r="AI397" i="8"/>
  <c r="AI396" i="8"/>
  <c r="AI395" i="8"/>
  <c r="AI394" i="8"/>
  <c r="AI393" i="8"/>
  <c r="AI392" i="8"/>
  <c r="AI391" i="8"/>
  <c r="AI390" i="8"/>
  <c r="AI389" i="8"/>
  <c r="AI388" i="8"/>
  <c r="AI387" i="8"/>
  <c r="AI386" i="8"/>
  <c r="AI385" i="8"/>
  <c r="AI384" i="8"/>
  <c r="AI383" i="8"/>
  <c r="AI382" i="8"/>
  <c r="AI381" i="8"/>
  <c r="AI380" i="8"/>
  <c r="AI379" i="8"/>
  <c r="AI378" i="8"/>
  <c r="AI377" i="8"/>
  <c r="AI376" i="8"/>
  <c r="AI375" i="8"/>
  <c r="AI374" i="8"/>
  <c r="AI372" i="8"/>
  <c r="AI371" i="8"/>
  <c r="AI370" i="8"/>
  <c r="AI369" i="8"/>
  <c r="AI368" i="8"/>
  <c r="AI367" i="8"/>
  <c r="AI366" i="8"/>
  <c r="AI365" i="8"/>
  <c r="AI364" i="8"/>
  <c r="AI363" i="8"/>
  <c r="AI362" i="8"/>
  <c r="AI361" i="8"/>
  <c r="AI360" i="8"/>
  <c r="AI359" i="8"/>
  <c r="AI358" i="8"/>
  <c r="AI357" i="8"/>
  <c r="AI356" i="8"/>
  <c r="AI355" i="8"/>
  <c r="AI354" i="8"/>
  <c r="AI353" i="8"/>
  <c r="AI352" i="8"/>
  <c r="AI351" i="8"/>
  <c r="AI350" i="8"/>
  <c r="AI349" i="8"/>
  <c r="AI348" i="8"/>
  <c r="AI347" i="8"/>
  <c r="AI346" i="8"/>
  <c r="AI345" i="8"/>
  <c r="AI344" i="8"/>
  <c r="AI343" i="8"/>
  <c r="AI342" i="8"/>
  <c r="AI341" i="8"/>
  <c r="AI340" i="8"/>
  <c r="AI339" i="8"/>
  <c r="AI338" i="8"/>
  <c r="AI337" i="8"/>
  <c r="AI336" i="8"/>
  <c r="AI335" i="8"/>
  <c r="AI334" i="8"/>
  <c r="AI333" i="8"/>
  <c r="AI332" i="8"/>
  <c r="AI331" i="8"/>
  <c r="AI330" i="8"/>
  <c r="AI329" i="8"/>
  <c r="AI328" i="8"/>
  <c r="AI327" i="8"/>
  <c r="AI326" i="8"/>
  <c r="AI325" i="8"/>
  <c r="AI324" i="8"/>
  <c r="AI323" i="8"/>
  <c r="AI322" i="8"/>
  <c r="AI321" i="8"/>
  <c r="AI320" i="8"/>
  <c r="AI319" i="8"/>
  <c r="AI318" i="8"/>
  <c r="AI317" i="8"/>
  <c r="AI316" i="8"/>
  <c r="AI315" i="8"/>
  <c r="AI314" i="8"/>
  <c r="AI313" i="8"/>
  <c r="AI312" i="8"/>
  <c r="AI311" i="8"/>
  <c r="AI310" i="8"/>
  <c r="AI309" i="8"/>
  <c r="AI308" i="8"/>
  <c r="AI307" i="8"/>
  <c r="AI306" i="8"/>
  <c r="AI305" i="8"/>
  <c r="AI304" i="8"/>
  <c r="AI303" i="8"/>
  <c r="AI302" i="8"/>
  <c r="AI301" i="8"/>
  <c r="AI300" i="8"/>
  <c r="AI299" i="8"/>
  <c r="AI298" i="8"/>
  <c r="AI297" i="8"/>
  <c r="AI296" i="8"/>
  <c r="AI295" i="8"/>
  <c r="AI294" i="8"/>
  <c r="AI293" i="8"/>
  <c r="AI292" i="8"/>
  <c r="AI291" i="8"/>
  <c r="AI290" i="8"/>
  <c r="AI289" i="8"/>
  <c r="AI288" i="8"/>
  <c r="AI287" i="8"/>
  <c r="AI286" i="8"/>
  <c r="AI285" i="8"/>
  <c r="AI284" i="8"/>
  <c r="AI283" i="8"/>
  <c r="AI282" i="8"/>
  <c r="AI281" i="8"/>
  <c r="AI280" i="8"/>
  <c r="AI279" i="8"/>
  <c r="AI278" i="8"/>
  <c r="AI277" i="8"/>
  <c r="AI276" i="8"/>
  <c r="AI275" i="8"/>
  <c r="AI274" i="8"/>
  <c r="AI273" i="8"/>
  <c r="AI272" i="8"/>
  <c r="AI271" i="8"/>
  <c r="AI270" i="8"/>
  <c r="AI269" i="8"/>
  <c r="AI268" i="8"/>
  <c r="AI267" i="8"/>
  <c r="AI266" i="8"/>
  <c r="AI265" i="8"/>
  <c r="AI264" i="8"/>
  <c r="AI263" i="8"/>
  <c r="AI262" i="8"/>
  <c r="AI261" i="8"/>
  <c r="AI260" i="8"/>
  <c r="AI259" i="8"/>
  <c r="AI258" i="8"/>
  <c r="AI257" i="8"/>
  <c r="AI256" i="8"/>
  <c r="AI255" i="8"/>
  <c r="AI254" i="8"/>
  <c r="AI253" i="8"/>
  <c r="AI252" i="8"/>
  <c r="AI251" i="8"/>
  <c r="AI250" i="8"/>
  <c r="AI249" i="8"/>
  <c r="AI248" i="8"/>
  <c r="AI247" i="8"/>
  <c r="AI246" i="8"/>
  <c r="AI245" i="8"/>
  <c r="AI244" i="8"/>
  <c r="AI243" i="8"/>
  <c r="AI242" i="8"/>
  <c r="AI241" i="8"/>
  <c r="AI240" i="8"/>
  <c r="AI239" i="8"/>
  <c r="AI238" i="8"/>
  <c r="AI237" i="8"/>
  <c r="AI236" i="8"/>
  <c r="AI235" i="8"/>
  <c r="AI234" i="8"/>
  <c r="AI233" i="8"/>
  <c r="AI232" i="8"/>
  <c r="AI231" i="8"/>
  <c r="AI230" i="8"/>
  <c r="AI229" i="8"/>
  <c r="AI228" i="8"/>
  <c r="AI227" i="8"/>
  <c r="AI226" i="8"/>
  <c r="AI225" i="8"/>
  <c r="AI224" i="8"/>
  <c r="AI223" i="8"/>
  <c r="AI222" i="8"/>
  <c r="AI221" i="8"/>
  <c r="AI220" i="8"/>
  <c r="AI219" i="8"/>
  <c r="AI218" i="8"/>
  <c r="AI217" i="8"/>
  <c r="AI216" i="8"/>
  <c r="AI215" i="8"/>
  <c r="AI214" i="8"/>
  <c r="AI213" i="8"/>
  <c r="AI212" i="8"/>
  <c r="AI211" i="8"/>
  <c r="AI210" i="8"/>
  <c r="AI209" i="8"/>
  <c r="AI208" i="8"/>
  <c r="AI207" i="8"/>
  <c r="AI206" i="8"/>
  <c r="AI205" i="8"/>
  <c r="AI204" i="8"/>
  <c r="AI203" i="8"/>
  <c r="AI202" i="8"/>
  <c r="AI201" i="8"/>
  <c r="AI200" i="8"/>
  <c r="AI199" i="8"/>
  <c r="AI198" i="8"/>
  <c r="AI197" i="8"/>
  <c r="AI196" i="8"/>
  <c r="AI195" i="8"/>
  <c r="AI194" i="8"/>
  <c r="AI193" i="8"/>
  <c r="AI192" i="8"/>
  <c r="AI191" i="8"/>
  <c r="AI190" i="8"/>
  <c r="AI189" i="8"/>
  <c r="AI188" i="8"/>
  <c r="AI187" i="8"/>
  <c r="AI186" i="8"/>
  <c r="AI185" i="8"/>
  <c r="AI184" i="8"/>
  <c r="AI183" i="8"/>
  <c r="AI182" i="8"/>
  <c r="AI181" i="8"/>
  <c r="AI180" i="8"/>
  <c r="AI179" i="8"/>
  <c r="AI178" i="8"/>
  <c r="AI177" i="8"/>
  <c r="AI176" i="8"/>
  <c r="AI175" i="8"/>
  <c r="AI174" i="8"/>
  <c r="AI173" i="8"/>
  <c r="AI172" i="8"/>
  <c r="AI171" i="8"/>
  <c r="AI170" i="8"/>
  <c r="AI169" i="8"/>
  <c r="AI168" i="8"/>
  <c r="AI167" i="8"/>
  <c r="AI166" i="8"/>
  <c r="AI165" i="8"/>
  <c r="AI164" i="8"/>
  <c r="AI163" i="8"/>
  <c r="AI162" i="8"/>
  <c r="AI161" i="8"/>
  <c r="AI160" i="8"/>
  <c r="AI159" i="8"/>
  <c r="AI158" i="8"/>
  <c r="AI157" i="8"/>
  <c r="AI156" i="8"/>
  <c r="AI155" i="8"/>
  <c r="AI154" i="8"/>
  <c r="AI153" i="8"/>
  <c r="AI152" i="8"/>
  <c r="AI151" i="8"/>
  <c r="AI150" i="8"/>
  <c r="AI149" i="8"/>
  <c r="AI148" i="8"/>
  <c r="AI147" i="8"/>
  <c r="AI146" i="8"/>
  <c r="AI145" i="8"/>
  <c r="AI144" i="8"/>
  <c r="AI143" i="8"/>
  <c r="AI142" i="8"/>
  <c r="AI141" i="8"/>
  <c r="AI140" i="8"/>
  <c r="AI139" i="8"/>
  <c r="AI138" i="8"/>
  <c r="AI137" i="8"/>
  <c r="AI136" i="8"/>
  <c r="AI135" i="8"/>
  <c r="AI134" i="8"/>
  <c r="AI133" i="8"/>
  <c r="AI132" i="8"/>
  <c r="AI131" i="8"/>
  <c r="AI130" i="8"/>
  <c r="AI129" i="8"/>
  <c r="AI128" i="8"/>
  <c r="AI127" i="8"/>
  <c r="AI126" i="8"/>
  <c r="AI125" i="8"/>
  <c r="AI124" i="8"/>
  <c r="AI123" i="8"/>
  <c r="AI122" i="8"/>
  <c r="AI121" i="8"/>
  <c r="AI120" i="8"/>
  <c r="AI119" i="8"/>
  <c r="AI118" i="8"/>
  <c r="AI117" i="8"/>
  <c r="AI116" i="8"/>
  <c r="AI115" i="8"/>
  <c r="AI114" i="8"/>
  <c r="AI113" i="8"/>
  <c r="AI112" i="8"/>
  <c r="AI111" i="8"/>
  <c r="AI110" i="8"/>
  <c r="AI109" i="8"/>
  <c r="AI108" i="8"/>
  <c r="AI107" i="8"/>
  <c r="AI106" i="8"/>
  <c r="AI404" i="9"/>
  <c r="AI403" i="9"/>
  <c r="AI402" i="9"/>
  <c r="AI401" i="9"/>
  <c r="AI400" i="9"/>
  <c r="AI399" i="9"/>
  <c r="AI398" i="9"/>
  <c r="AI397" i="9"/>
  <c r="AI396" i="9"/>
  <c r="AI395" i="9"/>
  <c r="AI394" i="9"/>
  <c r="AI393" i="9"/>
  <c r="AI392" i="9"/>
  <c r="AI391" i="9"/>
  <c r="AI390" i="9"/>
  <c r="AI389" i="9"/>
  <c r="AI388" i="9"/>
  <c r="AI387" i="9"/>
  <c r="AI386" i="9"/>
  <c r="AI385" i="9"/>
  <c r="AI384" i="9"/>
  <c r="AI383" i="9"/>
  <c r="AI382" i="9"/>
  <c r="AI381" i="9"/>
  <c r="AI380" i="9"/>
  <c r="AI379" i="9"/>
  <c r="AI378" i="9"/>
  <c r="AI377" i="9"/>
  <c r="AI376" i="9"/>
  <c r="AI375" i="9"/>
  <c r="AI374" i="9"/>
  <c r="AI373" i="9"/>
  <c r="AI372" i="9"/>
  <c r="AI371" i="9"/>
  <c r="AI370" i="9"/>
  <c r="AI369" i="9"/>
  <c r="AI368" i="9"/>
  <c r="AI367" i="9"/>
  <c r="AI366" i="9"/>
  <c r="AI365" i="9"/>
  <c r="AI364" i="9"/>
  <c r="AI363" i="9"/>
  <c r="AI362" i="9"/>
  <c r="AI361" i="9"/>
  <c r="AI360" i="9"/>
  <c r="AI359" i="9"/>
  <c r="AI358" i="9"/>
  <c r="AI357" i="9"/>
  <c r="AI356" i="9"/>
  <c r="AI355" i="9"/>
  <c r="AI354" i="9"/>
  <c r="AI353" i="9"/>
  <c r="AI352" i="9"/>
  <c r="AI351" i="9"/>
  <c r="AI350" i="9"/>
  <c r="AI349" i="9"/>
  <c r="AI348" i="9"/>
  <c r="AI347" i="9"/>
  <c r="AI346" i="9"/>
  <c r="AI345" i="9"/>
  <c r="AI344" i="9"/>
  <c r="AI343" i="9"/>
  <c r="AI342" i="9"/>
  <c r="AI341" i="9"/>
  <c r="AI340" i="9"/>
  <c r="AI339" i="9"/>
  <c r="AI338" i="9"/>
  <c r="AI337" i="9"/>
  <c r="AI336" i="9"/>
  <c r="AI335" i="9"/>
  <c r="AI334" i="9"/>
  <c r="AI333" i="9"/>
  <c r="AI332" i="9"/>
  <c r="AI331" i="9"/>
  <c r="AI330" i="9"/>
  <c r="AI329" i="9"/>
  <c r="AI328" i="9"/>
  <c r="AI327" i="9"/>
  <c r="AI326" i="9"/>
  <c r="AI325" i="9"/>
  <c r="AI324" i="9"/>
  <c r="AI323" i="9"/>
  <c r="AI322" i="9"/>
  <c r="AI321" i="9"/>
  <c r="AI320" i="9"/>
  <c r="AI319" i="9"/>
  <c r="AI318" i="9"/>
  <c r="AI317" i="9"/>
  <c r="AI316" i="9"/>
  <c r="AI315" i="9"/>
  <c r="AI314" i="9"/>
  <c r="AI313" i="9"/>
  <c r="AI312" i="9"/>
  <c r="AI311" i="9"/>
  <c r="AI310" i="9"/>
  <c r="AI309" i="9"/>
  <c r="AI308" i="9"/>
  <c r="AI307" i="9"/>
  <c r="AI306" i="9"/>
  <c r="AI305" i="9"/>
  <c r="AI304" i="9"/>
  <c r="AI303" i="9"/>
  <c r="AI302" i="9"/>
  <c r="AI301" i="9"/>
  <c r="AI300" i="9"/>
  <c r="AI299" i="9"/>
  <c r="AI298" i="9"/>
  <c r="AI297" i="9"/>
  <c r="AI296" i="9"/>
  <c r="AI295" i="9"/>
  <c r="AI294" i="9"/>
  <c r="AI293" i="9"/>
  <c r="AI292" i="9"/>
  <c r="AI291" i="9"/>
  <c r="AI290" i="9"/>
  <c r="AI289" i="9"/>
  <c r="AI288" i="9"/>
  <c r="AI287" i="9"/>
  <c r="AI286" i="9"/>
  <c r="AI285" i="9"/>
  <c r="AI284" i="9"/>
  <c r="AI283" i="9"/>
  <c r="AI282" i="9"/>
  <c r="AI281" i="9"/>
  <c r="AI280" i="9"/>
  <c r="AI279" i="9"/>
  <c r="AI278" i="9"/>
  <c r="AI277" i="9"/>
  <c r="AI276" i="9"/>
  <c r="AI275" i="9"/>
  <c r="AI274" i="9"/>
  <c r="AI273" i="9"/>
  <c r="AI272" i="9"/>
  <c r="AI271" i="9"/>
  <c r="AI270" i="9"/>
  <c r="AI269" i="9"/>
  <c r="AI268" i="9"/>
  <c r="AI267" i="9"/>
  <c r="AI266" i="9"/>
  <c r="AI265" i="9"/>
  <c r="AI264" i="9"/>
  <c r="AI263" i="9"/>
  <c r="AI262" i="9"/>
  <c r="AI261" i="9"/>
  <c r="AI260" i="9"/>
  <c r="AI259" i="9"/>
  <c r="AI258" i="9"/>
  <c r="AI257" i="9"/>
  <c r="AI256" i="9"/>
  <c r="AI255" i="9"/>
  <c r="AI254" i="9"/>
  <c r="AI253" i="9"/>
  <c r="AI252" i="9"/>
  <c r="AI251" i="9"/>
  <c r="AI250" i="9"/>
  <c r="AI249" i="9"/>
  <c r="AI248" i="9"/>
  <c r="AI247" i="9"/>
  <c r="AI246" i="9"/>
  <c r="AI245" i="9"/>
  <c r="AI244" i="9"/>
  <c r="AI243" i="9"/>
  <c r="AI242" i="9"/>
  <c r="AI241" i="9"/>
  <c r="AI240" i="9"/>
  <c r="AI239" i="9"/>
  <c r="AI238" i="9"/>
  <c r="AI237" i="9"/>
  <c r="AI236" i="9"/>
  <c r="AI235" i="9"/>
  <c r="AI234" i="9"/>
  <c r="AI233" i="9"/>
  <c r="AI232" i="9"/>
  <c r="AI231" i="9"/>
  <c r="AI230" i="9"/>
  <c r="AI229" i="9"/>
  <c r="AI228" i="9"/>
  <c r="AI227" i="9"/>
  <c r="AI226" i="9"/>
  <c r="AI225" i="9"/>
  <c r="AI224" i="9"/>
  <c r="AI223" i="9"/>
  <c r="AI222" i="9"/>
  <c r="AI221" i="9"/>
  <c r="AI220" i="9"/>
  <c r="AI219" i="9"/>
  <c r="AI218" i="9"/>
  <c r="AI217" i="9"/>
  <c r="AI216" i="9"/>
  <c r="AI215" i="9"/>
  <c r="AI214" i="9"/>
  <c r="AI213" i="9"/>
  <c r="AI212" i="9"/>
  <c r="AI211" i="9"/>
  <c r="AI210" i="9"/>
  <c r="AI209" i="9"/>
  <c r="AI208" i="9"/>
  <c r="AI207" i="9"/>
  <c r="AI206" i="9"/>
  <c r="AI205" i="9"/>
  <c r="AI204" i="9"/>
  <c r="AI203" i="9"/>
  <c r="AI202" i="9"/>
  <c r="AI201" i="9"/>
  <c r="AI200" i="9"/>
  <c r="AI199" i="9"/>
  <c r="AI198" i="9"/>
  <c r="AI197" i="9"/>
  <c r="AI196" i="9"/>
  <c r="AI195" i="9"/>
  <c r="AI194" i="9"/>
  <c r="AI193" i="9"/>
  <c r="AI192" i="9"/>
  <c r="AI191" i="9"/>
  <c r="AI190" i="9"/>
  <c r="AI189" i="9"/>
  <c r="AI188" i="9"/>
  <c r="AI187" i="9"/>
  <c r="AI186" i="9"/>
  <c r="AI185" i="9"/>
  <c r="AI184" i="9"/>
  <c r="AI183" i="9"/>
  <c r="AI182" i="9"/>
  <c r="AI181" i="9"/>
  <c r="AI180" i="9"/>
  <c r="AI179" i="9"/>
  <c r="AI178" i="9"/>
  <c r="AI177" i="9"/>
  <c r="AI176" i="9"/>
  <c r="AI175" i="9"/>
  <c r="AI174" i="9"/>
  <c r="AI173" i="9"/>
  <c r="AI172" i="9"/>
  <c r="AI171" i="9"/>
  <c r="AI170" i="9"/>
  <c r="AI169" i="9"/>
  <c r="AI168" i="9"/>
  <c r="AI167" i="9"/>
  <c r="AI166" i="9"/>
  <c r="AI165" i="9"/>
  <c r="AI164" i="9"/>
  <c r="AI163" i="9"/>
  <c r="AI162" i="9"/>
  <c r="AI161" i="9"/>
  <c r="AI160" i="9"/>
  <c r="AI159" i="9"/>
  <c r="AI158" i="9"/>
  <c r="AI157" i="9"/>
  <c r="AI156" i="9"/>
  <c r="AI155" i="9"/>
  <c r="AI154" i="9"/>
  <c r="AI153" i="9"/>
  <c r="AI152" i="9"/>
  <c r="AI151" i="9"/>
  <c r="AI150" i="9"/>
  <c r="AI149" i="9"/>
  <c r="AI148" i="9"/>
  <c r="AI147" i="9"/>
  <c r="AI146" i="9"/>
  <c r="AI145" i="9"/>
  <c r="AI144" i="9"/>
  <c r="AI143" i="9"/>
  <c r="AI142" i="9"/>
  <c r="AI141" i="9"/>
  <c r="AI140" i="9"/>
  <c r="AI139" i="9"/>
  <c r="AI138" i="9"/>
  <c r="AI137" i="9"/>
  <c r="AI136" i="9"/>
  <c r="AI135" i="9"/>
  <c r="AI134" i="9"/>
  <c r="AI133" i="9"/>
  <c r="AI132" i="9"/>
  <c r="AI131" i="9"/>
  <c r="AI130" i="9"/>
  <c r="AI129" i="9"/>
  <c r="AI128" i="9"/>
  <c r="AI127" i="9"/>
  <c r="AI126" i="9"/>
  <c r="AI125" i="9"/>
  <c r="AI124" i="9"/>
  <c r="AI123" i="9"/>
  <c r="AI122" i="9"/>
  <c r="AI121" i="9"/>
  <c r="AI120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Z51" i="3"/>
  <c r="AZ26" i="3"/>
  <c r="AZ75" i="3"/>
  <c r="AZ62" i="3"/>
  <c r="AZ46" i="3"/>
  <c r="AZ16" i="3"/>
  <c r="AZ85" i="3"/>
  <c r="AZ35" i="3"/>
  <c r="AZ19" i="3"/>
  <c r="AZ66" i="3"/>
  <c r="AZ82" i="3"/>
  <c r="AZ98" i="3"/>
  <c r="AB10" i="3"/>
  <c r="AB42" i="3"/>
  <c r="AB74" i="3"/>
  <c r="AB17" i="3"/>
  <c r="AB65" i="3"/>
  <c r="AB97" i="3"/>
  <c r="AB12" i="3"/>
  <c r="AB44" i="3"/>
  <c r="AB76" i="3"/>
  <c r="AB21" i="3"/>
  <c r="AB67" i="3"/>
  <c r="AB99" i="3"/>
  <c r="AZ53" i="3"/>
  <c r="AZ30" i="3"/>
  <c r="AZ71" i="3"/>
  <c r="AZ63" i="3"/>
  <c r="AZ47" i="3"/>
  <c r="AZ18" i="3"/>
  <c r="AZ83" i="3"/>
  <c r="AZ58" i="3"/>
  <c r="AZ40" i="3"/>
  <c r="AZ8" i="3"/>
  <c r="AZ93" i="3"/>
  <c r="AZ31" i="3"/>
  <c r="AZ15" i="3"/>
  <c r="AZ70" i="3"/>
  <c r="AZ86" i="3"/>
  <c r="AB15" i="3"/>
  <c r="AB18" i="3"/>
  <c r="AB50" i="3"/>
  <c r="AB82" i="3"/>
  <c r="AB33" i="3"/>
  <c r="AB73" i="3"/>
  <c r="AB19" i="3"/>
  <c r="AB20" i="3"/>
  <c r="AB52" i="3"/>
  <c r="AB84" i="3"/>
  <c r="AB37" i="3"/>
  <c r="AB75" i="3"/>
  <c r="AZ65" i="3"/>
  <c r="AZ49" i="3"/>
  <c r="AZ22" i="3"/>
  <c r="AZ79" i="3"/>
  <c r="AZ60" i="3"/>
  <c r="AZ44" i="3"/>
  <c r="AZ12" i="3"/>
  <c r="AZ89" i="3"/>
  <c r="AZ33" i="3"/>
  <c r="AZ17" i="3"/>
  <c r="AZ68" i="3"/>
  <c r="AZ84" i="3"/>
  <c r="AB7" i="3"/>
  <c r="AB14" i="3"/>
  <c r="AB46" i="3"/>
  <c r="AB78" i="3"/>
  <c r="AB25" i="3"/>
  <c r="AB69" i="3"/>
  <c r="AB11" i="3"/>
  <c r="AZ36" i="3"/>
  <c r="AZ97" i="3"/>
  <c r="AZ13" i="3"/>
  <c r="AZ88" i="3"/>
  <c r="AB22" i="3"/>
  <c r="AB86" i="3"/>
  <c r="AB77" i="3"/>
  <c r="AB8" i="3"/>
  <c r="AB40" i="3"/>
  <c r="AB72" i="3"/>
  <c r="AB13" i="3"/>
  <c r="AB63" i="3"/>
  <c r="AB95" i="3"/>
  <c r="AZ59" i="3"/>
  <c r="AZ42" i="3"/>
  <c r="AZ10" i="3"/>
  <c r="AZ91" i="3"/>
  <c r="AZ54" i="3"/>
  <c r="AZ32" i="3"/>
  <c r="AZ69" i="3"/>
  <c r="AZ43" i="3"/>
  <c r="AZ27" i="3"/>
  <c r="AZ11" i="3"/>
  <c r="AZ74" i="3"/>
  <c r="AZ90" i="3"/>
  <c r="AB31" i="3"/>
  <c r="AB26" i="3"/>
  <c r="AB58" i="3"/>
  <c r="AB90" i="3"/>
  <c r="AB49" i="3"/>
  <c r="AB81" i="3"/>
  <c r="AB35" i="3"/>
  <c r="AB28" i="3"/>
  <c r="AB60" i="3"/>
  <c r="AB92" i="3"/>
  <c r="AB51" i="3"/>
  <c r="AB83" i="3"/>
  <c r="AZ61" i="3"/>
  <c r="AZ45" i="3"/>
  <c r="AZ14" i="3"/>
  <c r="AZ87" i="3"/>
  <c r="AZ55" i="3"/>
  <c r="AZ34" i="3"/>
  <c r="AZ67" i="3"/>
  <c r="AZ99" i="3"/>
  <c r="AZ50" i="3"/>
  <c r="AZ24" i="3"/>
  <c r="AZ77" i="3"/>
  <c r="AZ39" i="3"/>
  <c r="AZ23" i="3"/>
  <c r="AZ7" i="3"/>
  <c r="AZ78" i="3"/>
  <c r="AZ94" i="3"/>
  <c r="AB47" i="3"/>
  <c r="AB34" i="3"/>
  <c r="AB66" i="3"/>
  <c r="AB98" i="3"/>
  <c r="AB57" i="3"/>
  <c r="AB89" i="3"/>
  <c r="AB4" i="3"/>
  <c r="AB36" i="3"/>
  <c r="AB68" i="3"/>
  <c r="AB5" i="3"/>
  <c r="AB59" i="3"/>
  <c r="AB91" i="3"/>
  <c r="AZ57" i="3"/>
  <c r="AZ38" i="3"/>
  <c r="AZ6" i="3"/>
  <c r="AZ95" i="3"/>
  <c r="AZ52" i="3"/>
  <c r="AZ28" i="3"/>
  <c r="AZ73" i="3"/>
  <c r="AZ41" i="3"/>
  <c r="AZ25" i="3"/>
  <c r="AZ9" i="3"/>
  <c r="AZ76" i="3"/>
  <c r="AZ92" i="3"/>
  <c r="AB39" i="3"/>
  <c r="AB30" i="3"/>
  <c r="AB62" i="3"/>
  <c r="AB94" i="3"/>
  <c r="AB53" i="3"/>
  <c r="AB85" i="3"/>
  <c r="AZ56" i="3"/>
  <c r="AZ4" i="3"/>
  <c r="AZ29" i="3"/>
  <c r="AZ72" i="3"/>
  <c r="AB23" i="3"/>
  <c r="AB54" i="3"/>
  <c r="AB41" i="3"/>
  <c r="AB27" i="3"/>
  <c r="AB24" i="3"/>
  <c r="AB56" i="3"/>
  <c r="AB88" i="3"/>
  <c r="AB45" i="3"/>
  <c r="AB79" i="3"/>
  <c r="AZ37" i="3"/>
  <c r="AZ80" i="3"/>
  <c r="AB70" i="3"/>
  <c r="AB93" i="3"/>
  <c r="AB48" i="3"/>
  <c r="AB29" i="3"/>
  <c r="AZ48" i="3"/>
  <c r="AZ81" i="3"/>
  <c r="AZ5" i="3"/>
  <c r="AB38" i="3"/>
  <c r="AB43" i="3"/>
  <c r="AB64" i="3"/>
  <c r="AB55" i="3"/>
  <c r="AB6" i="3"/>
  <c r="AB61" i="3"/>
  <c r="AB16" i="3"/>
  <c r="AB80" i="3"/>
  <c r="AB71" i="3"/>
  <c r="AZ64" i="3"/>
  <c r="AZ20" i="3"/>
  <c r="AZ21" i="3"/>
  <c r="AZ96" i="3"/>
  <c r="AB9" i="3"/>
  <c r="AB32" i="3"/>
  <c r="AB96" i="3"/>
  <c r="AB87" i="3"/>
  <c r="AZ3" i="3"/>
  <c r="B13" i="10"/>
  <c r="AB3" i="3"/>
  <c r="B14" i="3"/>
  <c r="AL4" i="9" s="1"/>
  <c r="B7" i="3"/>
  <c r="AL4" i="7" s="1"/>
  <c r="B12" i="10" l="1"/>
  <c r="AE397" i="7"/>
  <c r="AD388" i="7"/>
  <c r="AD377" i="7"/>
  <c r="E367" i="7"/>
  <c r="AD356" i="7"/>
  <c r="AD345" i="7"/>
  <c r="E335" i="7"/>
  <c r="AE323" i="7"/>
  <c r="AD313" i="7"/>
  <c r="E303" i="7"/>
  <c r="E293" i="7"/>
  <c r="E282" i="7"/>
  <c r="AD270" i="7"/>
  <c r="AD402" i="7"/>
  <c r="AD391" i="7"/>
  <c r="E381" i="7"/>
  <c r="AE369" i="7"/>
  <c r="E360" i="7"/>
  <c r="E349" i="7"/>
  <c r="AE337" i="7"/>
  <c r="AE326" i="7"/>
  <c r="E317" i="7"/>
  <c r="E307" i="7"/>
  <c r="AE294" i="7"/>
  <c r="E285" i="7"/>
  <c r="AE273" i="7"/>
  <c r="E264" i="7"/>
  <c r="E253" i="7"/>
  <c r="AD256" i="7"/>
  <c r="AD240" i="7"/>
  <c r="E230" i="7"/>
  <c r="E219" i="7"/>
  <c r="AE207" i="7"/>
  <c r="E198" i="7"/>
  <c r="E187" i="7"/>
  <c r="E177" i="7"/>
  <c r="AD165" i="7"/>
  <c r="E155" i="7"/>
  <c r="AE143" i="7"/>
  <c r="AD133" i="7"/>
  <c r="E123" i="7"/>
  <c r="AE111" i="7"/>
  <c r="T73" i="7"/>
  <c r="T41" i="7"/>
  <c r="AA101" i="7"/>
  <c r="AA165" i="7"/>
  <c r="AA229" i="7"/>
  <c r="AA293" i="7"/>
  <c r="AA357" i="7"/>
  <c r="T114" i="7"/>
  <c r="AA85" i="7"/>
  <c r="AA53" i="7"/>
  <c r="AA21" i="7"/>
  <c r="AA142" i="7"/>
  <c r="AA206" i="7"/>
  <c r="AA270" i="7"/>
  <c r="AA334" i="7"/>
  <c r="AA398" i="7"/>
  <c r="T153" i="7"/>
  <c r="T217" i="7"/>
  <c r="T281" i="7"/>
  <c r="T345" i="7"/>
  <c r="T132" i="7"/>
  <c r="T196" i="7"/>
  <c r="T260" i="7"/>
  <c r="T324" i="7"/>
  <c r="T388" i="7"/>
  <c r="AD396" i="7"/>
  <c r="E386" i="7"/>
  <c r="AE253" i="7"/>
  <c r="AE238" i="7"/>
  <c r="E229" i="7"/>
  <c r="AE217" i="7"/>
  <c r="AE206" i="7"/>
  <c r="AE195" i="7"/>
  <c r="AD186" i="7"/>
  <c r="AE174" i="7"/>
  <c r="AE163" i="7"/>
  <c r="AD154" i="7"/>
  <c r="AD143" i="7"/>
  <c r="E133" i="7"/>
  <c r="AD122" i="7"/>
  <c r="AD111" i="7"/>
  <c r="T71" i="7"/>
  <c r="T39" i="7"/>
  <c r="AA105" i="7"/>
  <c r="AA169" i="7"/>
  <c r="AA233" i="7"/>
  <c r="AA297" i="7"/>
  <c r="AA361" i="7"/>
  <c r="T118" i="7"/>
  <c r="AA83" i="7"/>
  <c r="AA51" i="7"/>
  <c r="AA19" i="7"/>
  <c r="AA146" i="7"/>
  <c r="AA210" i="7"/>
  <c r="AA274" i="7"/>
  <c r="AA338" i="7"/>
  <c r="AA402" i="7"/>
  <c r="T157" i="7"/>
  <c r="T221" i="7"/>
  <c r="T285" i="7"/>
  <c r="T349" i="7"/>
  <c r="T136" i="7"/>
  <c r="T200" i="7"/>
  <c r="T264" i="7"/>
  <c r="T328" i="7"/>
  <c r="T392" i="7"/>
  <c r="AE394" i="7"/>
  <c r="AD385" i="7"/>
  <c r="AE373" i="7"/>
  <c r="E364" i="7"/>
  <c r="E362" i="7"/>
  <c r="AE350" i="7"/>
  <c r="AD340" i="7"/>
  <c r="E330" i="7"/>
  <c r="AD319" i="7"/>
  <c r="E309" i="7"/>
  <c r="E298" i="7"/>
  <c r="AD287" i="7"/>
  <c r="AE275" i="7"/>
  <c r="E266" i="7"/>
  <c r="AD255" i="7"/>
  <c r="E245" i="7"/>
  <c r="E234" i="7"/>
  <c r="AE222" i="7"/>
  <c r="AD212" i="7"/>
  <c r="AD201" i="7"/>
  <c r="AE190" i="7"/>
  <c r="AD180" i="7"/>
  <c r="AE168" i="7"/>
  <c r="AD159" i="7"/>
  <c r="AE147" i="7"/>
  <c r="E138" i="7"/>
  <c r="AD127" i="7"/>
  <c r="AE115" i="7"/>
  <c r="T94" i="7"/>
  <c r="T54" i="7"/>
  <c r="T22" i="7"/>
  <c r="AA139" i="7"/>
  <c r="AA203" i="7"/>
  <c r="AA267" i="7"/>
  <c r="AA331" i="7"/>
  <c r="AA395" i="7"/>
  <c r="AA98" i="7"/>
  <c r="AA66" i="7"/>
  <c r="AA34" i="7"/>
  <c r="AA116" i="7"/>
  <c r="AA180" i="7"/>
  <c r="AA244" i="7"/>
  <c r="AA308" i="7"/>
  <c r="AA372" i="7"/>
  <c r="T127" i="7"/>
  <c r="T191" i="7"/>
  <c r="E377" i="7"/>
  <c r="AE357" i="7"/>
  <c r="E348" i="7"/>
  <c r="E402" i="7"/>
  <c r="E391" i="7"/>
  <c r="AE379" i="7"/>
  <c r="AE368" i="7"/>
  <c r="E359" i="7"/>
  <c r="AD348" i="7"/>
  <c r="AD337" i="7"/>
  <c r="E327" i="7"/>
  <c r="AE315" i="7"/>
  <c r="AE304" i="7"/>
  <c r="AD294" i="7"/>
  <c r="AE283" i="7"/>
  <c r="E274" i="7"/>
  <c r="AE404" i="7"/>
  <c r="AE393" i="7"/>
  <c r="AD383" i="7"/>
  <c r="E373" i="7"/>
  <c r="AE361" i="7"/>
  <c r="E352" i="7"/>
  <c r="E341" i="7"/>
  <c r="AE329" i="7"/>
  <c r="AE318" i="7"/>
  <c r="AD308" i="7"/>
  <c r="E299" i="7"/>
  <c r="AE287" i="7"/>
  <c r="E277" i="7"/>
  <c r="AE265" i="7"/>
  <c r="E256" i="7"/>
  <c r="E262" i="7"/>
  <c r="AE241" i="7"/>
  <c r="AD232" i="7"/>
  <c r="AD221" i="7"/>
  <c r="E211" i="7"/>
  <c r="AE199" i="7"/>
  <c r="AE188" i="7"/>
  <c r="E179" i="7"/>
  <c r="AD168" i="7"/>
  <c r="AE156" i="7"/>
  <c r="E147" i="7"/>
  <c r="AE135" i="7"/>
  <c r="AE124" i="7"/>
  <c r="E115" i="7"/>
  <c r="T83" i="7"/>
  <c r="T49" i="7"/>
  <c r="T17" i="7"/>
  <c r="AA149" i="7"/>
  <c r="AA213" i="7"/>
  <c r="AA277" i="7"/>
  <c r="AA341" i="7"/>
  <c r="AA405" i="7"/>
  <c r="AA93" i="7"/>
  <c r="AA61" i="7"/>
  <c r="AA29" i="7"/>
  <c r="AA126" i="7"/>
  <c r="AA190" i="7"/>
  <c r="AA254" i="7"/>
  <c r="AA318" i="7"/>
  <c r="AA382" i="7"/>
  <c r="T137" i="7"/>
  <c r="T201" i="7"/>
  <c r="T265" i="7"/>
  <c r="T329" i="7"/>
  <c r="T393" i="7"/>
  <c r="T180" i="7"/>
  <c r="T244" i="7"/>
  <c r="T308" i="7"/>
  <c r="T369" i="7"/>
  <c r="AE398" i="7"/>
  <c r="AE387" i="7"/>
  <c r="AD260" i="7"/>
  <c r="AD242" i="7"/>
  <c r="E232" i="7"/>
  <c r="E221" i="7"/>
  <c r="AD210" i="7"/>
  <c r="AD199" i="7"/>
  <c r="AE187" i="7"/>
  <c r="AD178" i="7"/>
  <c r="AD167" i="7"/>
  <c r="AE155" i="7"/>
  <c r="AE145" i="7"/>
  <c r="AE134" i="7"/>
  <c r="AE123" i="7"/>
  <c r="AE113" i="7"/>
  <c r="T80" i="7"/>
  <c r="T47" i="7"/>
  <c r="T15" i="7"/>
  <c r="AA153" i="7"/>
  <c r="AA217" i="7"/>
  <c r="AA281" i="7"/>
  <c r="AA345" i="7"/>
  <c r="T102" i="7"/>
  <c r="AA91" i="7"/>
  <c r="AA59" i="7"/>
  <c r="AA27" i="7"/>
  <c r="AA130" i="7"/>
  <c r="AA194" i="7"/>
  <c r="AA258" i="7"/>
  <c r="AA322" i="7"/>
  <c r="AA386" i="7"/>
  <c r="T141" i="7"/>
  <c r="T205" i="7"/>
  <c r="T269" i="7"/>
  <c r="T333" i="7"/>
  <c r="T397" i="7"/>
  <c r="T184" i="7"/>
  <c r="T248" i="7"/>
  <c r="T312" i="7"/>
  <c r="T373" i="7"/>
  <c r="AD398" i="7"/>
  <c r="E388" i="7"/>
  <c r="AE376" i="7"/>
  <c r="AD366" i="7"/>
  <c r="E368" i="7"/>
  <c r="AE352" i="7"/>
  <c r="AE342" i="7"/>
  <c r="AE331" i="7"/>
  <c r="AD321" i="7"/>
  <c r="AE310" i="7"/>
  <c r="AE299" i="7"/>
  <c r="AE288" i="7"/>
  <c r="E280" i="7"/>
  <c r="AD268" i="7"/>
  <c r="AD257" i="7"/>
  <c r="AD247" i="7"/>
  <c r="AD236" i="7"/>
  <c r="E226" i="7"/>
  <c r="AD215" i="7"/>
  <c r="AE203" i="7"/>
  <c r="E194" i="7"/>
  <c r="AE182" i="7"/>
  <c r="AD172" i="7"/>
  <c r="AE160" i="7"/>
  <c r="E152" i="7"/>
  <c r="AE139" i="7"/>
  <c r="E130" i="7"/>
  <c r="AD119" i="7"/>
  <c r="AE107" i="7"/>
  <c r="T62" i="7"/>
  <c r="T30" i="7"/>
  <c r="AA123" i="7"/>
  <c r="AA187" i="7"/>
  <c r="AA251" i="7"/>
  <c r="AA315" i="7"/>
  <c r="AA379" i="7"/>
  <c r="T93" i="7"/>
  <c r="AA74" i="7"/>
  <c r="AA42" i="7"/>
  <c r="AA100" i="7"/>
  <c r="AA164" i="7"/>
  <c r="AA228" i="7"/>
  <c r="AA292" i="7"/>
  <c r="AA356" i="7"/>
  <c r="T113" i="7"/>
  <c r="T175" i="7"/>
  <c r="T239" i="7"/>
  <c r="AD361" i="7"/>
  <c r="AE349" i="7"/>
  <c r="E340" i="7"/>
  <c r="E332" i="7"/>
  <c r="E322" i="7"/>
  <c r="AE309" i="7"/>
  <c r="E300" i="7"/>
  <c r="AD289" i="7"/>
  <c r="AD278" i="7"/>
  <c r="E268" i="7"/>
  <c r="AE256" i="7"/>
  <c r="AE245" i="7"/>
  <c r="E236" i="7"/>
  <c r="AE224" i="7"/>
  <c r="AD214" i="7"/>
  <c r="E204" i="7"/>
  <c r="AE192" i="7"/>
  <c r="E183" i="7"/>
  <c r="E172" i="7"/>
  <c r="AD161" i="7"/>
  <c r="AE149" i="7"/>
  <c r="E140" i="7"/>
  <c r="AE128" i="7"/>
  <c r="AD118" i="7"/>
  <c r="E108" i="7"/>
  <c r="T60" i="7"/>
  <c r="T28" i="7"/>
  <c r="AA127" i="7"/>
  <c r="AA191" i="7"/>
  <c r="AA255" i="7"/>
  <c r="AA319" i="7"/>
  <c r="AA383" i="7"/>
  <c r="T89" i="7"/>
  <c r="AA72" i="7"/>
  <c r="AA40" i="7"/>
  <c r="AA104" i="7"/>
  <c r="AA168" i="7"/>
  <c r="AA232" i="7"/>
  <c r="AA296" i="7"/>
  <c r="AA360" i="7"/>
  <c r="T117" i="7"/>
  <c r="T179" i="7"/>
  <c r="T243" i="7"/>
  <c r="T307" i="7"/>
  <c r="T368" i="7"/>
  <c r="T158" i="7"/>
  <c r="T351" i="7"/>
  <c r="T186" i="7"/>
  <c r="T250" i="7"/>
  <c r="T314" i="7"/>
  <c r="T378" i="7"/>
  <c r="T311" i="7"/>
  <c r="T162" i="7"/>
  <c r="T230" i="7"/>
  <c r="T294" i="7"/>
  <c r="T377" i="7"/>
  <c r="E403" i="7"/>
  <c r="AE391" i="7"/>
  <c r="AE380" i="7"/>
  <c r="AD370" i="7"/>
  <c r="AD360" i="7"/>
  <c r="AE348" i="7"/>
  <c r="E339" i="7"/>
  <c r="AD328" i="7"/>
  <c r="E318" i="7"/>
  <c r="AE305" i="7"/>
  <c r="AD295" i="7"/>
  <c r="AE284" i="7"/>
  <c r="E275" i="7"/>
  <c r="AE263" i="7"/>
  <c r="E396" i="7"/>
  <c r="E385" i="7"/>
  <c r="AD374" i="7"/>
  <c r="AE362" i="7"/>
  <c r="AD352" i="7"/>
  <c r="AE341" i="7"/>
  <c r="AD331" i="7"/>
  <c r="E321" i="7"/>
  <c r="AD310" i="7"/>
  <c r="AD299" i="7"/>
  <c r="E289" i="7"/>
  <c r="AE277" i="7"/>
  <c r="AD267" i="7"/>
  <c r="E257" i="7"/>
  <c r="E247" i="7"/>
  <c r="AD244" i="7"/>
  <c r="AD233" i="7"/>
  <c r="E223" i="7"/>
  <c r="AE211" i="7"/>
  <c r="E202" i="7"/>
  <c r="AE189" i="7"/>
  <c r="E181" i="7"/>
  <c r="E170" i="7"/>
  <c r="AE157" i="7"/>
  <c r="AD148" i="7"/>
  <c r="AE136" i="7"/>
  <c r="E127" i="7"/>
  <c r="AD116" i="7"/>
  <c r="T92" i="7"/>
  <c r="T53" i="7"/>
  <c r="T21" i="7"/>
  <c r="AA141" i="7"/>
  <c r="AA205" i="7"/>
  <c r="AA269" i="7"/>
  <c r="AA333" i="7"/>
  <c r="AA397" i="7"/>
  <c r="AA97" i="7"/>
  <c r="AA65" i="7"/>
  <c r="AA33" i="7"/>
  <c r="AA118" i="7"/>
  <c r="AA182" i="7"/>
  <c r="AA246" i="7"/>
  <c r="AA310" i="7"/>
  <c r="AA374" i="7"/>
  <c r="T129" i="7"/>
  <c r="T193" i="7"/>
  <c r="T257" i="7"/>
  <c r="T321" i="7"/>
  <c r="T385" i="7"/>
  <c r="T172" i="7"/>
  <c r="T236" i="7"/>
  <c r="T300" i="7"/>
  <c r="T361" i="7"/>
  <c r="AE399" i="7"/>
  <c r="E390" i="7"/>
  <c r="AD262" i="7"/>
  <c r="E244" i="7"/>
  <c r="E233" i="7"/>
  <c r="AE221" i="7"/>
  <c r="AE210" i="7"/>
  <c r="AD200" i="7"/>
  <c r="AD190" i="7"/>
  <c r="AE178" i="7"/>
  <c r="E169" i="7"/>
  <c r="E159" i="7"/>
  <c r="AE146" i="7"/>
  <c r="E137" i="7"/>
  <c r="AD126" i="7"/>
  <c r="AD115" i="7"/>
  <c r="T88" i="7"/>
  <c r="T51" i="7"/>
  <c r="T19" i="7"/>
  <c r="AA145" i="7"/>
  <c r="AA209" i="7"/>
  <c r="AA273" i="7"/>
  <c r="AA337" i="7"/>
  <c r="AA401" i="7"/>
  <c r="AA95" i="7"/>
  <c r="AA63" i="7"/>
  <c r="AA31" i="7"/>
  <c r="AA122" i="7"/>
  <c r="AA186" i="7"/>
  <c r="AA250" i="7"/>
  <c r="AA314" i="7"/>
  <c r="AA378" i="7"/>
  <c r="T133" i="7"/>
  <c r="T197" i="7"/>
  <c r="T261" i="7"/>
  <c r="T325" i="7"/>
  <c r="T389" i="7"/>
  <c r="T176" i="7"/>
  <c r="T240" i="7"/>
  <c r="T304" i="7"/>
  <c r="T365" i="7"/>
  <c r="E400" i="7"/>
  <c r="AD389" i="7"/>
  <c r="AE377" i="7"/>
  <c r="AE366" i="7"/>
  <c r="E370" i="7"/>
  <c r="AD355" i="7"/>
  <c r="AD344" i="7"/>
  <c r="AD333" i="7"/>
  <c r="AE322" i="7"/>
  <c r="AE311" i="7"/>
  <c r="AE300" i="7"/>
  <c r="AD291" i="7"/>
  <c r="AE279" i="7"/>
  <c r="AD269" i="7"/>
  <c r="AE258" i="7"/>
  <c r="E249" i="7"/>
  <c r="AE236" i="7"/>
  <c r="AE226" i="7"/>
  <c r="AD216" i="7"/>
  <c r="E206" i="7"/>
  <c r="AE194" i="7"/>
  <c r="AE183" i="7"/>
  <c r="E174" i="7"/>
  <c r="AD163" i="7"/>
  <c r="AE151" i="7"/>
  <c r="E142" i="7"/>
  <c r="AD131" i="7"/>
  <c r="AD120" i="7"/>
  <c r="E110" i="7"/>
  <c r="T66" i="7"/>
  <c r="T34" i="7"/>
  <c r="AA115" i="7"/>
  <c r="AA179" i="7"/>
  <c r="AA243" i="7"/>
  <c r="AA307" i="7"/>
  <c r="AA371" i="7"/>
  <c r="T130" i="7"/>
  <c r="AA78" i="7"/>
  <c r="AA46" i="7"/>
  <c r="AA14" i="7"/>
  <c r="AA156" i="7"/>
  <c r="AA220" i="7"/>
  <c r="AA284" i="7"/>
  <c r="AA348" i="7"/>
  <c r="T105" i="7"/>
  <c r="T167" i="7"/>
  <c r="T231" i="7"/>
  <c r="AD363" i="7"/>
  <c r="AD351" i="7"/>
  <c r="AD341" i="7"/>
  <c r="AD330" i="7"/>
  <c r="E320" i="7"/>
  <c r="AD309" i="7"/>
  <c r="AE297" i="7"/>
  <c r="AE286" i="7"/>
  <c r="AD277" i="7"/>
  <c r="AD266" i="7"/>
  <c r="AE254" i="7"/>
  <c r="AE244" i="7"/>
  <c r="AE233" i="7"/>
  <c r="AD223" i="7"/>
  <c r="AE212" i="7"/>
  <c r="E203" i="7"/>
  <c r="E192" i="7"/>
  <c r="AD181" i="7"/>
  <c r="AE169" i="7"/>
  <c r="E160" i="7"/>
  <c r="AD149" i="7"/>
  <c r="AD138" i="7"/>
  <c r="E128" i="7"/>
  <c r="AD117" i="7"/>
  <c r="E106" i="7"/>
  <c r="T56" i="7"/>
  <c r="T24" i="7"/>
  <c r="AA135" i="7"/>
  <c r="AA199" i="7"/>
  <c r="AA263" i="7"/>
  <c r="AA327" i="7"/>
  <c r="AA391" i="7"/>
  <c r="T82" i="7"/>
  <c r="AA68" i="7"/>
  <c r="AA36" i="7"/>
  <c r="AA112" i="7"/>
  <c r="AA176" i="7"/>
  <c r="AA240" i="7"/>
  <c r="AA304" i="7"/>
  <c r="AA368" i="7"/>
  <c r="T125" i="7"/>
  <c r="T187" i="7"/>
  <c r="T251" i="7"/>
  <c r="T315" i="7"/>
  <c r="T379" i="7"/>
  <c r="T166" i="7"/>
  <c r="T364" i="7"/>
  <c r="T194" i="7"/>
  <c r="T258" i="7"/>
  <c r="T322" i="7"/>
  <c r="T386" i="7"/>
  <c r="T327" i="7"/>
  <c r="T174" i="7"/>
  <c r="T238" i="7"/>
  <c r="T302" i="7"/>
  <c r="T363" i="7"/>
  <c r="AE333" i="7"/>
  <c r="E324" i="7"/>
  <c r="AE312" i="7"/>
  <c r="AD302" i="7"/>
  <c r="E292" i="7"/>
  <c r="AE280" i="7"/>
  <c r="E271" i="7"/>
  <c r="AD259" i="7"/>
  <c r="AD249" i="7"/>
  <c r="AE237" i="7"/>
  <c r="E228" i="7"/>
  <c r="AE216" i="7"/>
  <c r="AE205" i="7"/>
  <c r="E196" i="7"/>
  <c r="AE184" i="7"/>
  <c r="AE173" i="7"/>
  <c r="AE162" i="7"/>
  <c r="AE152" i="7"/>
  <c r="AD142" i="7"/>
  <c r="E132" i="7"/>
  <c r="E122" i="7"/>
  <c r="AE109" i="7"/>
  <c r="T68" i="7"/>
  <c r="T36" i="7"/>
  <c r="AA111" i="7"/>
  <c r="AA175" i="7"/>
  <c r="AA239" i="7"/>
  <c r="AA303" i="7"/>
  <c r="AA367" i="7"/>
  <c r="T124" i="7"/>
  <c r="AA80" i="7"/>
  <c r="AA48" i="7"/>
  <c r="AA16" i="7"/>
  <c r="AA152" i="7"/>
  <c r="AA216" i="7"/>
  <c r="AA280" i="7"/>
  <c r="AA344" i="7"/>
  <c r="T101" i="7"/>
  <c r="T163" i="7"/>
  <c r="T227" i="7"/>
  <c r="T291" i="7"/>
  <c r="T355" i="7"/>
  <c r="T142" i="7"/>
  <c r="T319" i="7"/>
  <c r="T170" i="7"/>
  <c r="T234" i="7"/>
  <c r="T298" i="7"/>
  <c r="T359" i="7"/>
  <c r="T279" i="7"/>
  <c r="T10" i="7"/>
  <c r="T214" i="7"/>
  <c r="T278" i="7"/>
  <c r="T342" i="7"/>
  <c r="T404" i="7"/>
  <c r="E395" i="7"/>
  <c r="AD384" i="7"/>
  <c r="AE372" i="7"/>
  <c r="E363" i="7"/>
  <c r="E353" i="7"/>
  <c r="AE340" i="7"/>
  <c r="E331" i="7"/>
  <c r="AE319" i="7"/>
  <c r="AE308" i="7"/>
  <c r="AD298" i="7"/>
  <c r="E288" i="7"/>
  <c r="AE276" i="7"/>
  <c r="E267" i="7"/>
  <c r="E399" i="7"/>
  <c r="AE386" i="7"/>
  <c r="AE375" i="7"/>
  <c r="AE365" i="7"/>
  <c r="E356" i="7"/>
  <c r="E345" i="7"/>
  <c r="AD334" i="7"/>
  <c r="AD323" i="7"/>
  <c r="AD312" i="7"/>
  <c r="AE301" i="7"/>
  <c r="AE290" i="7"/>
  <c r="AD280" i="7"/>
  <c r="E270" i="7"/>
  <c r="E260" i="7"/>
  <c r="AE247" i="7"/>
  <c r="AD248" i="7"/>
  <c r="AE235" i="7"/>
  <c r="AD225" i="7"/>
  <c r="E215" i="7"/>
  <c r="AD204" i="7"/>
  <c r="AD193" i="7"/>
  <c r="AE181" i="7"/>
  <c r="E173" i="7"/>
  <c r="E162" i="7"/>
  <c r="E151" i="7"/>
  <c r="AD140" i="7"/>
  <c r="AD129" i="7"/>
  <c r="AE117" i="7"/>
  <c r="AD108" i="7"/>
  <c r="T61" i="7"/>
  <c r="T29" i="7"/>
  <c r="AA125" i="7"/>
  <c r="AA189" i="7"/>
  <c r="AA253" i="7"/>
  <c r="AA317" i="7"/>
  <c r="AA381" i="7"/>
  <c r="T91" i="7"/>
  <c r="AA73" i="7"/>
  <c r="AA41" i="7"/>
  <c r="AA102" i="7"/>
  <c r="AA166" i="7"/>
  <c r="AA230" i="7"/>
  <c r="AA294" i="7"/>
  <c r="AA358" i="7"/>
  <c r="T115" i="7"/>
  <c r="T177" i="7"/>
  <c r="T241" i="7"/>
  <c r="T305" i="7"/>
  <c r="T366" i="7"/>
  <c r="T156" i="7"/>
  <c r="T220" i="7"/>
  <c r="T284" i="7"/>
  <c r="T348" i="7"/>
  <c r="AE402" i="7"/>
  <c r="AD392" i="7"/>
  <c r="E382" i="7"/>
  <c r="AD246" i="7"/>
  <c r="AE234" i="7"/>
  <c r="E225" i="7"/>
  <c r="AE213" i="7"/>
  <c r="AE403" i="7"/>
  <c r="AE392" i="7"/>
  <c r="E383" i="7"/>
  <c r="AE371" i="7"/>
  <c r="AE360" i="7"/>
  <c r="E351" i="7"/>
  <c r="AE339" i="7"/>
  <c r="AE328" i="7"/>
  <c r="E319" i="7"/>
  <c r="AE307" i="7"/>
  <c r="AE296" i="7"/>
  <c r="E287" i="7"/>
  <c r="AD276" i="7"/>
  <c r="AD265" i="7"/>
  <c r="E397" i="7"/>
  <c r="AD386" i="7"/>
  <c r="E376" i="7"/>
  <c r="E365" i="7"/>
  <c r="E355" i="7"/>
  <c r="E344" i="7"/>
  <c r="E333" i="7"/>
  <c r="E323" i="7"/>
  <c r="AD311" i="7"/>
  <c r="AD300" i="7"/>
  <c r="AE289" i="7"/>
  <c r="AE278" i="7"/>
  <c r="E269" i="7"/>
  <c r="AE257" i="7"/>
  <c r="E248" i="7"/>
  <c r="AD245" i="7"/>
  <c r="E235" i="7"/>
  <c r="AE223" i="7"/>
  <c r="E214" i="7"/>
  <c r="AD202" i="7"/>
  <c r="AE191" i="7"/>
  <c r="AE180" i="7"/>
  <c r="E171" i="7"/>
  <c r="AD160" i="7"/>
  <c r="E150" i="7"/>
  <c r="E139" i="7"/>
  <c r="AD128" i="7"/>
  <c r="AE116" i="7"/>
  <c r="AD106" i="7"/>
  <c r="T57" i="7"/>
  <c r="T25" i="7"/>
  <c r="AA133" i="7"/>
  <c r="AA197" i="7"/>
  <c r="AA261" i="7"/>
  <c r="AA325" i="7"/>
  <c r="AA389" i="7"/>
  <c r="T84" i="7"/>
  <c r="AA69" i="7"/>
  <c r="AA37" i="7"/>
  <c r="AA110" i="7"/>
  <c r="AA174" i="7"/>
  <c r="AA238" i="7"/>
  <c r="AA302" i="7"/>
  <c r="AA366" i="7"/>
  <c r="T123" i="7"/>
  <c r="T185" i="7"/>
  <c r="T249" i="7"/>
  <c r="T313" i="7"/>
  <c r="T374" i="7"/>
  <c r="T164" i="7"/>
  <c r="T228" i="7"/>
  <c r="T292" i="7"/>
  <c r="T375" i="7"/>
  <c r="AD401" i="7"/>
  <c r="AE390" i="7"/>
  <c r="AD380" i="7"/>
  <c r="AE243" i="7"/>
  <c r="AD234" i="7"/>
  <c r="E224" i="7"/>
  <c r="E213" i="7"/>
  <c r="AE201" i="7"/>
  <c r="AD191" i="7"/>
  <c r="AE179" i="7"/>
  <c r="AD170" i="7"/>
  <c r="AE158" i="7"/>
  <c r="E149" i="7"/>
  <c r="AE137" i="7"/>
  <c r="AE126" i="7"/>
  <c r="E117" i="7"/>
  <c r="T96" i="7"/>
  <c r="T55" i="7"/>
  <c r="T23" i="7"/>
  <c r="AA137" i="7"/>
  <c r="AA201" i="7"/>
  <c r="AA265" i="7"/>
  <c r="AA329" i="7"/>
  <c r="AA393" i="7"/>
  <c r="T79" i="7"/>
  <c r="AA67" i="7"/>
  <c r="AA35" i="7"/>
  <c r="AA114" i="7"/>
  <c r="AA178" i="7"/>
  <c r="AA242" i="7"/>
  <c r="AA306" i="7"/>
  <c r="AA370" i="7"/>
  <c r="T128" i="7"/>
  <c r="T189" i="7"/>
  <c r="T253" i="7"/>
  <c r="T317" i="7"/>
  <c r="T381" i="7"/>
  <c r="T168" i="7"/>
  <c r="T232" i="7"/>
  <c r="T296" i="7"/>
  <c r="T357" i="7"/>
  <c r="AE400" i="7"/>
  <c r="AE389" i="7"/>
  <c r="AD379" i="7"/>
  <c r="AD369" i="7"/>
  <c r="AD372" i="7"/>
  <c r="AE355" i="7"/>
  <c r="E346" i="7"/>
  <c r="AE334" i="7"/>
  <c r="E325" i="7"/>
  <c r="E314" i="7"/>
  <c r="AD303" i="7"/>
  <c r="AE291" i="7"/>
  <c r="AD281" i="7"/>
  <c r="AD271" i="7"/>
  <c r="AE259" i="7"/>
  <c r="AE248" i="7"/>
  <c r="AD239" i="7"/>
  <c r="AE227" i="7"/>
  <c r="E218" i="7"/>
  <c r="AD207" i="7"/>
  <c r="E197" i="7"/>
  <c r="E186" i="7"/>
  <c r="AD175" i="7"/>
  <c r="E165" i="7"/>
  <c r="AD153" i="7"/>
  <c r="AE142" i="7"/>
  <c r="AD132" i="7"/>
  <c r="AE120" i="7"/>
  <c r="AE110" i="7"/>
  <c r="T70" i="7"/>
  <c r="T38" i="7"/>
  <c r="AA107" i="7"/>
  <c r="AA171" i="7"/>
  <c r="AA235" i="7"/>
  <c r="AA299" i="7"/>
  <c r="AA363" i="7"/>
  <c r="T120" i="7"/>
  <c r="AA82" i="7"/>
  <c r="AA50" i="7"/>
  <c r="AA18" i="7"/>
  <c r="AA148" i="7"/>
  <c r="AA212" i="7"/>
  <c r="AA276" i="7"/>
  <c r="AA340" i="7"/>
  <c r="AA404" i="7"/>
  <c r="T159" i="7"/>
  <c r="T223" i="7"/>
  <c r="AE364" i="7"/>
  <c r="E354" i="7"/>
  <c r="AD342" i="7"/>
  <c r="AE395" i="7"/>
  <c r="AE384" i="7"/>
  <c r="E375" i="7"/>
  <c r="AE363" i="7"/>
  <c r="AD353" i="7"/>
  <c r="E343" i="7"/>
  <c r="AD332" i="7"/>
  <c r="AE320" i="7"/>
  <c r="E311" i="7"/>
  <c r="E301" i="7"/>
  <c r="E290" i="7"/>
  <c r="E279" i="7"/>
  <c r="AE267" i="7"/>
  <c r="AD399" i="7"/>
  <c r="E389" i="7"/>
  <c r="AD378" i="7"/>
  <c r="AD367" i="7"/>
  <c r="E357" i="7"/>
  <c r="AD346" i="7"/>
  <c r="AD335" i="7"/>
  <c r="AD324" i="7"/>
  <c r="AE313" i="7"/>
  <c r="AE302" i="7"/>
  <c r="AD292" i="7"/>
  <c r="AD282" i="7"/>
  <c r="AE270" i="7"/>
  <c r="E261" i="7"/>
  <c r="E251" i="7"/>
  <c r="AD250" i="7"/>
  <c r="E238" i="7"/>
  <c r="E227" i="7"/>
  <c r="AE215" i="7"/>
  <c r="AE204" i="7"/>
  <c r="AD194" i="7"/>
  <c r="AD184" i="7"/>
  <c r="AE172" i="7"/>
  <c r="E163" i="7"/>
  <c r="AD152" i="7"/>
  <c r="AE140" i="7"/>
  <c r="AE129" i="7"/>
  <c r="E121" i="7"/>
  <c r="AE108" i="7"/>
  <c r="T65" i="7"/>
  <c r="T33" i="7"/>
  <c r="AA117" i="7"/>
  <c r="AA181" i="7"/>
  <c r="AA245" i="7"/>
  <c r="AA309" i="7"/>
  <c r="AA373" i="7"/>
  <c r="T98" i="7"/>
  <c r="AA77" i="7"/>
  <c r="AA45" i="7"/>
  <c r="AA13" i="7"/>
  <c r="AA158" i="7"/>
  <c r="AA222" i="7"/>
  <c r="AA286" i="7"/>
  <c r="AA350" i="7"/>
  <c r="T107" i="7"/>
  <c r="T169" i="7"/>
  <c r="T233" i="7"/>
  <c r="T297" i="7"/>
  <c r="T358" i="7"/>
  <c r="T148" i="7"/>
  <c r="T212" i="7"/>
  <c r="T276" i="7"/>
  <c r="T340" i="7"/>
  <c r="AD404" i="7"/>
  <c r="E394" i="7"/>
  <c r="AE382" i="7"/>
  <c r="E250" i="7"/>
  <c r="E237" i="7"/>
  <c r="AD226" i="7"/>
  <c r="AE214" i="7"/>
  <c r="E205" i="7"/>
  <c r="E195" i="7"/>
  <c r="E184" i="7"/>
  <c r="AE171" i="7"/>
  <c r="AD162" i="7"/>
  <c r="AD151" i="7"/>
  <c r="E141" i="7"/>
  <c r="AD130" i="7"/>
  <c r="E120" i="7"/>
  <c r="E109" i="7"/>
  <c r="T63" i="7"/>
  <c r="T31" i="7"/>
  <c r="AA121" i="7"/>
  <c r="AA185" i="7"/>
  <c r="AA249" i="7"/>
  <c r="AA313" i="7"/>
  <c r="AA377" i="7"/>
  <c r="T95" i="7"/>
  <c r="AA75" i="7"/>
  <c r="AA43" i="7"/>
  <c r="AA11" i="7"/>
  <c r="AA162" i="7"/>
  <c r="AA226" i="7"/>
  <c r="AA290" i="7"/>
  <c r="AA354" i="7"/>
  <c r="T111" i="7"/>
  <c r="T173" i="7"/>
  <c r="T237" i="7"/>
  <c r="T301" i="7"/>
  <c r="T362" i="7"/>
  <c r="T152" i="7"/>
  <c r="T216" i="7"/>
  <c r="T280" i="7"/>
  <c r="T344" i="7"/>
  <c r="AD403" i="7"/>
  <c r="AD393" i="7"/>
  <c r="AD382" i="7"/>
  <c r="E372" i="7"/>
  <c r="E378" i="7"/>
  <c r="AE358" i="7"/>
  <c r="AE347" i="7"/>
  <c r="E338" i="7"/>
  <c r="E328" i="7"/>
  <c r="AD316" i="7"/>
  <c r="E306" i="7"/>
  <c r="AE295" i="7"/>
  <c r="AD284" i="7"/>
  <c r="AE272" i="7"/>
  <c r="AE262" i="7"/>
  <c r="AE251" i="7"/>
  <c r="E242" i="7"/>
  <c r="AE230" i="7"/>
  <c r="AD220" i="7"/>
  <c r="E210" i="7"/>
  <c r="AE198" i="7"/>
  <c r="AD188" i="7"/>
  <c r="E178" i="7"/>
  <c r="E168" i="7"/>
  <c r="E157" i="7"/>
  <c r="E146" i="7"/>
  <c r="AD135" i="7"/>
  <c r="AD124" i="7"/>
  <c r="E114" i="7"/>
  <c r="T78" i="7"/>
  <c r="T46" i="7"/>
  <c r="T14" i="7"/>
  <c r="AA155" i="7"/>
  <c r="AA219" i="7"/>
  <c r="AA283" i="7"/>
  <c r="AA347" i="7"/>
  <c r="T104" i="7"/>
  <c r="AA90" i="7"/>
  <c r="AA58" i="7"/>
  <c r="AA26" i="7"/>
  <c r="AA132" i="7"/>
  <c r="AA196" i="7"/>
  <c r="AA260" i="7"/>
  <c r="AA324" i="7"/>
  <c r="AA388" i="7"/>
  <c r="T143" i="7"/>
  <c r="T207" i="7"/>
  <c r="AE370" i="7"/>
  <c r="AE354" i="7"/>
  <c r="AE344" i="7"/>
  <c r="AE336" i="7"/>
  <c r="AE325" i="7"/>
  <c r="AE314" i="7"/>
  <c r="AD305" i="7"/>
  <c r="E295" i="7"/>
  <c r="E284" i="7"/>
  <c r="AD273" i="7"/>
  <c r="AE261" i="7"/>
  <c r="AD251" i="7"/>
  <c r="AD241" i="7"/>
  <c r="AD230" i="7"/>
  <c r="AD219" i="7"/>
  <c r="AE208" i="7"/>
  <c r="AE197" i="7"/>
  <c r="E188" i="7"/>
  <c r="AD177" i="7"/>
  <c r="AD166" i="7"/>
  <c r="AE154" i="7"/>
  <c r="AE144" i="7"/>
  <c r="AE133" i="7"/>
  <c r="E124" i="7"/>
  <c r="AD113" i="7"/>
  <c r="T76" i="7"/>
  <c r="T44" i="7"/>
  <c r="T12" i="7"/>
  <c r="AA159" i="7"/>
  <c r="AA223" i="7"/>
  <c r="AA287" i="7"/>
  <c r="AA351" i="7"/>
  <c r="T108" i="7"/>
  <c r="AA88" i="7"/>
  <c r="AA56" i="7"/>
  <c r="AA24" i="7"/>
  <c r="AA136" i="7"/>
  <c r="AA200" i="7"/>
  <c r="AA264" i="7"/>
  <c r="AA328" i="7"/>
  <c r="AA392" i="7"/>
  <c r="T147" i="7"/>
  <c r="T211" i="7"/>
  <c r="T275" i="7"/>
  <c r="T339" i="7"/>
  <c r="T403" i="7"/>
  <c r="T287" i="7"/>
  <c r="T138" i="7"/>
  <c r="T218" i="7"/>
  <c r="T282" i="7"/>
  <c r="T346" i="7"/>
  <c r="T247" i="7"/>
  <c r="T372" i="7"/>
  <c r="T198" i="7"/>
  <c r="T262" i="7"/>
  <c r="T326" i="7"/>
  <c r="T390" i="7"/>
  <c r="E398" i="7"/>
  <c r="E387" i="7"/>
  <c r="AD376" i="7"/>
  <c r="AD365" i="7"/>
  <c r="AD354" i="7"/>
  <c r="AE343" i="7"/>
  <c r="E334" i="7"/>
  <c r="AE321" i="7"/>
  <c r="E313" i="7"/>
  <c r="E302" i="7"/>
  <c r="AD290" i="7"/>
  <c r="E281" i="7"/>
  <c r="AE268" i="7"/>
  <c r="E401" i="7"/>
  <c r="AD390" i="7"/>
  <c r="E380" i="7"/>
  <c r="E369" i="7"/>
  <c r="AD358" i="7"/>
  <c r="AD347" i="7"/>
  <c r="AD336" i="7"/>
  <c r="AD326" i="7"/>
  <c r="E316" i="7"/>
  <c r="AD304" i="7"/>
  <c r="AE293" i="7"/>
  <c r="AE282" i="7"/>
  <c r="AE271" i="7"/>
  <c r="E263" i="7"/>
  <c r="E252" i="7"/>
  <c r="AD253" i="7"/>
  <c r="E239" i="7"/>
  <c r="AD228" i="7"/>
  <c r="AD217" i="7"/>
  <c r="E207" i="7"/>
  <c r="AD196" i="7"/>
  <c r="AD185" i="7"/>
  <c r="E175" i="7"/>
  <c r="AD164" i="7"/>
  <c r="E154" i="7"/>
  <c r="E143" i="7"/>
  <c r="AE131" i="7"/>
  <c r="AD121" i="7"/>
  <c r="E111" i="7"/>
  <c r="T69" i="7"/>
  <c r="T37" i="7"/>
  <c r="AA109" i="7"/>
  <c r="AA173" i="7"/>
  <c r="AA237" i="7"/>
  <c r="AA301" i="7"/>
  <c r="AA365" i="7"/>
  <c r="T122" i="7"/>
  <c r="AA81" i="7"/>
  <c r="AA49" i="7"/>
  <c r="AA17" i="7"/>
  <c r="AA150" i="7"/>
  <c r="AA214" i="7"/>
  <c r="AA278" i="7"/>
  <c r="AA342" i="7"/>
  <c r="T99" i="7"/>
  <c r="T161" i="7"/>
  <c r="T225" i="7"/>
  <c r="T289" i="7"/>
  <c r="T353" i="7"/>
  <c r="T140" i="7"/>
  <c r="T204" i="7"/>
  <c r="T268" i="7"/>
  <c r="T332" i="7"/>
  <c r="T396" i="7"/>
  <c r="AD395" i="7"/>
  <c r="AE383" i="7"/>
  <c r="AD252" i="7"/>
  <c r="AD238" i="7"/>
  <c r="AD227" i="7"/>
  <c r="E217" i="7"/>
  <c r="AD206" i="7"/>
  <c r="AD195" i="7"/>
  <c r="E185" i="7"/>
  <c r="AD174" i="7"/>
  <c r="E164" i="7"/>
  <c r="E153" i="7"/>
  <c r="AE141" i="7"/>
  <c r="AE130" i="7"/>
  <c r="AE119" i="7"/>
  <c r="AD110" i="7"/>
  <c r="T67" i="7"/>
  <c r="T35" i="7"/>
  <c r="AA113" i="7"/>
  <c r="AA177" i="7"/>
  <c r="AA241" i="7"/>
  <c r="AA305" i="7"/>
  <c r="AA369" i="7"/>
  <c r="T126" i="7"/>
  <c r="AA79" i="7"/>
  <c r="AA47" i="7"/>
  <c r="AA15" i="7"/>
  <c r="AA154" i="7"/>
  <c r="AA218" i="7"/>
  <c r="AA282" i="7"/>
  <c r="AA346" i="7"/>
  <c r="T103" i="7"/>
  <c r="T165" i="7"/>
  <c r="T229" i="7"/>
  <c r="T293" i="7"/>
  <c r="T376" i="7"/>
  <c r="T144" i="7"/>
  <c r="T208" i="7"/>
  <c r="T272" i="7"/>
  <c r="T336" i="7"/>
  <c r="T400" i="7"/>
  <c r="AD394" i="7"/>
  <c r="E384" i="7"/>
  <c r="AD373" i="7"/>
  <c r="AD362" i="7"/>
  <c r="AE359" i="7"/>
  <c r="E350" i="7"/>
  <c r="AD339" i="7"/>
  <c r="AE327" i="7"/>
  <c r="AD317" i="7"/>
  <c r="AE306" i="7"/>
  <c r="E297" i="7"/>
  <c r="E286" i="7"/>
  <c r="AE274" i="7"/>
  <c r="AD264" i="7"/>
  <c r="E254" i="7"/>
  <c r="AE242" i="7"/>
  <c r="AE231" i="7"/>
  <c r="E222" i="7"/>
  <c r="AD211" i="7"/>
  <c r="E201" i="7"/>
  <c r="AD189" i="7"/>
  <c r="AD179" i="7"/>
  <c r="AE167" i="7"/>
  <c r="E158" i="7"/>
  <c r="AD147" i="7"/>
  <c r="AD136" i="7"/>
  <c r="E126" i="7"/>
  <c r="E116" i="7"/>
  <c r="T86" i="7"/>
  <c r="T50" i="7"/>
  <c r="T18" i="7"/>
  <c r="AA147" i="7"/>
  <c r="AA211" i="7"/>
  <c r="AA275" i="7"/>
  <c r="AA339" i="7"/>
  <c r="AA403" i="7"/>
  <c r="AA94" i="7"/>
  <c r="AA62" i="7"/>
  <c r="AA30" i="7"/>
  <c r="AA124" i="7"/>
  <c r="AA188" i="7"/>
  <c r="AA252" i="7"/>
  <c r="AA316" i="7"/>
  <c r="AA380" i="7"/>
  <c r="T135" i="7"/>
  <c r="T199" i="7"/>
  <c r="E374" i="7"/>
  <c r="AE356" i="7"/>
  <c r="AE345" i="7"/>
  <c r="E336" i="7"/>
  <c r="E326" i="7"/>
  <c r="AD314" i="7"/>
  <c r="E304" i="7"/>
  <c r="AE292" i="7"/>
  <c r="AE281" i="7"/>
  <c r="E272" i="7"/>
  <c r="AD261" i="7"/>
  <c r="AE249" i="7"/>
  <c r="E240" i="7"/>
  <c r="AE228" i="7"/>
  <c r="AD218" i="7"/>
  <c r="E208" i="7"/>
  <c r="AE196" i="7"/>
  <c r="AE185" i="7"/>
  <c r="E176" i="7"/>
  <c r="E166" i="7"/>
  <c r="AE153" i="7"/>
  <c r="E144" i="7"/>
  <c r="AE132" i="7"/>
  <c r="AE121" i="7"/>
  <c r="E112" i="7"/>
  <c r="T72" i="7"/>
  <c r="T40" i="7"/>
  <c r="AA103" i="7"/>
  <c r="AA167" i="7"/>
  <c r="AA231" i="7"/>
  <c r="AA295" i="7"/>
  <c r="AA359" i="7"/>
  <c r="T116" i="7"/>
  <c r="AA84" i="7"/>
  <c r="AA52" i="7"/>
  <c r="AA20" i="7"/>
  <c r="AA144" i="7"/>
  <c r="AA208" i="7"/>
  <c r="AA272" i="7"/>
  <c r="AA336" i="7"/>
  <c r="AA400" i="7"/>
  <c r="T155" i="7"/>
  <c r="T219" i="7"/>
  <c r="T283" i="7"/>
  <c r="T347" i="7"/>
  <c r="T134" i="7"/>
  <c r="T303" i="7"/>
  <c r="T154" i="7"/>
  <c r="T226" i="7"/>
  <c r="T290" i="7"/>
  <c r="T354" i="7"/>
  <c r="T263" i="7"/>
  <c r="T391" i="7"/>
  <c r="T206" i="7"/>
  <c r="T270" i="7"/>
  <c r="T334" i="7"/>
  <c r="T398" i="7"/>
  <c r="AD329" i="7"/>
  <c r="AD318" i="7"/>
  <c r="AD307" i="7"/>
  <c r="AD297" i="7"/>
  <c r="AD286" i="7"/>
  <c r="E276" i="7"/>
  <c r="AE264" i="7"/>
  <c r="E255" i="7"/>
  <c r="AD243" i="7"/>
  <c r="AE232" i="7"/>
  <c r="AD222" i="7"/>
  <c r="E212" i="7"/>
  <c r="AE200" i="7"/>
  <c r="E191" i="7"/>
  <c r="E180" i="7"/>
  <c r="AD169" i="7"/>
  <c r="AD158" i="7"/>
  <c r="E148" i="7"/>
  <c r="AD137" i="7"/>
  <c r="AE125" i="7"/>
  <c r="AE114" i="7"/>
  <c r="T90" i="7"/>
  <c r="T52" i="7"/>
  <c r="T20" i="7"/>
  <c r="AA143" i="7"/>
  <c r="AA207" i="7"/>
  <c r="AA271" i="7"/>
  <c r="AA335" i="7"/>
  <c r="AA399" i="7"/>
  <c r="AA96" i="7"/>
  <c r="AA64" i="7"/>
  <c r="AA32" i="7"/>
  <c r="AA120" i="7"/>
  <c r="AA184" i="7"/>
  <c r="AA248" i="7"/>
  <c r="AA312" i="7"/>
  <c r="AA376" i="7"/>
  <c r="T131" i="7"/>
  <c r="T195" i="7"/>
  <c r="T259" i="7"/>
  <c r="T323" i="7"/>
  <c r="T387" i="7"/>
  <c r="T255" i="7"/>
  <c r="T383" i="7"/>
  <c r="T202" i="7"/>
  <c r="T266" i="7"/>
  <c r="T330" i="7"/>
  <c r="T394" i="7"/>
  <c r="T343" i="7"/>
  <c r="T182" i="7"/>
  <c r="T246" i="7"/>
  <c r="T310" i="7"/>
  <c r="T371" i="7"/>
  <c r="AD400" i="7"/>
  <c r="AE388" i="7"/>
  <c r="E379" i="7"/>
  <c r="AD368" i="7"/>
  <c r="E358" i="7"/>
  <c r="E347" i="7"/>
  <c r="AE335" i="7"/>
  <c r="AE324" i="7"/>
  <c r="E315" i="7"/>
  <c r="AE303" i="7"/>
  <c r="AD293" i="7"/>
  <c r="E283" i="7"/>
  <c r="AD272" i="7"/>
  <c r="E404" i="7"/>
  <c r="E393" i="7"/>
  <c r="AE381" i="7"/>
  <c r="AD371" i="7"/>
  <c r="E361" i="7"/>
  <c r="AD350" i="7"/>
  <c r="AE338" i="7"/>
  <c r="E329" i="7"/>
  <c r="AE317" i="7"/>
  <c r="E308" i="7"/>
  <c r="AD296" i="7"/>
  <c r="AE285" i="7"/>
  <c r="AD275" i="7"/>
  <c r="E265" i="7"/>
  <c r="AD254" i="7"/>
  <c r="E259" i="7"/>
  <c r="AE240" i="7"/>
  <c r="E231" i="7"/>
  <c r="AE219" i="7"/>
  <c r="AD209" i="7"/>
  <c r="E199" i="7"/>
  <c r="E189" i="7"/>
  <c r="AE176" i="7"/>
  <c r="E167" i="7"/>
  <c r="AD156" i="7"/>
  <c r="AD145" i="7"/>
  <c r="E135" i="7"/>
  <c r="E125" i="7"/>
  <c r="AE112" i="7"/>
  <c r="T77" i="7"/>
  <c r="T45" i="7"/>
  <c r="T13" i="7"/>
  <c r="AA157" i="7"/>
  <c r="AA221" i="7"/>
  <c r="AA285" i="7"/>
  <c r="AA349" i="7"/>
  <c r="T106" i="7"/>
  <c r="AA89" i="7"/>
  <c r="AA57" i="7"/>
  <c r="AA25" i="7"/>
  <c r="AA134" i="7"/>
  <c r="AA198" i="7"/>
  <c r="AA262" i="7"/>
  <c r="AA326" i="7"/>
  <c r="AA390" i="7"/>
  <c r="T145" i="7"/>
  <c r="T209" i="7"/>
  <c r="T273" i="7"/>
  <c r="T337" i="7"/>
  <c r="T401" i="7"/>
  <c r="T188" i="7"/>
  <c r="T252" i="7"/>
  <c r="T316" i="7"/>
  <c r="T380" i="7"/>
  <c r="AE396" i="7"/>
  <c r="AD387" i="7"/>
  <c r="E258" i="7"/>
  <c r="AE239" i="7"/>
  <c r="AE229" i="7"/>
  <c r="AE218" i="7"/>
  <c r="AD203" i="7"/>
  <c r="E193" i="7"/>
  <c r="AD182" i="7"/>
  <c r="AD171" i="7"/>
  <c r="E161" i="7"/>
  <c r="AD150" i="7"/>
  <c r="AE138" i="7"/>
  <c r="E129" i="7"/>
  <c r="E119" i="7"/>
  <c r="AD107" i="7"/>
  <c r="T59" i="7"/>
  <c r="T27" i="7"/>
  <c r="AA129" i="7"/>
  <c r="AA193" i="7"/>
  <c r="AA257" i="7"/>
  <c r="AA321" i="7"/>
  <c r="AA385" i="7"/>
  <c r="T87" i="7"/>
  <c r="AA71" i="7"/>
  <c r="AA39" i="7"/>
  <c r="AA106" i="7"/>
  <c r="AA170" i="7"/>
  <c r="AA234" i="7"/>
  <c r="AA298" i="7"/>
  <c r="AA362" i="7"/>
  <c r="T119" i="7"/>
  <c r="T181" i="7"/>
  <c r="T245" i="7"/>
  <c r="T309" i="7"/>
  <c r="T370" i="7"/>
  <c r="T160" i="7"/>
  <c r="T224" i="7"/>
  <c r="T288" i="7"/>
  <c r="T352" i="7"/>
  <c r="AE401" i="7"/>
  <c r="E392" i="7"/>
  <c r="AD381" i="7"/>
  <c r="E371" i="7"/>
  <c r="AD375" i="7"/>
  <c r="AD357" i="7"/>
  <c r="AE346" i="7"/>
  <c r="E337" i="7"/>
  <c r="AD325" i="7"/>
  <c r="AD315" i="7"/>
  <c r="E305" i="7"/>
  <c r="E294" i="7"/>
  <c r="AD283" i="7"/>
  <c r="E273" i="7"/>
  <c r="AE260" i="7"/>
  <c r="AE250" i="7"/>
  <c r="E241" i="7"/>
  <c r="AD229" i="7"/>
  <c r="E220" i="7"/>
  <c r="E209" i="7"/>
  <c r="AD197" i="7"/>
  <c r="AD187" i="7"/>
  <c r="AD176" i="7"/>
  <c r="AE164" i="7"/>
  <c r="E156" i="7"/>
  <c r="E145" i="7"/>
  <c r="E134" i="7"/>
  <c r="AD123" i="7"/>
  <c r="AD112" i="7"/>
  <c r="T74" i="7"/>
  <c r="T42" i="7"/>
  <c r="AA99" i="7"/>
  <c r="AA163" i="7"/>
  <c r="AA227" i="7"/>
  <c r="AA291" i="7"/>
  <c r="AA355" i="7"/>
  <c r="T112" i="7"/>
  <c r="AA86" i="7"/>
  <c r="AA54" i="7"/>
  <c r="AA22" i="7"/>
  <c r="AA140" i="7"/>
  <c r="AA204" i="7"/>
  <c r="AA268" i="7"/>
  <c r="AA332" i="7"/>
  <c r="AA396" i="7"/>
  <c r="T151" i="7"/>
  <c r="T215" i="7"/>
  <c r="AE367" i="7"/>
  <c r="AE353" i="7"/>
  <c r="AD343" i="7"/>
  <c r="AE332" i="7"/>
  <c r="AD322" i="7"/>
  <c r="E312" i="7"/>
  <c r="AD301" i="7"/>
  <c r="E291" i="7"/>
  <c r="AD279" i="7"/>
  <c r="AE269" i="7"/>
  <c r="AD258" i="7"/>
  <c r="AE246" i="7"/>
  <c r="AD237" i="7"/>
  <c r="AE225" i="7"/>
  <c r="E216" i="7"/>
  <c r="AD205" i="7"/>
  <c r="AE193" i="7"/>
  <c r="AD183" i="7"/>
  <c r="AD173" i="7"/>
  <c r="AE161" i="7"/>
  <c r="AE150" i="7"/>
  <c r="AD141" i="7"/>
  <c r="E131" i="7"/>
  <c r="AE118" i="7"/>
  <c r="AD109" i="7"/>
  <c r="T64" i="7"/>
  <c r="T32" i="7"/>
  <c r="AA119" i="7"/>
  <c r="AA183" i="7"/>
  <c r="AA247" i="7"/>
  <c r="AA311" i="7"/>
  <c r="AA375" i="7"/>
  <c r="T97" i="7"/>
  <c r="AA76" i="7"/>
  <c r="AA44" i="7"/>
  <c r="AA12" i="7"/>
  <c r="AA160" i="7"/>
  <c r="AA224" i="7"/>
  <c r="AA288" i="7"/>
  <c r="AA352" i="7"/>
  <c r="T109" i="7"/>
  <c r="T171" i="7"/>
  <c r="T235" i="7"/>
  <c r="T299" i="7"/>
  <c r="T360" i="7"/>
  <c r="T150" i="7"/>
  <c r="T335" i="7"/>
  <c r="T178" i="7"/>
  <c r="T242" i="7"/>
  <c r="T306" i="7"/>
  <c r="T367" i="7"/>
  <c r="T295" i="7"/>
  <c r="T146" i="7"/>
  <c r="T222" i="7"/>
  <c r="T286" i="7"/>
  <c r="T350" i="7"/>
  <c r="AA10" i="7"/>
  <c r="AB10" i="7" s="1"/>
  <c r="AB11" i="7" s="1"/>
  <c r="AD208" i="7"/>
  <c r="AD198" i="7"/>
  <c r="AE186" i="7"/>
  <c r="AE175" i="7"/>
  <c r="AE165" i="7"/>
  <c r="AD155" i="7"/>
  <c r="AD144" i="7"/>
  <c r="AD134" i="7"/>
  <c r="AE122" i="7"/>
  <c r="E113" i="7"/>
  <c r="T75" i="7"/>
  <c r="T43" i="7"/>
  <c r="T11" i="7"/>
  <c r="AA161" i="7"/>
  <c r="AA225" i="7"/>
  <c r="AA289" i="7"/>
  <c r="AA353" i="7"/>
  <c r="T110" i="7"/>
  <c r="AA87" i="7"/>
  <c r="AA55" i="7"/>
  <c r="AA23" i="7"/>
  <c r="AA138" i="7"/>
  <c r="AA202" i="7"/>
  <c r="AA266" i="7"/>
  <c r="AA330" i="7"/>
  <c r="AA394" i="7"/>
  <c r="T149" i="7"/>
  <c r="T213" i="7"/>
  <c r="T277" i="7"/>
  <c r="T341" i="7"/>
  <c r="T405" i="7"/>
  <c r="T192" i="7"/>
  <c r="T256" i="7"/>
  <c r="T320" i="7"/>
  <c r="T384" i="7"/>
  <c r="AD397" i="7"/>
  <c r="AE385" i="7"/>
  <c r="AE374" i="7"/>
  <c r="E366" i="7"/>
  <c r="AD364" i="7"/>
  <c r="AE351" i="7"/>
  <c r="E342" i="7"/>
  <c r="AE330" i="7"/>
  <c r="AD320" i="7"/>
  <c r="E310" i="7"/>
  <c r="AE298" i="7"/>
  <c r="AD288" i="7"/>
  <c r="E278" i="7"/>
  <c r="AE266" i="7"/>
  <c r="AE255" i="7"/>
  <c r="E246" i="7"/>
  <c r="AD235" i="7"/>
  <c r="AD224" i="7"/>
  <c r="AD213" i="7"/>
  <c r="AE202" i="7"/>
  <c r="AD192" i="7"/>
  <c r="E182" i="7"/>
  <c r="AE170" i="7"/>
  <c r="AE159" i="7"/>
  <c r="AE148" i="7"/>
  <c r="AD139" i="7"/>
  <c r="AE127" i="7"/>
  <c r="E118" i="7"/>
  <c r="E107" i="7"/>
  <c r="T58" i="7"/>
  <c r="T26" i="7"/>
  <c r="AA131" i="7"/>
  <c r="AA195" i="7"/>
  <c r="AA259" i="7"/>
  <c r="AA323" i="7"/>
  <c r="AA387" i="7"/>
  <c r="T85" i="7"/>
  <c r="AA70" i="7"/>
  <c r="AA38" i="7"/>
  <c r="AA108" i="7"/>
  <c r="AA172" i="7"/>
  <c r="AA236" i="7"/>
  <c r="AA300" i="7"/>
  <c r="AA364" i="7"/>
  <c r="T121" i="7"/>
  <c r="T183" i="7"/>
  <c r="AE378" i="7"/>
  <c r="AD359" i="7"/>
  <c r="AD349" i="7"/>
  <c r="AD338" i="7"/>
  <c r="AD327" i="7"/>
  <c r="AE316" i="7"/>
  <c r="AD306" i="7"/>
  <c r="E296" i="7"/>
  <c r="AD285" i="7"/>
  <c r="AD274" i="7"/>
  <c r="AD263" i="7"/>
  <c r="AE252" i="7"/>
  <c r="E243" i="7"/>
  <c r="AD231" i="7"/>
  <c r="AE220" i="7"/>
  <c r="AE209" i="7"/>
  <c r="E200" i="7"/>
  <c r="E190" i="7"/>
  <c r="AE177" i="7"/>
  <c r="AE166" i="7"/>
  <c r="AD157" i="7"/>
  <c r="AD146" i="7"/>
  <c r="E136" i="7"/>
  <c r="AD125" i="7"/>
  <c r="AD114" i="7"/>
  <c r="T81" i="7"/>
  <c r="T48" i="7"/>
  <c r="T16" i="7"/>
  <c r="AA151" i="7"/>
  <c r="AA215" i="7"/>
  <c r="AA279" i="7"/>
  <c r="AA343" i="7"/>
  <c r="T100" i="7"/>
  <c r="AA92" i="7"/>
  <c r="AA60" i="7"/>
  <c r="AA28" i="7"/>
  <c r="AA128" i="7"/>
  <c r="AA192" i="7"/>
  <c r="AA256" i="7"/>
  <c r="AA320" i="7"/>
  <c r="AA384" i="7"/>
  <c r="T139" i="7"/>
  <c r="T203" i="7"/>
  <c r="T267" i="7"/>
  <c r="T331" i="7"/>
  <c r="T395" i="7"/>
  <c r="T271" i="7"/>
  <c r="T399" i="7"/>
  <c r="T210" i="7"/>
  <c r="T274" i="7"/>
  <c r="T338" i="7"/>
  <c r="T402" i="7"/>
  <c r="T356" i="7"/>
  <c r="T190" i="7"/>
  <c r="T254" i="7"/>
  <c r="T318" i="7"/>
  <c r="T382" i="7"/>
  <c r="E405" i="7"/>
  <c r="AE106" i="7"/>
  <c r="V10" i="7"/>
  <c r="U10" i="7"/>
  <c r="U11" i="7" s="1"/>
  <c r="AL4" i="8"/>
  <c r="B13" i="3"/>
  <c r="AL4" i="6"/>
  <c r="AE396" i="9"/>
  <c r="E389" i="9"/>
  <c r="AE375" i="9"/>
  <c r="E367" i="9"/>
  <c r="AD356" i="9"/>
  <c r="AE343" i="9"/>
  <c r="AE332" i="9"/>
  <c r="E325" i="9"/>
  <c r="AE311" i="9"/>
  <c r="E303" i="9"/>
  <c r="AD292" i="9"/>
  <c r="AE279" i="9"/>
  <c r="E271" i="9"/>
  <c r="E261" i="9"/>
  <c r="AE247" i="9"/>
  <c r="AE237" i="9"/>
  <c r="E229" i="9"/>
  <c r="AD217" i="9"/>
  <c r="AE205" i="9"/>
  <c r="E196" i="9"/>
  <c r="AD185" i="9"/>
  <c r="E401" i="9"/>
  <c r="AD389" i="9"/>
  <c r="AD378" i="9"/>
  <c r="AD368" i="9"/>
  <c r="E358" i="9"/>
  <c r="E347" i="9"/>
  <c r="AD336" i="9"/>
  <c r="AE323" i="9"/>
  <c r="AE312" i="9"/>
  <c r="E305" i="9"/>
  <c r="AE292" i="9"/>
  <c r="E283" i="9"/>
  <c r="E273" i="9"/>
  <c r="AD261" i="9"/>
  <c r="E251" i="9"/>
  <c r="E240" i="9"/>
  <c r="AD229" i="9"/>
  <c r="E219" i="9"/>
  <c r="E208" i="9"/>
  <c r="AD197" i="9"/>
  <c r="AE185" i="9"/>
  <c r="E176" i="9"/>
  <c r="AD165" i="9"/>
  <c r="AD154" i="9"/>
  <c r="E144" i="9"/>
  <c r="AE131" i="9"/>
  <c r="E123" i="9"/>
  <c r="AD112" i="9"/>
  <c r="T195" i="9"/>
  <c r="AA277" i="9"/>
  <c r="AA200" i="9"/>
  <c r="T31" i="9"/>
  <c r="T354" i="9"/>
  <c r="AA356" i="9"/>
  <c r="AA124" i="9"/>
  <c r="AA77" i="9"/>
  <c r="T76" i="9"/>
  <c r="AA388" i="9"/>
  <c r="T200" i="9"/>
  <c r="T243" i="9"/>
  <c r="T371" i="9"/>
  <c r="E399" i="9"/>
  <c r="AD387" i="9"/>
  <c r="AD377" i="9"/>
  <c r="AD366" i="9"/>
  <c r="AE353" i="9"/>
  <c r="E404" i="9"/>
  <c r="AE391" i="9"/>
  <c r="AE381" i="9"/>
  <c r="E373" i="9"/>
  <c r="AD361" i="9"/>
  <c r="AE348" i="9"/>
  <c r="AE338" i="9"/>
  <c r="AD329" i="9"/>
  <c r="E319" i="9"/>
  <c r="AD308" i="9"/>
  <c r="AE295" i="9"/>
  <c r="E287" i="9"/>
  <c r="E277" i="9"/>
  <c r="AE263" i="9"/>
  <c r="AE253" i="9"/>
  <c r="AD244" i="9"/>
  <c r="AE231" i="9"/>
  <c r="E223" i="9"/>
  <c r="E212" i="9"/>
  <c r="AD201" i="9"/>
  <c r="AE189" i="9"/>
  <c r="E180" i="9"/>
  <c r="E395" i="9"/>
  <c r="AE382" i="9"/>
  <c r="AE371" i="9"/>
  <c r="AE360" i="9"/>
  <c r="AD352" i="9"/>
  <c r="AD341" i="9"/>
  <c r="AE328" i="9"/>
  <c r="AD320" i="9"/>
  <c r="AE307" i="9"/>
  <c r="AE296" i="9"/>
  <c r="AD288" i="9"/>
  <c r="AE275" i="9"/>
  <c r="E267" i="9"/>
  <c r="AD256" i="9"/>
  <c r="AE243" i="9"/>
  <c r="E235" i="9"/>
  <c r="E224" i="9"/>
  <c r="AE212" i="9"/>
  <c r="AE201" i="9"/>
  <c r="E192" i="9"/>
  <c r="AD181" i="9"/>
  <c r="AE169" i="9"/>
  <c r="E160" i="9"/>
  <c r="AD149" i="9"/>
  <c r="AD138" i="9"/>
  <c r="AD128" i="9"/>
  <c r="AE115" i="9"/>
  <c r="E106" i="9"/>
  <c r="AA384" i="9"/>
  <c r="AA138" i="9"/>
  <c r="AA67" i="9"/>
  <c r="T63" i="9"/>
  <c r="T167" i="9"/>
  <c r="AA263" i="9"/>
  <c r="AA186" i="9"/>
  <c r="T38" i="9"/>
  <c r="AA324" i="9"/>
  <c r="T136" i="9"/>
  <c r="T292" i="9"/>
  <c r="T307" i="9"/>
  <c r="AE402" i="9"/>
  <c r="E393" i="9"/>
  <c r="E382" i="9"/>
  <c r="AE369" i="9"/>
  <c r="AE358" i="9"/>
  <c r="E351" i="9"/>
  <c r="E340" i="9"/>
  <c r="E329" i="9"/>
  <c r="AD318" i="9"/>
  <c r="AE305" i="9"/>
  <c r="E297" i="9"/>
  <c r="AD286" i="9"/>
  <c r="AE273" i="9"/>
  <c r="AE262" i="9"/>
  <c r="E254" i="9"/>
  <c r="AD243" i="9"/>
  <c r="AE399" i="9"/>
  <c r="E391" i="9"/>
  <c r="AD380" i="9"/>
  <c r="AE367" i="9"/>
  <c r="AE356" i="9"/>
  <c r="AD348" i="9"/>
  <c r="AE342" i="9"/>
  <c r="AE321" i="9"/>
  <c r="AD302" i="9"/>
  <c r="E281" i="9"/>
  <c r="AE257" i="9"/>
  <c r="E239" i="9"/>
  <c r="AD385" i="9"/>
  <c r="AD364" i="9"/>
  <c r="E343" i="9"/>
  <c r="E333" i="9"/>
  <c r="AE319" i="9"/>
  <c r="AE308" i="9"/>
  <c r="E301" i="9"/>
  <c r="AE287" i="9"/>
  <c r="AE276" i="9"/>
  <c r="E268" i="9"/>
  <c r="AD257" i="9"/>
  <c r="AE244" i="9"/>
  <c r="AD236" i="9"/>
  <c r="AD225" i="9"/>
  <c r="AE213" i="9"/>
  <c r="E204" i="9"/>
  <c r="AD193" i="9"/>
  <c r="AE181" i="9"/>
  <c r="AE395" i="9"/>
  <c r="E387" i="9"/>
  <c r="AE373" i="9"/>
  <c r="AE363" i="9"/>
  <c r="E355" i="9"/>
  <c r="E345" i="9"/>
  <c r="AE331" i="9"/>
  <c r="E323" i="9"/>
  <c r="E313" i="9"/>
  <c r="AE299" i="9"/>
  <c r="E291" i="9"/>
  <c r="AD280" i="9"/>
  <c r="AE267" i="9"/>
  <c r="E259" i="9"/>
  <c r="AD248" i="9"/>
  <c r="AE235" i="9"/>
  <c r="E227" i="9"/>
  <c r="AD215" i="9"/>
  <c r="E206" i="9"/>
  <c r="AE193" i="9"/>
  <c r="E184" i="9"/>
  <c r="AD173" i="9"/>
  <c r="AE161" i="9"/>
  <c r="E152" i="9"/>
  <c r="AD141" i="9"/>
  <c r="AE128" i="9"/>
  <c r="AD120" i="9"/>
  <c r="AD109" i="9"/>
  <c r="T131" i="9"/>
  <c r="AA245" i="9"/>
  <c r="AA168" i="9"/>
  <c r="T47" i="9"/>
  <c r="T227" i="9"/>
  <c r="AA293" i="9"/>
  <c r="AA92" i="9"/>
  <c r="T22" i="9"/>
  <c r="AA334" i="9"/>
  <c r="T104" i="9"/>
  <c r="T228" i="9"/>
  <c r="T275" i="9"/>
  <c r="T403" i="9"/>
  <c r="AE393" i="9"/>
  <c r="AE383" i="9"/>
  <c r="E375" i="9"/>
  <c r="AE361" i="9"/>
  <c r="E353" i="9"/>
  <c r="AD342" i="9"/>
  <c r="AE329" i="9"/>
  <c r="E321" i="9"/>
  <c r="E311" i="9"/>
  <c r="AD299" i="9"/>
  <c r="E289" i="9"/>
  <c r="E279" i="9"/>
  <c r="AE266" i="9"/>
  <c r="E257" i="9"/>
  <c r="E247" i="9"/>
  <c r="AE233" i="9"/>
  <c r="AE225" i="9"/>
  <c r="AE215" i="9"/>
  <c r="AE204" i="9"/>
  <c r="AD195" i="9"/>
  <c r="E335" i="9"/>
  <c r="AE310" i="9"/>
  <c r="AD291" i="9"/>
  <c r="AD270" i="9"/>
  <c r="E249" i="9"/>
  <c r="AD396" i="9"/>
  <c r="AE372" i="9"/>
  <c r="E354" i="9"/>
  <c r="AE335" i="9"/>
  <c r="E327" i="9"/>
  <c r="AD315" i="9"/>
  <c r="AD305" i="9"/>
  <c r="E295" i="9"/>
  <c r="AD284" i="9"/>
  <c r="AE271" i="9"/>
  <c r="AE260" i="9"/>
  <c r="E253" i="9"/>
  <c r="AE239" i="9"/>
  <c r="E231" i="9"/>
  <c r="E220" i="9"/>
  <c r="AD209" i="9"/>
  <c r="AD198" i="9"/>
  <c r="E188" i="9"/>
  <c r="E403" i="9"/>
  <c r="AD392" i="9"/>
  <c r="AE380" i="9"/>
  <c r="E371" i="9"/>
  <c r="E361" i="9"/>
  <c r="AE347" i="9"/>
  <c r="AE336" i="9"/>
  <c r="AD328" i="9"/>
  <c r="AD317" i="9"/>
  <c r="E307" i="9"/>
  <c r="AD296" i="9"/>
  <c r="AE283" i="9"/>
  <c r="AE272" i="9"/>
  <c r="E265" i="9"/>
  <c r="AD253" i="9"/>
  <c r="E243" i="9"/>
  <c r="AD232" i="9"/>
  <c r="AD221" i="9"/>
  <c r="AE209" i="9"/>
  <c r="E200" i="9"/>
  <c r="E190" i="9"/>
  <c r="AD178" i="9"/>
  <c r="E168" i="9"/>
  <c r="AD157" i="9"/>
  <c r="AE145" i="9"/>
  <c r="AD136" i="9"/>
  <c r="AD125" i="9"/>
  <c r="E115" i="9"/>
  <c r="T282" i="9"/>
  <c r="AA318" i="9"/>
  <c r="AA106" i="9"/>
  <c r="T15" i="9"/>
  <c r="AA305" i="9"/>
  <c r="T103" i="9"/>
  <c r="AA231" i="9"/>
  <c r="AA154" i="9"/>
  <c r="T54" i="9"/>
  <c r="AA357" i="9"/>
  <c r="T168" i="9"/>
  <c r="T356" i="9"/>
  <c r="T339" i="9"/>
  <c r="AE398" i="9"/>
  <c r="AD390" i="9"/>
  <c r="AE377" i="9"/>
  <c r="E369" i="9"/>
  <c r="E359" i="9"/>
  <c r="AE345" i="9"/>
  <c r="E337" i="9"/>
  <c r="AD326" i="9"/>
  <c r="E316" i="9"/>
  <c r="AE302" i="9"/>
  <c r="E294" i="9"/>
  <c r="AE281" i="9"/>
  <c r="AE270" i="9"/>
  <c r="E263" i="9"/>
  <c r="AE249" i="9"/>
  <c r="E241" i="9"/>
  <c r="E233" i="9"/>
  <c r="AD222" i="9"/>
  <c r="AD211" i="9"/>
  <c r="AE199" i="9"/>
  <c r="AE188" i="9"/>
  <c r="AD179" i="9"/>
  <c r="AE167" i="9"/>
  <c r="AE173" i="9"/>
  <c r="E164" i="9"/>
  <c r="AD153" i="9"/>
  <c r="AE183" i="9"/>
  <c r="AD163" i="9"/>
  <c r="AE157" i="9"/>
  <c r="AE141" i="9"/>
  <c r="AD132" i="9"/>
  <c r="AE119" i="9"/>
  <c r="AE108" i="9"/>
  <c r="T163" i="9"/>
  <c r="AA261" i="9"/>
  <c r="AA184" i="9"/>
  <c r="T39" i="9"/>
  <c r="T290" i="9"/>
  <c r="AA346" i="9"/>
  <c r="AA108" i="9"/>
  <c r="T14" i="9"/>
  <c r="AA301" i="9"/>
  <c r="AA405" i="9"/>
  <c r="T236" i="9"/>
  <c r="T259" i="9"/>
  <c r="T387" i="9"/>
  <c r="E397" i="9"/>
  <c r="E386" i="9"/>
  <c r="AD376" i="9"/>
  <c r="E365" i="9"/>
  <c r="AD354" i="9"/>
  <c r="AE341" i="9"/>
  <c r="AE330" i="9"/>
  <c r="AD322" i="9"/>
  <c r="AD311" i="9"/>
  <c r="AE298" i="9"/>
  <c r="AD290" i="9"/>
  <c r="AE277" i="9"/>
  <c r="E269" i="9"/>
  <c r="AD258" i="9"/>
  <c r="AD247" i="9"/>
  <c r="E237" i="9"/>
  <c r="E226" i="9"/>
  <c r="AE214" i="9"/>
  <c r="AE203" i="9"/>
  <c r="E194" i="9"/>
  <c r="AD183" i="9"/>
  <c r="AE171" i="9"/>
  <c r="E162" i="9"/>
  <c r="AD152" i="9"/>
  <c r="E142" i="9"/>
  <c r="AE129" i="9"/>
  <c r="E121" i="9"/>
  <c r="E111" i="9"/>
  <c r="T147" i="9"/>
  <c r="AA253" i="9"/>
  <c r="AA176" i="9"/>
  <c r="T43" i="9"/>
  <c r="T258" i="9"/>
  <c r="AA306" i="9"/>
  <c r="AA100" i="9"/>
  <c r="T18" i="9"/>
  <c r="AA317" i="9"/>
  <c r="T96" i="9"/>
  <c r="T220" i="9"/>
  <c r="T267" i="9"/>
  <c r="T395" i="9"/>
  <c r="AA88" i="9"/>
  <c r="T102" i="9"/>
  <c r="T226" i="9"/>
  <c r="T273" i="9"/>
  <c r="T401" i="9"/>
  <c r="AA15" i="9"/>
  <c r="AA258" i="9"/>
  <c r="AA268" i="9"/>
  <c r="AA12" i="9"/>
  <c r="AA402" i="9"/>
  <c r="AA42" i="9"/>
  <c r="AA382" i="9"/>
  <c r="AD395" i="9"/>
  <c r="AD384" i="9"/>
  <c r="E374" i="9"/>
  <c r="AD363" i="9"/>
  <c r="AE350" i="9"/>
  <c r="AD230" i="9"/>
  <c r="AE218" i="9"/>
  <c r="AE207" i="9"/>
  <c r="E198" i="9"/>
  <c r="AD187" i="9"/>
  <c r="AE175" i="9"/>
  <c r="E166" i="9"/>
  <c r="E172" i="9"/>
  <c r="AD161" i="9"/>
  <c r="AE149" i="9"/>
  <c r="AE138" i="9"/>
  <c r="AE127" i="9"/>
  <c r="AE116" i="9"/>
  <c r="AD107" i="9"/>
  <c r="T99" i="9"/>
  <c r="AA229" i="9"/>
  <c r="AA152" i="9"/>
  <c r="T55" i="9"/>
  <c r="T199" i="9"/>
  <c r="AA323" i="9"/>
  <c r="AA202" i="9"/>
  <c r="T30" i="9"/>
  <c r="AA307" i="9"/>
  <c r="T120" i="9"/>
  <c r="T260" i="9"/>
  <c r="T291" i="9"/>
  <c r="AE403" i="9"/>
  <c r="AD394" i="9"/>
  <c r="E384" i="9"/>
  <c r="AD372" i="9"/>
  <c r="E363" i="9"/>
  <c r="AE349" i="9"/>
  <c r="E341" i="9"/>
  <c r="E331" i="9"/>
  <c r="AE317" i="9"/>
  <c r="E309" i="9"/>
  <c r="E299" i="9"/>
  <c r="AE285" i="9"/>
  <c r="AE274" i="9"/>
  <c r="AE264" i="9"/>
  <c r="E256" i="9"/>
  <c r="E245" i="9"/>
  <c r="AD234" i="9"/>
  <c r="AE222" i="9"/>
  <c r="AE211" i="9"/>
  <c r="E202" i="9"/>
  <c r="AD191" i="9"/>
  <c r="AE179" i="9"/>
  <c r="AE168" i="9"/>
  <c r="AE159" i="9"/>
  <c r="E150" i="9"/>
  <c r="E140" i="9"/>
  <c r="E129" i="9"/>
  <c r="E119" i="9"/>
  <c r="E107" i="9"/>
  <c r="AA400" i="9"/>
  <c r="AA221" i="9"/>
  <c r="AA144" i="9"/>
  <c r="T59" i="9"/>
  <c r="T183" i="9"/>
  <c r="AA271" i="9"/>
  <c r="AA194" i="9"/>
  <c r="T34" i="9"/>
  <c r="AA315" i="9"/>
  <c r="T128" i="9"/>
  <c r="T276" i="9"/>
  <c r="T299" i="9"/>
  <c r="T153" i="9"/>
  <c r="AA41" i="9"/>
  <c r="T134" i="9"/>
  <c r="T288" i="9"/>
  <c r="T305" i="9"/>
  <c r="T105" i="9"/>
  <c r="AA47" i="9"/>
  <c r="AA345" i="9"/>
  <c r="AA82" i="9"/>
  <c r="AA209" i="9"/>
  <c r="T213" i="9"/>
  <c r="AA228" i="9"/>
  <c r="AD403" i="9"/>
  <c r="AE390" i="9"/>
  <c r="AE379" i="9"/>
  <c r="AD371" i="9"/>
  <c r="AD360" i="9"/>
  <c r="E350" i="9"/>
  <c r="E339" i="9"/>
  <c r="AE326" i="9"/>
  <c r="E318" i="9"/>
  <c r="AD307" i="9"/>
  <c r="AE294" i="9"/>
  <c r="AE155" i="9"/>
  <c r="E146" i="9"/>
  <c r="E174" i="9"/>
  <c r="E170" i="9"/>
  <c r="AE146" i="9"/>
  <c r="AE136" i="9"/>
  <c r="E127" i="9"/>
  <c r="AD116" i="9"/>
  <c r="T346" i="9"/>
  <c r="AA352" i="9"/>
  <c r="AA122" i="9"/>
  <c r="AA83" i="9"/>
  <c r="T78" i="9"/>
  <c r="T135" i="9"/>
  <c r="AA247" i="9"/>
  <c r="AA170" i="9"/>
  <c r="T46" i="9"/>
  <c r="AA340" i="9"/>
  <c r="T152" i="9"/>
  <c r="T324" i="9"/>
  <c r="T323" i="9"/>
  <c r="AD402" i="9"/>
  <c r="AE389" i="9"/>
  <c r="E381" i="9"/>
  <c r="AD370" i="9"/>
  <c r="AE357" i="9"/>
  <c r="E349" i="9"/>
  <c r="AD338" i="9"/>
  <c r="AE325" i="9"/>
  <c r="E317" i="9"/>
  <c r="AD306" i="9"/>
  <c r="AE293" i="9"/>
  <c r="E285" i="9"/>
  <c r="E275" i="9"/>
  <c r="AE261" i="9"/>
  <c r="AE251" i="9"/>
  <c r="AD242" i="9"/>
  <c r="AE229" i="9"/>
  <c r="AE219" i="9"/>
  <c r="E210" i="9"/>
  <c r="AD199" i="9"/>
  <c r="AE187" i="9"/>
  <c r="AE176" i="9"/>
  <c r="AD167" i="9"/>
  <c r="E158" i="9"/>
  <c r="E148" i="9"/>
  <c r="E137" i="9"/>
  <c r="AD126" i="9"/>
  <c r="AD115" i="9"/>
  <c r="T314" i="9"/>
  <c r="AA335" i="9"/>
  <c r="AA114" i="9"/>
  <c r="T11" i="9"/>
  <c r="T86" i="9"/>
  <c r="T119" i="9"/>
  <c r="AA239" i="9"/>
  <c r="AA162" i="9"/>
  <c r="T50" i="9"/>
  <c r="AA349" i="9"/>
  <c r="T160" i="9"/>
  <c r="T340" i="9"/>
  <c r="T331" i="9"/>
  <c r="AA256" i="9"/>
  <c r="AA355" i="9"/>
  <c r="T166" i="9"/>
  <c r="T352" i="9"/>
  <c r="T337" i="9"/>
  <c r="AA232" i="9"/>
  <c r="AA181" i="9"/>
  <c r="T157" i="9"/>
  <c r="T77" i="9"/>
  <c r="AA222" i="9"/>
  <c r="T209" i="9"/>
  <c r="T278" i="9"/>
  <c r="AD400" i="9"/>
  <c r="AE387" i="9"/>
  <c r="AE376" i="9"/>
  <c r="AE366" i="9"/>
  <c r="AE355" i="9"/>
  <c r="AD347" i="9"/>
  <c r="AE223" i="9"/>
  <c r="AD213" i="9"/>
  <c r="AD203" i="9"/>
  <c r="AE191" i="9"/>
  <c r="E182" i="9"/>
  <c r="AD171" i="9"/>
  <c r="AD177" i="9"/>
  <c r="E167" i="9"/>
  <c r="E156" i="9"/>
  <c r="AD145" i="9"/>
  <c r="E135" i="9"/>
  <c r="AD124" i="9"/>
  <c r="AD113" i="9"/>
  <c r="T223" i="9"/>
  <c r="AA291" i="9"/>
  <c r="AA90" i="9"/>
  <c r="T23" i="9"/>
  <c r="AA338" i="9"/>
  <c r="AA387" i="9"/>
  <c r="AA215" i="9"/>
  <c r="T10" i="9"/>
  <c r="T62" i="9"/>
  <c r="AA373" i="9"/>
  <c r="T184" i="9"/>
  <c r="T388" i="9"/>
  <c r="T355" i="9"/>
  <c r="AD399" i="9"/>
  <c r="AE386" i="9"/>
  <c r="E379" i="9"/>
  <c r="AE365" i="9"/>
  <c r="E357" i="9"/>
  <c r="AD346" i="9"/>
  <c r="AD335" i="9"/>
  <c r="AE322" i="9"/>
  <c r="AD314" i="9"/>
  <c r="AE301" i="9"/>
  <c r="E293" i="9"/>
  <c r="AD282" i="9"/>
  <c r="AD271" i="9"/>
  <c r="AE258" i="9"/>
  <c r="AD250" i="9"/>
  <c r="AD239" i="9"/>
  <c r="AE226" i="9"/>
  <c r="E218" i="9"/>
  <c r="AD207" i="9"/>
  <c r="AD196" i="9"/>
  <c r="E186" i="9"/>
  <c r="AD175" i="9"/>
  <c r="AD164" i="9"/>
  <c r="AD155" i="9"/>
  <c r="AE143" i="9"/>
  <c r="AD134" i="9"/>
  <c r="AE121" i="9"/>
  <c r="E113" i="9"/>
  <c r="T211" i="9"/>
  <c r="AA283" i="9"/>
  <c r="AA208" i="9"/>
  <c r="T27" i="9"/>
  <c r="T386" i="9"/>
  <c r="AA372" i="9"/>
  <c r="AA132" i="9"/>
  <c r="AA69" i="9"/>
  <c r="T68" i="9"/>
  <c r="AA381" i="9"/>
  <c r="T192" i="9"/>
  <c r="T404" i="9"/>
  <c r="T363" i="9"/>
  <c r="AA179" i="9"/>
  <c r="AA386" i="9"/>
  <c r="T198" i="9"/>
  <c r="T241" i="9"/>
  <c r="T369" i="9"/>
  <c r="AA167" i="9"/>
  <c r="AA119" i="9"/>
  <c r="T334" i="9"/>
  <c r="AA86" i="9"/>
  <c r="AA284" i="9"/>
  <c r="AA207" i="9"/>
  <c r="AA199" i="9"/>
  <c r="E398" i="9"/>
  <c r="E388" i="9"/>
  <c r="E377" i="9"/>
  <c r="E366" i="9"/>
  <c r="AD355" i="9"/>
  <c r="AD344" i="9"/>
  <c r="E334" i="9"/>
  <c r="AD323" i="9"/>
  <c r="AD312" i="9"/>
  <c r="E302" i="9"/>
  <c r="E292" i="9"/>
  <c r="AD151" i="9"/>
  <c r="AE139" i="9"/>
  <c r="AE133" i="9"/>
  <c r="AD331" i="9"/>
  <c r="E310" i="9"/>
  <c r="AD159" i="9"/>
  <c r="E138" i="9"/>
  <c r="E125" i="9"/>
  <c r="AD114" i="9"/>
  <c r="T250" i="9"/>
  <c r="AA302" i="9"/>
  <c r="AA98" i="9"/>
  <c r="T19" i="9"/>
  <c r="AA321" i="9"/>
  <c r="AA404" i="9"/>
  <c r="AA223" i="9"/>
  <c r="AA146" i="9"/>
  <c r="T58" i="9"/>
  <c r="AA365" i="9"/>
  <c r="T176" i="9"/>
  <c r="T372" i="9"/>
  <c r="T347" i="9"/>
  <c r="AA117" i="9"/>
  <c r="AA371" i="9"/>
  <c r="T182" i="9"/>
  <c r="T384" i="9"/>
  <c r="T353" i="9"/>
  <c r="AA93" i="9"/>
  <c r="AA213" i="9"/>
  <c r="T217" i="9"/>
  <c r="AA260" i="9"/>
  <c r="AA254" i="9"/>
  <c r="AA282" i="9"/>
  <c r="AA28" i="9"/>
  <c r="E400" i="9"/>
  <c r="AD388" i="9"/>
  <c r="E378" i="9"/>
  <c r="AD367" i="9"/>
  <c r="AE354" i="9"/>
  <c r="E346" i="9"/>
  <c r="E336" i="9"/>
  <c r="AD324" i="9"/>
  <c r="E314" i="9"/>
  <c r="AD303" i="9"/>
  <c r="AE290" i="9"/>
  <c r="E282" i="9"/>
  <c r="E272" i="9"/>
  <c r="AD272" i="9"/>
  <c r="AD260" i="9"/>
  <c r="E250" i="9"/>
  <c r="AE236" i="9"/>
  <c r="AD228" i="9"/>
  <c r="AE216" i="9"/>
  <c r="E207" i="9"/>
  <c r="E197" i="9"/>
  <c r="AE184" i="9"/>
  <c r="E175" i="9"/>
  <c r="E165" i="9"/>
  <c r="AE152" i="9"/>
  <c r="E143" i="9"/>
  <c r="AE130" i="9"/>
  <c r="E122" i="9"/>
  <c r="E112" i="9"/>
  <c r="T171" i="9"/>
  <c r="AA265" i="9"/>
  <c r="AA188" i="9"/>
  <c r="T37" i="9"/>
  <c r="T306" i="9"/>
  <c r="AA331" i="9"/>
  <c r="AA112" i="9"/>
  <c r="T12" i="9"/>
  <c r="T88" i="9"/>
  <c r="AA401" i="9"/>
  <c r="T212" i="9"/>
  <c r="T255" i="9"/>
  <c r="T383" i="9"/>
  <c r="AA64" i="9"/>
  <c r="T90" i="9"/>
  <c r="T238" i="9"/>
  <c r="T261" i="9"/>
  <c r="T389" i="9"/>
  <c r="AA76" i="9"/>
  <c r="AA234" i="9"/>
  <c r="T113" i="9"/>
  <c r="T129" i="9"/>
  <c r="AA354" i="9"/>
  <c r="AA18" i="9"/>
  <c r="AA20" i="9"/>
  <c r="AA72" i="9"/>
  <c r="T94" i="9"/>
  <c r="T218" i="9"/>
  <c r="T265" i="9"/>
  <c r="T393" i="9"/>
  <c r="AA84" i="9"/>
  <c r="AA242" i="9"/>
  <c r="AA366" i="9"/>
  <c r="AA244" i="9"/>
  <c r="AA370" i="9"/>
  <c r="AA26" i="9"/>
  <c r="AA157" i="9"/>
  <c r="E396" i="9"/>
  <c r="E385" i="9"/>
  <c r="AD374" i="9"/>
  <c r="E364" i="9"/>
  <c r="AE351" i="9"/>
  <c r="AE340" i="9"/>
  <c r="E332" i="9"/>
  <c r="AD321" i="9"/>
  <c r="AD310" i="9"/>
  <c r="AE297" i="9"/>
  <c r="AD289" i="9"/>
  <c r="AD278" i="9"/>
  <c r="AE265" i="9"/>
  <c r="E258" i="9"/>
  <c r="AD246" i="9"/>
  <c r="E236" i="9"/>
  <c r="E225" i="9"/>
  <c r="AD214" i="9"/>
  <c r="AE202" i="9"/>
  <c r="E193" i="9"/>
  <c r="AD182" i="9"/>
  <c r="AE170" i="9"/>
  <c r="E161" i="9"/>
  <c r="AD150" i="9"/>
  <c r="AD139" i="9"/>
  <c r="AD129" i="9"/>
  <c r="AD118" i="9"/>
  <c r="E108" i="9"/>
  <c r="E286" i="9"/>
  <c r="AD267" i="9"/>
  <c r="AE254" i="9"/>
  <c r="E246" i="9"/>
  <c r="AD235" i="9"/>
  <c r="AD224" i="9"/>
  <c r="E214" i="9"/>
  <c r="E203" i="9"/>
  <c r="AD192" i="9"/>
  <c r="AE180" i="9"/>
  <c r="E171" i="9"/>
  <c r="AD160" i="9"/>
  <c r="AE148" i="9"/>
  <c r="E139" i="9"/>
  <c r="AE126" i="9"/>
  <c r="E118" i="9"/>
  <c r="AD106" i="9"/>
  <c r="AA391" i="9"/>
  <c r="AA217" i="9"/>
  <c r="AA140" i="9"/>
  <c r="T61" i="9"/>
  <c r="T175" i="9"/>
  <c r="AA267" i="9"/>
  <c r="AA190" i="9"/>
  <c r="T36" i="9"/>
  <c r="AA319" i="9"/>
  <c r="T132" i="9"/>
  <c r="T284" i="9"/>
  <c r="T303" i="9"/>
  <c r="E326" i="9"/>
  <c r="AD304" i="9"/>
  <c r="E154" i="9"/>
  <c r="E133" i="9"/>
  <c r="AD122" i="9"/>
  <c r="AD111" i="9"/>
  <c r="T179" i="9"/>
  <c r="AA269" i="9"/>
  <c r="AA192" i="9"/>
  <c r="T35" i="9"/>
  <c r="T322" i="9"/>
  <c r="AA339" i="9"/>
  <c r="AA116" i="9"/>
  <c r="AA85" i="9"/>
  <c r="T84" i="9"/>
  <c r="AE339" i="9"/>
  <c r="AE318" i="9"/>
  <c r="E300" i="9"/>
  <c r="AE147" i="9"/>
  <c r="AD130" i="9"/>
  <c r="AE117" i="9"/>
  <c r="AD108" i="9"/>
  <c r="T115" i="9"/>
  <c r="AA237" i="9"/>
  <c r="AA160" i="9"/>
  <c r="T51" i="9"/>
  <c r="T235" i="9"/>
  <c r="AA285" i="9"/>
  <c r="AA210" i="9"/>
  <c r="T26" i="9"/>
  <c r="AA299" i="9"/>
  <c r="T112" i="9"/>
  <c r="T244" i="9"/>
  <c r="T283" i="9"/>
  <c r="T326" i="9"/>
  <c r="AA25" i="9"/>
  <c r="T118" i="9"/>
  <c r="T256" i="9"/>
  <c r="T289" i="9"/>
  <c r="T229" i="9"/>
  <c r="AA31" i="9"/>
  <c r="AA288" i="9"/>
  <c r="AA191" i="9"/>
  <c r="T87" i="9"/>
  <c r="T149" i="9"/>
  <c r="T85" i="9"/>
  <c r="AD404" i="9"/>
  <c r="E394" i="9"/>
  <c r="E383" i="9"/>
  <c r="AD373" i="9"/>
  <c r="AE359" i="9"/>
  <c r="AD351" i="9"/>
  <c r="AD340" i="9"/>
  <c r="AE327" i="9"/>
  <c r="AD319" i="9"/>
  <c r="AE306" i="9"/>
  <c r="E298" i="9"/>
  <c r="AD287" i="9"/>
  <c r="AD276" i="9"/>
  <c r="AD283" i="9"/>
  <c r="E266" i="9"/>
  <c r="E255" i="9"/>
  <c r="AE242" i="9"/>
  <c r="E234" i="9"/>
  <c r="AD223" i="9"/>
  <c r="AD212" i="9"/>
  <c r="AE200" i="9"/>
  <c r="E191" i="9"/>
  <c r="AD180" i="9"/>
  <c r="AD169" i="9"/>
  <c r="E159" i="9"/>
  <c r="AD148" i="9"/>
  <c r="AE135" i="9"/>
  <c r="AD127" i="9"/>
  <c r="AE114" i="9"/>
  <c r="T362" i="9"/>
  <c r="AA360" i="9"/>
  <c r="AA126" i="9"/>
  <c r="AA79" i="9"/>
  <c r="T74" i="9"/>
  <c r="T143" i="9"/>
  <c r="AA251" i="9"/>
  <c r="AA174" i="9"/>
  <c r="T44" i="9"/>
  <c r="AA336" i="9"/>
  <c r="T148" i="9"/>
  <c r="T316" i="9"/>
  <c r="T319" i="9"/>
  <c r="AA308" i="9"/>
  <c r="AA61" i="9"/>
  <c r="T154" i="9"/>
  <c r="T328" i="9"/>
  <c r="T325" i="9"/>
  <c r="AA278" i="9"/>
  <c r="T67" i="9"/>
  <c r="T109" i="9"/>
  <c r="AA46" i="9"/>
  <c r="AA123" i="9"/>
  <c r="T350" i="9"/>
  <c r="AA32" i="9"/>
  <c r="AA286" i="9"/>
  <c r="AA347" i="9"/>
  <c r="T158" i="9"/>
  <c r="T336" i="9"/>
  <c r="T329" i="9"/>
  <c r="AA264" i="9"/>
  <c r="T75" i="9"/>
  <c r="T125" i="9"/>
  <c r="AA54" i="9"/>
  <c r="AA131" i="9"/>
  <c r="T382" i="9"/>
  <c r="AA48" i="9"/>
  <c r="AD401" i="9"/>
  <c r="AE388" i="9"/>
  <c r="E380" i="9"/>
  <c r="AD369" i="9"/>
  <c r="AD358" i="9"/>
  <c r="E348" i="9"/>
  <c r="AD337" i="9"/>
  <c r="AE324" i="9"/>
  <c r="AD316" i="9"/>
  <c r="E306" i="9"/>
  <c r="AD294" i="9"/>
  <c r="E284" i="9"/>
  <c r="AD273" i="9"/>
  <c r="AD262" i="9"/>
  <c r="E252" i="9"/>
  <c r="AD241" i="9"/>
  <c r="AE228" i="9"/>
  <c r="AE217" i="9"/>
  <c r="E209" i="9"/>
  <c r="E199" i="9"/>
  <c r="AE186" i="9"/>
  <c r="E177" i="9"/>
  <c r="AD166" i="9"/>
  <c r="AE154" i="9"/>
  <c r="E145" i="9"/>
  <c r="AE132" i="9"/>
  <c r="E124" i="9"/>
  <c r="E114" i="9"/>
  <c r="T215" i="9"/>
  <c r="AD275" i="9"/>
  <c r="AE259" i="9"/>
  <c r="AD251" i="9"/>
  <c r="AD240" i="9"/>
  <c r="AE227" i="9"/>
  <c r="AD219" i="9"/>
  <c r="AD208" i="9"/>
  <c r="AE196" i="9"/>
  <c r="E187" i="9"/>
  <c r="AD176" i="9"/>
  <c r="AE164" i="9"/>
  <c r="AE153" i="9"/>
  <c r="AD144" i="9"/>
  <c r="E134" i="9"/>
  <c r="AD123" i="9"/>
  <c r="AE110" i="9"/>
  <c r="T203" i="9"/>
  <c r="AA279" i="9"/>
  <c r="AA204" i="9"/>
  <c r="T29" i="9"/>
  <c r="T370" i="9"/>
  <c r="AA364" i="9"/>
  <c r="AA128" i="9"/>
  <c r="AA73" i="9"/>
  <c r="T72" i="9"/>
  <c r="AA395" i="9"/>
  <c r="T196" i="9"/>
  <c r="T239" i="9"/>
  <c r="AE334" i="9"/>
  <c r="E315" i="9"/>
  <c r="AE291" i="9"/>
  <c r="AD143" i="9"/>
  <c r="AE125" i="9"/>
  <c r="E117" i="9"/>
  <c r="T378" i="9"/>
  <c r="AA368" i="9"/>
  <c r="AA130" i="9"/>
  <c r="AA75" i="9"/>
  <c r="T70" i="9"/>
  <c r="T151" i="9"/>
  <c r="AA255" i="9"/>
  <c r="AA178" i="9"/>
  <c r="T42" i="9"/>
  <c r="AA332" i="9"/>
  <c r="T144" i="9"/>
  <c r="T308" i="9"/>
  <c r="T315" i="9"/>
  <c r="AA341" i="9"/>
  <c r="AA57" i="9"/>
  <c r="T150" i="9"/>
  <c r="T320" i="9"/>
  <c r="T321" i="9"/>
  <c r="AA294" i="9"/>
  <c r="AA63" i="9"/>
  <c r="T93" i="9"/>
  <c r="AA38" i="9"/>
  <c r="AA115" i="9"/>
  <c r="T318" i="9"/>
  <c r="AA16" i="9"/>
  <c r="E402" i="9"/>
  <c r="AD391" i="9"/>
  <c r="AE378" i="9"/>
  <c r="E370" i="9"/>
  <c r="AD359" i="9"/>
  <c r="AE346" i="9"/>
  <c r="AA397" i="9"/>
  <c r="T251" i="9"/>
  <c r="AA147" i="9"/>
  <c r="T214" i="9"/>
  <c r="T385" i="9"/>
  <c r="AA226" i="9"/>
  <c r="T81" i="9"/>
  <c r="AA74" i="9"/>
  <c r="AE394" i="9"/>
  <c r="E376" i="9"/>
  <c r="AD353" i="9"/>
  <c r="E338" i="9"/>
  <c r="AD327" i="9"/>
  <c r="AE314" i="9"/>
  <c r="AE303" i="9"/>
  <c r="AD295" i="9"/>
  <c r="AE282" i="9"/>
  <c r="E274" i="9"/>
  <c r="E278" i="9"/>
  <c r="AD263" i="9"/>
  <c r="AD252" i="9"/>
  <c r="E242" i="9"/>
  <c r="AD231" i="9"/>
  <c r="AD220" i="9"/>
  <c r="AE208" i="9"/>
  <c r="AE197" i="9"/>
  <c r="AD188" i="9"/>
  <c r="E178" i="9"/>
  <c r="AE165" i="9"/>
  <c r="AD156" i="9"/>
  <c r="AE144" i="9"/>
  <c r="AD135" i="9"/>
  <c r="AE122" i="9"/>
  <c r="AE111" i="9"/>
  <c r="T231" i="9"/>
  <c r="AA295" i="9"/>
  <c r="AA94" i="9"/>
  <c r="T21" i="9"/>
  <c r="AA330" i="9"/>
  <c r="AA396" i="9"/>
  <c r="AA219" i="9"/>
  <c r="AA142" i="9"/>
  <c r="T60" i="9"/>
  <c r="AA369" i="9"/>
  <c r="T180" i="9"/>
  <c r="T380" i="9"/>
  <c r="T351" i="9"/>
  <c r="AA101" i="9"/>
  <c r="AA375" i="9"/>
  <c r="T186" i="9"/>
  <c r="T392" i="9"/>
  <c r="T357" i="9"/>
  <c r="AA203" i="9"/>
  <c r="AA95" i="9"/>
  <c r="T234" i="9"/>
  <c r="AA121" i="9"/>
  <c r="AA262" i="9"/>
  <c r="AA252" i="9"/>
  <c r="AA60" i="9"/>
  <c r="AA211" i="9"/>
  <c r="AA379" i="9"/>
  <c r="T190" i="9"/>
  <c r="T400" i="9"/>
  <c r="T361" i="9"/>
  <c r="AA187" i="9"/>
  <c r="AA103" i="9"/>
  <c r="T270" i="9"/>
  <c r="AA183" i="9"/>
  <c r="AA270" i="9"/>
  <c r="AA220" i="9"/>
  <c r="AA36" i="9"/>
  <c r="AD398" i="9"/>
  <c r="AE385" i="9"/>
  <c r="AE374" i="9"/>
  <c r="AE364" i="9"/>
  <c r="E356" i="9"/>
  <c r="AD345" i="9"/>
  <c r="AD334" i="9"/>
  <c r="E324" i="9"/>
  <c r="AD313" i="9"/>
  <c r="AE300" i="9"/>
  <c r="AE289" i="9"/>
  <c r="AD281" i="9"/>
  <c r="AE268" i="9"/>
  <c r="E260" i="9"/>
  <c r="AD249" i="9"/>
  <c r="AD238" i="9"/>
  <c r="E228" i="9"/>
  <c r="E217" i="9"/>
  <c r="AD206" i="9"/>
  <c r="AE194" i="9"/>
  <c r="E185" i="9"/>
  <c r="AD174" i="9"/>
  <c r="AE162" i="9"/>
  <c r="AE151" i="9"/>
  <c r="AD142" i="9"/>
  <c r="E132" i="9"/>
  <c r="AD121" i="9"/>
  <c r="AD110" i="9"/>
  <c r="T155" i="9"/>
  <c r="E270" i="9"/>
  <c r="AD259" i="9"/>
  <c r="AE246" i="9"/>
  <c r="E238" i="9"/>
  <c r="AD227" i="9"/>
  <c r="AD216" i="9"/>
  <c r="AD205" i="9"/>
  <c r="E195" i="9"/>
  <c r="AD184" i="9"/>
  <c r="AE172" i="9"/>
  <c r="E163" i="9"/>
  <c r="E153" i="9"/>
  <c r="AE140" i="9"/>
  <c r="AD131" i="9"/>
  <c r="AE118" i="9"/>
  <c r="AE107" i="9"/>
  <c r="T139" i="9"/>
  <c r="AA249" i="9"/>
  <c r="AA172" i="9"/>
  <c r="T45" i="9"/>
  <c r="T242" i="9"/>
  <c r="AA298" i="9"/>
  <c r="AA96" i="9"/>
  <c r="T20" i="9"/>
  <c r="AA326" i="9"/>
  <c r="T100" i="9"/>
  <c r="T224" i="9"/>
  <c r="T271" i="9"/>
  <c r="T399" i="9"/>
  <c r="AA13" i="9"/>
  <c r="T106" i="9"/>
  <c r="T230" i="9"/>
  <c r="T277" i="9"/>
  <c r="T405" i="9"/>
  <c r="AA19" i="9"/>
  <c r="AA266" i="9"/>
  <c r="AA236" i="9"/>
  <c r="AA44" i="9"/>
  <c r="T101" i="9"/>
  <c r="AA50" i="9"/>
  <c r="T374" i="9"/>
  <c r="AA17" i="9"/>
  <c r="T110" i="9"/>
  <c r="T240" i="9"/>
  <c r="T281" i="9"/>
  <c r="AA171" i="9"/>
  <c r="T202" i="9"/>
  <c r="T373" i="9"/>
  <c r="AA127" i="9"/>
  <c r="AA24" i="9"/>
  <c r="AA177" i="9"/>
  <c r="AA163" i="9"/>
  <c r="T206" i="9"/>
  <c r="T345" i="9"/>
  <c r="AA125" i="9"/>
  <c r="AA197" i="9"/>
  <c r="T189" i="9"/>
  <c r="T161" i="9"/>
  <c r="AA238" i="9"/>
  <c r="AA398" i="9"/>
  <c r="AA105" i="9"/>
  <c r="AE397" i="9"/>
  <c r="E390" i="9"/>
  <c r="AD379" i="9"/>
  <c r="E368" i="9"/>
  <c r="AD357" i="9"/>
  <c r="AE344" i="9"/>
  <c r="AE333" i="9"/>
  <c r="AD325" i="9"/>
  <c r="AE313" i="9"/>
  <c r="E304" i="9"/>
  <c r="AD293" i="9"/>
  <c r="AE280" i="9"/>
  <c r="AE269" i="9"/>
  <c r="E262" i="9"/>
  <c r="AE248" i="9"/>
  <c r="AE238" i="9"/>
  <c r="E230" i="9"/>
  <c r="AD218" i="9"/>
  <c r="AE206" i="9"/>
  <c r="AE195" i="9"/>
  <c r="AD186" i="9"/>
  <c r="AE174" i="9"/>
  <c r="AE163" i="9"/>
  <c r="E155" i="9"/>
  <c r="AE142" i="9"/>
  <c r="AD133" i="9"/>
  <c r="AE120" i="9"/>
  <c r="AE109" i="9"/>
  <c r="T187" i="9"/>
  <c r="AA273" i="9"/>
  <c r="AA196" i="9"/>
  <c r="T33" i="9"/>
  <c r="T91" i="9"/>
  <c r="AA148" i="9"/>
  <c r="T274" i="9"/>
  <c r="AA314" i="9"/>
  <c r="AA104" i="9"/>
  <c r="T16" i="9"/>
  <c r="AA309" i="9"/>
  <c r="T92" i="9"/>
  <c r="T216" i="9"/>
  <c r="T263" i="9"/>
  <c r="T391" i="9"/>
  <c r="AA80" i="9"/>
  <c r="T98" i="9"/>
  <c r="T222" i="9"/>
  <c r="T269" i="9"/>
  <c r="T397" i="9"/>
  <c r="AA11" i="9"/>
  <c r="AA250" i="9"/>
  <c r="AA300" i="9"/>
  <c r="AA173" i="9"/>
  <c r="AA385" i="9"/>
  <c r="AA290" i="9"/>
  <c r="AA118" i="9"/>
  <c r="T82" i="9"/>
  <c r="T95" i="9"/>
  <c r="AA227" i="9"/>
  <c r="AA150" i="9"/>
  <c r="T56" i="9"/>
  <c r="AA361" i="9"/>
  <c r="T172" i="9"/>
  <c r="T364" i="9"/>
  <c r="T343" i="9"/>
  <c r="AA133" i="9"/>
  <c r="AA367" i="9"/>
  <c r="T178" i="9"/>
  <c r="T376" i="9"/>
  <c r="T349" i="9"/>
  <c r="AA109" i="9"/>
  <c r="AA205" i="9"/>
  <c r="T205" i="9"/>
  <c r="AA350" i="9"/>
  <c r="AA246" i="9"/>
  <c r="AA333" i="9"/>
  <c r="AA141" i="9"/>
  <c r="AA137" i="9"/>
  <c r="AA45" i="9"/>
  <c r="T296" i="9"/>
  <c r="AA389" i="9"/>
  <c r="AA362" i="9"/>
  <c r="AA91" i="9"/>
  <c r="AA89" i="9"/>
  <c r="AA49" i="9"/>
  <c r="T304" i="9"/>
  <c r="T377" i="9"/>
  <c r="AA151" i="9"/>
  <c r="AA135" i="9"/>
  <c r="T398" i="9"/>
  <c r="AA40" i="9"/>
  <c r="AA304" i="9"/>
  <c r="AA161" i="9"/>
  <c r="T193" i="9"/>
  <c r="AD397" i="9"/>
  <c r="AD386" i="9"/>
  <c r="AD375" i="9"/>
  <c r="AD365" i="9"/>
  <c r="AE352" i="9"/>
  <c r="E344" i="9"/>
  <c r="AD333" i="9"/>
  <c r="AE320" i="9"/>
  <c r="AE309" i="9"/>
  <c r="AD301" i="9"/>
  <c r="AE288" i="9"/>
  <c r="E280" i="9"/>
  <c r="AD269" i="9"/>
  <c r="AE256" i="9"/>
  <c r="AE245" i="9"/>
  <c r="AD237" i="9"/>
  <c r="AD226" i="9"/>
  <c r="E216" i="9"/>
  <c r="E205" i="9"/>
  <c r="AD194" i="9"/>
  <c r="AE182" i="9"/>
  <c r="E173" i="9"/>
  <c r="AD162" i="9"/>
  <c r="AE150" i="9"/>
  <c r="E141" i="9"/>
  <c r="E131" i="9"/>
  <c r="E120" i="9"/>
  <c r="E110" i="9"/>
  <c r="T123" i="9"/>
  <c r="AA241" i="9"/>
  <c r="AA164" i="9"/>
  <c r="T49" i="9"/>
  <c r="AA287" i="9"/>
  <c r="T25" i="9"/>
  <c r="T191" i="9"/>
  <c r="AA275" i="9"/>
  <c r="AA198" i="9"/>
  <c r="T32" i="9"/>
  <c r="AA311" i="9"/>
  <c r="T124" i="9"/>
  <c r="T268" i="9"/>
  <c r="T295" i="9"/>
  <c r="T185" i="9"/>
  <c r="AA37" i="9"/>
  <c r="T130" i="9"/>
  <c r="T280" i="9"/>
  <c r="T301" i="9"/>
  <c r="T137" i="9"/>
  <c r="AA43" i="9"/>
  <c r="AA329" i="9"/>
  <c r="AA66" i="9"/>
  <c r="AA201" i="9"/>
  <c r="T197" i="9"/>
  <c r="AA78" i="9"/>
  <c r="AA180" i="9"/>
  <c r="T338" i="9"/>
  <c r="AA348" i="9"/>
  <c r="AA120" i="9"/>
  <c r="AA81" i="9"/>
  <c r="T80" i="9"/>
  <c r="AA392" i="9"/>
  <c r="T204" i="9"/>
  <c r="T247" i="9"/>
  <c r="T375" i="9"/>
  <c r="AA155" i="9"/>
  <c r="AA399" i="9"/>
  <c r="T210" i="9"/>
  <c r="T253" i="9"/>
  <c r="T381" i="9"/>
  <c r="AA143" i="9"/>
  <c r="AA218" i="9"/>
  <c r="T246" i="9"/>
  <c r="AA56" i="9"/>
  <c r="AA320" i="9"/>
  <c r="T208" i="9"/>
  <c r="T379" i="9"/>
  <c r="AA403" i="9"/>
  <c r="T257" i="9"/>
  <c r="AA68" i="9"/>
  <c r="T177" i="9"/>
  <c r="AA337" i="9"/>
  <c r="AA52" i="9"/>
  <c r="AE384" i="9"/>
  <c r="AE362" i="9"/>
  <c r="AD343" i="9"/>
  <c r="AD332" i="9"/>
  <c r="E322" i="9"/>
  <c r="E312" i="9"/>
  <c r="AD300" i="9"/>
  <c r="E290" i="9"/>
  <c r="AD279" i="9"/>
  <c r="AE286" i="9"/>
  <c r="AD268" i="9"/>
  <c r="AE255" i="9"/>
  <c r="E248" i="9"/>
  <c r="AE234" i="9"/>
  <c r="AE224" i="9"/>
  <c r="E215" i="9"/>
  <c r="AD204" i="9"/>
  <c r="AE192" i="9"/>
  <c r="E183" i="9"/>
  <c r="AD172" i="9"/>
  <c r="AE160" i="9"/>
  <c r="E151" i="9"/>
  <c r="AD140" i="9"/>
  <c r="E130" i="9"/>
  <c r="AD119" i="9"/>
  <c r="E109" i="9"/>
  <c r="T107" i="9"/>
  <c r="AA233" i="9"/>
  <c r="AA156" i="9"/>
  <c r="T53" i="9"/>
  <c r="T207" i="9"/>
  <c r="AA281" i="9"/>
  <c r="AA206" i="9"/>
  <c r="T28" i="9"/>
  <c r="AA303" i="9"/>
  <c r="T116" i="9"/>
  <c r="T252" i="9"/>
  <c r="T287" i="9"/>
  <c r="T262" i="9"/>
  <c r="AA29" i="9"/>
  <c r="T122" i="9"/>
  <c r="T264" i="9"/>
  <c r="T293" i="9"/>
  <c r="T201" i="9"/>
  <c r="AA35" i="9"/>
  <c r="AA296" i="9"/>
  <c r="AA169" i="9"/>
  <c r="AA185" i="9"/>
  <c r="T165" i="9"/>
  <c r="T221" i="9"/>
  <c r="T237" i="9"/>
  <c r="AA33" i="9"/>
  <c r="T126" i="9"/>
  <c r="T272" i="9"/>
  <c r="T297" i="9"/>
  <c r="T169" i="9"/>
  <c r="AA39" i="9"/>
  <c r="AA312" i="9"/>
  <c r="AA153" i="9"/>
  <c r="AA193" i="9"/>
  <c r="T181" i="9"/>
  <c r="T97" i="9"/>
  <c r="AE401" i="9"/>
  <c r="AD393" i="9"/>
  <c r="AD382" i="9"/>
  <c r="E372" i="9"/>
  <c r="E362" i="9"/>
  <c r="AD350" i="9"/>
  <c r="AD339" i="9"/>
  <c r="E330" i="9"/>
  <c r="AE316" i="9"/>
  <c r="E308" i="9"/>
  <c r="AD297" i="9"/>
  <c r="AE284" i="9"/>
  <c r="E276" i="9"/>
  <c r="AD265" i="9"/>
  <c r="AD254" i="9"/>
  <c r="AE241" i="9"/>
  <c r="AD233" i="9"/>
  <c r="AE220" i="9"/>
  <c r="AE210" i="9"/>
  <c r="E201" i="9"/>
  <c r="AD190" i="9"/>
  <c r="AE178" i="9"/>
  <c r="E169" i="9"/>
  <c r="AD158" i="9"/>
  <c r="AD147" i="9"/>
  <c r="AD137" i="9"/>
  <c r="AE124" i="9"/>
  <c r="AE113" i="9"/>
  <c r="T330" i="9"/>
  <c r="AE278" i="9"/>
  <c r="AD264" i="9"/>
  <c r="AE252" i="9"/>
  <c r="E244" i="9"/>
  <c r="AE230" i="9"/>
  <c r="E222" i="9"/>
  <c r="E211" i="9"/>
  <c r="AD200" i="9"/>
  <c r="AD189" i="9"/>
  <c r="AE177" i="9"/>
  <c r="AD168" i="9"/>
  <c r="AE156" i="9"/>
  <c r="E147" i="9"/>
  <c r="AE134" i="9"/>
  <c r="AE123" i="9"/>
  <c r="E116" i="9"/>
  <c r="T298" i="9"/>
  <c r="AA327" i="9"/>
  <c r="AA110" i="9"/>
  <c r="T13" i="9"/>
  <c r="AA297" i="9"/>
  <c r="T111" i="9"/>
  <c r="AA235" i="9"/>
  <c r="AA158" i="9"/>
  <c r="T52" i="9"/>
  <c r="AA353" i="9"/>
  <c r="T164" i="9"/>
  <c r="T348" i="9"/>
  <c r="T335" i="9"/>
  <c r="AA240" i="9"/>
  <c r="AA359" i="9"/>
  <c r="T170" i="9"/>
  <c r="T360" i="9"/>
  <c r="T341" i="9"/>
  <c r="AA216" i="9"/>
  <c r="AA189" i="9"/>
  <c r="T173" i="9"/>
  <c r="T342" i="9"/>
  <c r="AA230" i="9"/>
  <c r="T145" i="9"/>
  <c r="AA316" i="9"/>
  <c r="AA224" i="9"/>
  <c r="AA363" i="9"/>
  <c r="T174" i="9"/>
  <c r="T368" i="9"/>
  <c r="T367" i="9"/>
  <c r="AA390" i="9"/>
  <c r="T245" i="9"/>
  <c r="AA159" i="9"/>
  <c r="T366" i="9"/>
  <c r="AA292" i="9"/>
  <c r="AA276" i="9"/>
  <c r="AA394" i="9"/>
  <c r="T249" i="9"/>
  <c r="T358" i="9"/>
  <c r="AA23" i="9"/>
  <c r="AA274" i="9"/>
  <c r="AA129" i="9"/>
  <c r="T71" i="9"/>
  <c r="T117" i="9"/>
  <c r="AA58" i="9"/>
  <c r="AE404" i="9"/>
  <c r="AE392" i="9"/>
  <c r="AD383" i="9"/>
  <c r="AE370" i="9"/>
  <c r="AD362" i="9"/>
  <c r="E352" i="9"/>
  <c r="E342" i="9"/>
  <c r="AD330" i="9"/>
  <c r="E320" i="9"/>
  <c r="AD309" i="9"/>
  <c r="AD298" i="9"/>
  <c r="E288" i="9"/>
  <c r="AD277" i="9"/>
  <c r="AD266" i="9"/>
  <c r="AD255" i="9"/>
  <c r="AD245" i="9"/>
  <c r="AE232" i="9"/>
  <c r="AE221" i="9"/>
  <c r="E213" i="9"/>
  <c r="AD202" i="9"/>
  <c r="AE190" i="9"/>
  <c r="E181" i="9"/>
  <c r="AD170" i="9"/>
  <c r="AE158" i="9"/>
  <c r="E149" i="9"/>
  <c r="AE137" i="9"/>
  <c r="E128" i="9"/>
  <c r="AD117" i="9"/>
  <c r="T394" i="9"/>
  <c r="AA376" i="9"/>
  <c r="AA134" i="9"/>
  <c r="AA71" i="9"/>
  <c r="T66" i="9"/>
  <c r="AA225" i="9"/>
  <c r="T57" i="9"/>
  <c r="T127" i="9"/>
  <c r="AA243" i="9"/>
  <c r="AA166" i="9"/>
  <c r="T48" i="9"/>
  <c r="AA344" i="9"/>
  <c r="T156" i="9"/>
  <c r="T332" i="9"/>
  <c r="T327" i="9"/>
  <c r="AA272" i="9"/>
  <c r="AA351" i="9"/>
  <c r="T162" i="9"/>
  <c r="T344" i="9"/>
  <c r="T333" i="9"/>
  <c r="AA248" i="9"/>
  <c r="T83" i="9"/>
  <c r="T141" i="9"/>
  <c r="AA62" i="9"/>
  <c r="AA139" i="9"/>
  <c r="T310" i="9"/>
  <c r="AA343" i="9"/>
  <c r="AA87" i="9"/>
  <c r="T219" i="9"/>
  <c r="AA289" i="9"/>
  <c r="AA214" i="9"/>
  <c r="T24" i="9"/>
  <c r="AA342" i="9"/>
  <c r="T108" i="9"/>
  <c r="T232" i="9"/>
  <c r="T279" i="9"/>
  <c r="T390" i="9"/>
  <c r="AA21" i="9"/>
  <c r="T114" i="9"/>
  <c r="T248" i="9"/>
  <c r="T285" i="9"/>
  <c r="T294" i="9"/>
  <c r="AA27" i="9"/>
  <c r="AA280" i="9"/>
  <c r="AA97" i="9"/>
  <c r="T79" i="9"/>
  <c r="T133" i="9"/>
  <c r="T69" i="9"/>
  <c r="AA34" i="9"/>
  <c r="T121" i="9"/>
  <c r="T138" i="9"/>
  <c r="T309" i="9"/>
  <c r="AA51" i="9"/>
  <c r="AA14" i="9"/>
  <c r="T225" i="9"/>
  <c r="T89" i="9"/>
  <c r="T142" i="9"/>
  <c r="T313" i="9"/>
  <c r="AA358" i="9"/>
  <c r="AA55" i="9"/>
  <c r="AA378" i="9"/>
  <c r="AA22" i="9"/>
  <c r="AA99" i="9"/>
  <c r="T254" i="9"/>
  <c r="AA165" i="9"/>
  <c r="AE400" i="9"/>
  <c r="E392" i="9"/>
  <c r="AD381" i="9"/>
  <c r="AE368" i="9"/>
  <c r="E360" i="9"/>
  <c r="AD349" i="9"/>
  <c r="AE337" i="9"/>
  <c r="E328" i="9"/>
  <c r="AE315" i="9"/>
  <c r="AE304" i="9"/>
  <c r="E296" i="9"/>
  <c r="AD285" i="9"/>
  <c r="AD274" i="9"/>
  <c r="E264" i="9"/>
  <c r="AE250" i="9"/>
  <c r="AE240" i="9"/>
  <c r="E232" i="9"/>
  <c r="E221" i="9"/>
  <c r="AD210" i="9"/>
  <c r="AE198" i="9"/>
  <c r="E189" i="9"/>
  <c r="E179" i="9"/>
  <c r="AE166" i="9"/>
  <c r="E157" i="9"/>
  <c r="AD146" i="9"/>
  <c r="E136" i="9"/>
  <c r="E126" i="9"/>
  <c r="AE112" i="9"/>
  <c r="T266" i="9"/>
  <c r="AA310" i="9"/>
  <c r="AA102" i="9"/>
  <c r="T17" i="9"/>
  <c r="AA313" i="9"/>
  <c r="AA212" i="9"/>
  <c r="T402" i="9"/>
  <c r="AA380" i="9"/>
  <c r="AA136" i="9"/>
  <c r="AA65" i="9"/>
  <c r="T64" i="9"/>
  <c r="AA377" i="9"/>
  <c r="T188" i="9"/>
  <c r="T396" i="9"/>
  <c r="T359" i="9"/>
  <c r="AA195" i="9"/>
  <c r="AA383" i="9"/>
  <c r="T194" i="9"/>
  <c r="T233" i="9"/>
  <c r="T365" i="9"/>
  <c r="AA175" i="9"/>
  <c r="AA111" i="9"/>
  <c r="T302" i="9"/>
  <c r="AA149" i="9"/>
  <c r="AA322" i="9"/>
  <c r="AA113" i="9"/>
  <c r="AA257" i="9"/>
  <c r="T41" i="9"/>
  <c r="T159" i="9"/>
  <c r="AA259" i="9"/>
  <c r="AA182" i="9"/>
  <c r="T40" i="9"/>
  <c r="AA328" i="9"/>
  <c r="T140" i="9"/>
  <c r="T300" i="9"/>
  <c r="T311" i="9"/>
  <c r="AA374" i="9"/>
  <c r="AA53" i="9"/>
  <c r="T146" i="9"/>
  <c r="T312" i="9"/>
  <c r="T317" i="9"/>
  <c r="AA325" i="9"/>
  <c r="AA59" i="9"/>
  <c r="AA393" i="9"/>
  <c r="AA30" i="9"/>
  <c r="AA107" i="9"/>
  <c r="T286" i="9"/>
  <c r="AA70" i="9"/>
  <c r="T65" i="9"/>
  <c r="AA145" i="9"/>
  <c r="T73" i="9"/>
  <c r="AA10" i="9"/>
  <c r="AB10" i="9" s="1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B26" i="9" s="1"/>
  <c r="AB27" i="9" s="1"/>
  <c r="AB28" i="9" s="1"/>
  <c r="AB29" i="9" s="1"/>
  <c r="E405" i="9"/>
  <c r="AE106" i="9"/>
  <c r="L106" i="9"/>
  <c r="V10" i="9"/>
  <c r="U10" i="9"/>
  <c r="U11" i="9" s="1"/>
  <c r="AB30" i="9" l="1"/>
  <c r="AB31" i="9" s="1"/>
  <c r="AB32" i="9" s="1"/>
  <c r="AB33" i="9" s="1"/>
  <c r="AB34" i="9" s="1"/>
  <c r="AB35" i="9" s="1"/>
  <c r="AB36" i="9" s="1"/>
  <c r="AB37" i="9" s="1"/>
  <c r="AB38" i="9" s="1"/>
  <c r="AB39" i="9" s="1"/>
  <c r="AB40" i="9" s="1"/>
  <c r="AB41" i="9" s="1"/>
  <c r="AB42" i="9" s="1"/>
  <c r="AB43" i="9" s="1"/>
  <c r="AB44" i="9" s="1"/>
  <c r="AB45" i="9" s="1"/>
  <c r="AB46" i="9" s="1"/>
  <c r="AB47" i="9" s="1"/>
  <c r="AB48" i="9" s="1"/>
  <c r="AB49" i="9" s="1"/>
  <c r="AB50" i="9" s="1"/>
  <c r="AB51" i="9" s="1"/>
  <c r="AB52" i="9" s="1"/>
  <c r="AB53" i="9" s="1"/>
  <c r="AB54" i="9" s="1"/>
  <c r="AB55" i="9" s="1"/>
  <c r="AB56" i="9" s="1"/>
  <c r="AB57" i="9" s="1"/>
  <c r="AB58" i="9" s="1"/>
  <c r="AB59" i="9" s="1"/>
  <c r="AB60" i="9" s="1"/>
  <c r="AB61" i="9" s="1"/>
  <c r="AB62" i="9" s="1"/>
  <c r="AB63" i="9" s="1"/>
  <c r="AB64" i="9" s="1"/>
  <c r="AB65" i="9" s="1"/>
  <c r="AB66" i="9" s="1"/>
  <c r="AB67" i="9" s="1"/>
  <c r="AB68" i="9" s="1"/>
  <c r="AB69" i="9" s="1"/>
  <c r="AB70" i="9" s="1"/>
  <c r="AB71" i="9" s="1"/>
  <c r="AB72" i="9" s="1"/>
  <c r="AB73" i="9" s="1"/>
  <c r="AB74" i="9" s="1"/>
  <c r="AB75" i="9" s="1"/>
  <c r="AB76" i="9" s="1"/>
  <c r="AB77" i="9" s="1"/>
  <c r="AB78" i="9" s="1"/>
  <c r="AB79" i="9" s="1"/>
  <c r="AB80" i="9" s="1"/>
  <c r="AB81" i="9" s="1"/>
  <c r="AB82" i="9" s="1"/>
  <c r="AB83" i="9" s="1"/>
  <c r="AB84" i="9" s="1"/>
  <c r="AB85" i="9" s="1"/>
  <c r="AB86" i="9" s="1"/>
  <c r="AB87" i="9" s="1"/>
  <c r="AB88" i="9" s="1"/>
  <c r="AB89" i="9" s="1"/>
  <c r="AB90" i="9" s="1"/>
  <c r="AB91" i="9" s="1"/>
  <c r="AB92" i="9" s="1"/>
  <c r="AB93" i="9" s="1"/>
  <c r="AB94" i="9" s="1"/>
  <c r="AB95" i="9" s="1"/>
  <c r="AB96" i="9" s="1"/>
  <c r="AB97" i="9" s="1"/>
  <c r="AB98" i="9" s="1"/>
  <c r="AB99" i="9" s="1"/>
  <c r="AB100" i="9" s="1"/>
  <c r="AB101" i="9" s="1"/>
  <c r="AB102" i="9" s="1"/>
  <c r="AB103" i="9" s="1"/>
  <c r="AB104" i="9" s="1"/>
  <c r="AB105" i="9" s="1"/>
  <c r="AB106" i="9" s="1"/>
  <c r="AB107" i="9" s="1"/>
  <c r="AB108" i="9" s="1"/>
  <c r="AB109" i="9" s="1"/>
  <c r="AB110" i="9" s="1"/>
  <c r="AB111" i="9" s="1"/>
  <c r="AB112" i="9" s="1"/>
  <c r="AB113" i="9" s="1"/>
  <c r="AB114" i="9" s="1"/>
  <c r="AB115" i="9" s="1"/>
  <c r="AB116" i="9" s="1"/>
  <c r="AB117" i="9" s="1"/>
  <c r="AB118" i="9" s="1"/>
  <c r="AB119" i="9" s="1"/>
  <c r="AB120" i="9" s="1"/>
  <c r="AB121" i="9" s="1"/>
  <c r="AB122" i="9" s="1"/>
  <c r="AB123" i="9" s="1"/>
  <c r="AB124" i="9" s="1"/>
  <c r="AB125" i="9" s="1"/>
  <c r="AB126" i="9" s="1"/>
  <c r="AB127" i="9" s="1"/>
  <c r="AB128" i="9" s="1"/>
  <c r="AB129" i="9" s="1"/>
  <c r="AB130" i="9" s="1"/>
  <c r="AB131" i="9" s="1"/>
  <c r="AB132" i="9" s="1"/>
  <c r="AB133" i="9" s="1"/>
  <c r="AB134" i="9" s="1"/>
  <c r="AB135" i="9" s="1"/>
  <c r="AB136" i="9" s="1"/>
  <c r="AB137" i="9" s="1"/>
  <c r="AB138" i="9" s="1"/>
  <c r="AB139" i="9" s="1"/>
  <c r="AB140" i="9" s="1"/>
  <c r="AB141" i="9" s="1"/>
  <c r="AB142" i="9" s="1"/>
  <c r="AB143" i="9" s="1"/>
  <c r="AB144" i="9" s="1"/>
  <c r="AB145" i="9" s="1"/>
  <c r="AB146" i="9" s="1"/>
  <c r="AB147" i="9" s="1"/>
  <c r="AB148" i="9" s="1"/>
  <c r="AB149" i="9" s="1"/>
  <c r="AB150" i="9" s="1"/>
  <c r="AB151" i="9" s="1"/>
  <c r="AB152" i="9" s="1"/>
  <c r="AB153" i="9" s="1"/>
  <c r="AB154" i="9" s="1"/>
  <c r="AB155" i="9" s="1"/>
  <c r="AB156" i="9" s="1"/>
  <c r="AB157" i="9" s="1"/>
  <c r="AB158" i="9" s="1"/>
  <c r="AB159" i="9" s="1"/>
  <c r="AB160" i="9" s="1"/>
  <c r="AB161" i="9" s="1"/>
  <c r="AB162" i="9" s="1"/>
  <c r="AB163" i="9" s="1"/>
  <c r="AB164" i="9" s="1"/>
  <c r="AB165" i="9" s="1"/>
  <c r="AB166" i="9" s="1"/>
  <c r="AB167" i="9" s="1"/>
  <c r="AB168" i="9" s="1"/>
  <c r="AB169" i="9" s="1"/>
  <c r="AB170" i="9" s="1"/>
  <c r="AB171" i="9" s="1"/>
  <c r="AB172" i="9" s="1"/>
  <c r="AB173" i="9" s="1"/>
  <c r="AB174" i="9" s="1"/>
  <c r="AB175" i="9" s="1"/>
  <c r="AB176" i="9" s="1"/>
  <c r="AB177" i="9" s="1"/>
  <c r="AB178" i="9" s="1"/>
  <c r="AB179" i="9" s="1"/>
  <c r="AB180" i="9" s="1"/>
  <c r="AB181" i="9" s="1"/>
  <c r="AB182" i="9" s="1"/>
  <c r="AB183" i="9" s="1"/>
  <c r="AB184" i="9" s="1"/>
  <c r="AB185" i="9" s="1"/>
  <c r="AB186" i="9" s="1"/>
  <c r="AB187" i="9" s="1"/>
  <c r="AB188" i="9" s="1"/>
  <c r="AB189" i="9" s="1"/>
  <c r="AB190" i="9" s="1"/>
  <c r="AB191" i="9" s="1"/>
  <c r="AB192" i="9" s="1"/>
  <c r="AB193" i="9" s="1"/>
  <c r="AB194" i="9" s="1"/>
  <c r="AB195" i="9" s="1"/>
  <c r="AB196" i="9" s="1"/>
  <c r="AB197" i="9" s="1"/>
  <c r="AB198" i="9" s="1"/>
  <c r="AB199" i="9" s="1"/>
  <c r="AB200" i="9" s="1"/>
  <c r="AB201" i="9" s="1"/>
  <c r="AB202" i="9" s="1"/>
  <c r="AB203" i="9" s="1"/>
  <c r="AB204" i="9" s="1"/>
  <c r="AB205" i="9" s="1"/>
  <c r="AB206" i="9" s="1"/>
  <c r="AB207" i="9" s="1"/>
  <c r="AB208" i="9" s="1"/>
  <c r="AB209" i="9" s="1"/>
  <c r="AB210" i="9" s="1"/>
  <c r="AB211" i="9" s="1"/>
  <c r="AB212" i="9" s="1"/>
  <c r="AB213" i="9" s="1"/>
  <c r="AB214" i="9" s="1"/>
  <c r="AB215" i="9" s="1"/>
  <c r="AB216" i="9" s="1"/>
  <c r="AB217" i="9" s="1"/>
  <c r="AB218" i="9" s="1"/>
  <c r="AB219" i="9" s="1"/>
  <c r="AB220" i="9" s="1"/>
  <c r="AB221" i="9" s="1"/>
  <c r="AB222" i="9" s="1"/>
  <c r="AB223" i="9" s="1"/>
  <c r="AB224" i="9" s="1"/>
  <c r="AB225" i="9" s="1"/>
  <c r="AB226" i="9" s="1"/>
  <c r="AB227" i="9" s="1"/>
  <c r="AB228" i="9" s="1"/>
  <c r="AB229" i="9" s="1"/>
  <c r="AB230" i="9" s="1"/>
  <c r="AB231" i="9" s="1"/>
  <c r="AB232" i="9" s="1"/>
  <c r="AB233" i="9" s="1"/>
  <c r="AB234" i="9" s="1"/>
  <c r="AB235" i="9" s="1"/>
  <c r="AB236" i="9" s="1"/>
  <c r="AB237" i="9" s="1"/>
  <c r="AB238" i="9" s="1"/>
  <c r="AB239" i="9" s="1"/>
  <c r="AB240" i="9" s="1"/>
  <c r="AB241" i="9" s="1"/>
  <c r="AB242" i="9" s="1"/>
  <c r="AB243" i="9" s="1"/>
  <c r="AB244" i="9" s="1"/>
  <c r="AB245" i="9" s="1"/>
  <c r="AB246" i="9" s="1"/>
  <c r="AB247" i="9" s="1"/>
  <c r="AB248" i="9" s="1"/>
  <c r="AB249" i="9" s="1"/>
  <c r="AB250" i="9" s="1"/>
  <c r="AB251" i="9" s="1"/>
  <c r="AB252" i="9" s="1"/>
  <c r="AB253" i="9" s="1"/>
  <c r="AB254" i="9" s="1"/>
  <c r="AB255" i="9" s="1"/>
  <c r="AB256" i="9" s="1"/>
  <c r="AB257" i="9" s="1"/>
  <c r="AB258" i="9" s="1"/>
  <c r="AB259" i="9" s="1"/>
  <c r="AB260" i="9" s="1"/>
  <c r="AB261" i="9" s="1"/>
  <c r="AB262" i="9" s="1"/>
  <c r="AB263" i="9" s="1"/>
  <c r="AB264" i="9" s="1"/>
  <c r="AB265" i="9" s="1"/>
  <c r="AB266" i="9" s="1"/>
  <c r="AB267" i="9" s="1"/>
  <c r="AB268" i="9" s="1"/>
  <c r="AB269" i="9" s="1"/>
  <c r="AB270" i="9" s="1"/>
  <c r="AB271" i="9" s="1"/>
  <c r="AB272" i="9" s="1"/>
  <c r="AB273" i="9" s="1"/>
  <c r="AB274" i="9" s="1"/>
  <c r="AB275" i="9" s="1"/>
  <c r="AB276" i="9" s="1"/>
  <c r="AB277" i="9" s="1"/>
  <c r="AB278" i="9" s="1"/>
  <c r="AB279" i="9" s="1"/>
  <c r="AB280" i="9" s="1"/>
  <c r="AB281" i="9" s="1"/>
  <c r="AB282" i="9" s="1"/>
  <c r="AB283" i="9" s="1"/>
  <c r="AB284" i="9" s="1"/>
  <c r="AB285" i="9" s="1"/>
  <c r="AB286" i="9" s="1"/>
  <c r="AB287" i="9" s="1"/>
  <c r="AB288" i="9" s="1"/>
  <c r="AB289" i="9" s="1"/>
  <c r="AB290" i="9" s="1"/>
  <c r="AB291" i="9" s="1"/>
  <c r="AB292" i="9" s="1"/>
  <c r="AB293" i="9" s="1"/>
  <c r="AB294" i="9" s="1"/>
  <c r="AB295" i="9" s="1"/>
  <c r="AB296" i="9" s="1"/>
  <c r="AB297" i="9" s="1"/>
  <c r="AB298" i="9" s="1"/>
  <c r="AB299" i="9" s="1"/>
  <c r="AB300" i="9" s="1"/>
  <c r="AB301" i="9" s="1"/>
  <c r="AB302" i="9" s="1"/>
  <c r="AB303" i="9" s="1"/>
  <c r="AB304" i="9" s="1"/>
  <c r="AB305" i="9" s="1"/>
  <c r="AB306" i="9" s="1"/>
  <c r="AB307" i="9" s="1"/>
  <c r="AB308" i="9" s="1"/>
  <c r="AB309" i="9" s="1"/>
  <c r="AB310" i="9" s="1"/>
  <c r="AB311" i="9" s="1"/>
  <c r="AB312" i="9" s="1"/>
  <c r="AB313" i="9" s="1"/>
  <c r="AB314" i="9" s="1"/>
  <c r="AB315" i="9" s="1"/>
  <c r="AB316" i="9" s="1"/>
  <c r="AB317" i="9" s="1"/>
  <c r="AB318" i="9" s="1"/>
  <c r="AB319" i="9" s="1"/>
  <c r="AB320" i="9" s="1"/>
  <c r="AB321" i="9" s="1"/>
  <c r="AB322" i="9" s="1"/>
  <c r="AB323" i="9" s="1"/>
  <c r="AB324" i="9" s="1"/>
  <c r="AB325" i="9" s="1"/>
  <c r="AB326" i="9" s="1"/>
  <c r="AB327" i="9" s="1"/>
  <c r="AB328" i="9" s="1"/>
  <c r="AB329" i="9" s="1"/>
  <c r="AB330" i="9" s="1"/>
  <c r="AB331" i="9" s="1"/>
  <c r="AB332" i="9" s="1"/>
  <c r="AB333" i="9" s="1"/>
  <c r="AB334" i="9" s="1"/>
  <c r="AB335" i="9" s="1"/>
  <c r="AB336" i="9" s="1"/>
  <c r="AB337" i="9" s="1"/>
  <c r="AB338" i="9" s="1"/>
  <c r="AB339" i="9" s="1"/>
  <c r="AB340" i="9" s="1"/>
  <c r="AB341" i="9" s="1"/>
  <c r="AB342" i="9" s="1"/>
  <c r="AB343" i="9" s="1"/>
  <c r="AB344" i="9" s="1"/>
  <c r="AB345" i="9" s="1"/>
  <c r="AB346" i="9" s="1"/>
  <c r="AB347" i="9" s="1"/>
  <c r="AB348" i="9" s="1"/>
  <c r="AB349" i="9" s="1"/>
  <c r="AB350" i="9" s="1"/>
  <c r="AB351" i="9" s="1"/>
  <c r="AB352" i="9" s="1"/>
  <c r="AB353" i="9" s="1"/>
  <c r="AB354" i="9" s="1"/>
  <c r="AB355" i="9" s="1"/>
  <c r="AB356" i="9" s="1"/>
  <c r="AB357" i="9" s="1"/>
  <c r="AB358" i="9" s="1"/>
  <c r="AB359" i="9" s="1"/>
  <c r="AB360" i="9" s="1"/>
  <c r="AB361" i="9" s="1"/>
  <c r="AB362" i="9" s="1"/>
  <c r="AB363" i="9" s="1"/>
  <c r="AB364" i="9" s="1"/>
  <c r="AB365" i="9" s="1"/>
  <c r="AB366" i="9" s="1"/>
  <c r="AB367" i="9" s="1"/>
  <c r="AB368" i="9" s="1"/>
  <c r="AB369" i="9" s="1"/>
  <c r="AB370" i="9" s="1"/>
  <c r="AB371" i="9" s="1"/>
  <c r="AB372" i="9" s="1"/>
  <c r="AB373" i="9" s="1"/>
  <c r="AB374" i="9" s="1"/>
  <c r="AB375" i="9" s="1"/>
  <c r="AB376" i="9" s="1"/>
  <c r="AB377" i="9" s="1"/>
  <c r="AB378" i="9" s="1"/>
  <c r="AB379" i="9" s="1"/>
  <c r="AB380" i="9" s="1"/>
  <c r="AB381" i="9" s="1"/>
  <c r="AB382" i="9" s="1"/>
  <c r="AB383" i="9" s="1"/>
  <c r="AB384" i="9" s="1"/>
  <c r="AB385" i="9" s="1"/>
  <c r="AB386" i="9" s="1"/>
  <c r="AB387" i="9" s="1"/>
  <c r="AB388" i="9" s="1"/>
  <c r="AB389" i="9" s="1"/>
  <c r="AB390" i="9" s="1"/>
  <c r="AB391" i="9" s="1"/>
  <c r="AB392" i="9" s="1"/>
  <c r="AB393" i="9" s="1"/>
  <c r="AB394" i="9" s="1"/>
  <c r="AB395" i="9" s="1"/>
  <c r="AB396" i="9" s="1"/>
  <c r="AB397" i="9" s="1"/>
  <c r="AB398" i="9" s="1"/>
  <c r="AB399" i="9" s="1"/>
  <c r="AB400" i="9" s="1"/>
  <c r="AB401" i="9" s="1"/>
  <c r="AB402" i="9" s="1"/>
  <c r="AB403" i="9" s="1"/>
  <c r="AB404" i="9" s="1"/>
  <c r="AB405" i="9" s="1"/>
  <c r="X10" i="9"/>
  <c r="Y10" i="9" s="1"/>
  <c r="W10" i="9"/>
  <c r="V11" i="9"/>
  <c r="X11" i="9" s="1"/>
  <c r="U12" i="9"/>
  <c r="L107" i="9"/>
  <c r="N106" i="9"/>
  <c r="O106" i="9" s="1"/>
  <c r="M106" i="9"/>
  <c r="M107" i="9" s="1"/>
  <c r="AI405" i="9"/>
  <c r="AD405" i="9"/>
  <c r="V11" i="7"/>
  <c r="X11" i="7" s="1"/>
  <c r="E13" i="3"/>
  <c r="F13" i="3" s="1"/>
  <c r="AB12" i="7"/>
  <c r="AB13" i="7" s="1"/>
  <c r="AB14" i="7" s="1"/>
  <c r="AB15" i="7" s="1"/>
  <c r="AB16" i="7" s="1"/>
  <c r="AB17" i="7" s="1"/>
  <c r="AB18" i="7" s="1"/>
  <c r="AB19" i="7" s="1"/>
  <c r="AB20" i="7" s="1"/>
  <c r="AB21" i="7" s="1"/>
  <c r="AB22" i="7" s="1"/>
  <c r="AB23" i="7" s="1"/>
  <c r="AB24" i="7" s="1"/>
  <c r="AB25" i="7" s="1"/>
  <c r="AB26" i="7" s="1"/>
  <c r="AB27" i="7" s="1"/>
  <c r="AB28" i="7" s="1"/>
  <c r="AB29" i="7" s="1"/>
  <c r="AB30" i="7" s="1"/>
  <c r="AB31" i="7" s="1"/>
  <c r="AB32" i="7" s="1"/>
  <c r="AB33" i="7" s="1"/>
  <c r="AB34" i="7" s="1"/>
  <c r="AB35" i="7" s="1"/>
  <c r="AB36" i="7" s="1"/>
  <c r="AB37" i="7" s="1"/>
  <c r="AB38" i="7" s="1"/>
  <c r="AB39" i="7" s="1"/>
  <c r="AB40" i="7" s="1"/>
  <c r="AB41" i="7" s="1"/>
  <c r="AB42" i="7" s="1"/>
  <c r="AB43" i="7" s="1"/>
  <c r="AB44" i="7" s="1"/>
  <c r="AB45" i="7" s="1"/>
  <c r="AB46" i="7" s="1"/>
  <c r="AB47" i="7" s="1"/>
  <c r="AB48" i="7" s="1"/>
  <c r="AB49" i="7" s="1"/>
  <c r="AB50" i="7" s="1"/>
  <c r="AB51" i="7" s="1"/>
  <c r="AB52" i="7" s="1"/>
  <c r="AB53" i="7" s="1"/>
  <c r="AB54" i="7" s="1"/>
  <c r="AB55" i="7" s="1"/>
  <c r="AB56" i="7" s="1"/>
  <c r="AB57" i="7" s="1"/>
  <c r="AB58" i="7" s="1"/>
  <c r="AB59" i="7" s="1"/>
  <c r="AB60" i="7" s="1"/>
  <c r="AB61" i="7" s="1"/>
  <c r="AB62" i="7" s="1"/>
  <c r="AB63" i="7" s="1"/>
  <c r="AB64" i="7" s="1"/>
  <c r="AB65" i="7" s="1"/>
  <c r="AB66" i="7" s="1"/>
  <c r="AB67" i="7" s="1"/>
  <c r="AB68" i="7" s="1"/>
  <c r="AB69" i="7" s="1"/>
  <c r="AB70" i="7" s="1"/>
  <c r="AB71" i="7" s="1"/>
  <c r="AB72" i="7" s="1"/>
  <c r="AB73" i="7" s="1"/>
  <c r="AB74" i="7" s="1"/>
  <c r="AB75" i="7" s="1"/>
  <c r="AB76" i="7" s="1"/>
  <c r="AB77" i="7" s="1"/>
  <c r="AB78" i="7" s="1"/>
  <c r="AB79" i="7" s="1"/>
  <c r="AB80" i="7" s="1"/>
  <c r="AB81" i="7" s="1"/>
  <c r="AB82" i="7" s="1"/>
  <c r="AB83" i="7" s="1"/>
  <c r="AB84" i="7" s="1"/>
  <c r="AB85" i="7" s="1"/>
  <c r="AB86" i="7" s="1"/>
  <c r="AB87" i="7" s="1"/>
  <c r="AB88" i="7" s="1"/>
  <c r="AB89" i="7" s="1"/>
  <c r="AB90" i="7" s="1"/>
  <c r="AB91" i="7" s="1"/>
  <c r="AB92" i="7" s="1"/>
  <c r="AB93" i="7" s="1"/>
  <c r="AB94" i="7" s="1"/>
  <c r="AB95" i="7" s="1"/>
  <c r="AB96" i="7" s="1"/>
  <c r="AB97" i="7" s="1"/>
  <c r="AB98" i="7" s="1"/>
  <c r="AB99" i="7" s="1"/>
  <c r="AB100" i="7" s="1"/>
  <c r="AB101" i="7" s="1"/>
  <c r="AB102" i="7" s="1"/>
  <c r="AB103" i="7" s="1"/>
  <c r="AB104" i="7" s="1"/>
  <c r="AB105" i="7" s="1"/>
  <c r="AB106" i="7" s="1"/>
  <c r="AB107" i="7" s="1"/>
  <c r="AB108" i="7" s="1"/>
  <c r="AB109" i="7" s="1"/>
  <c r="AB110" i="7" s="1"/>
  <c r="AB111" i="7" s="1"/>
  <c r="AB112" i="7" s="1"/>
  <c r="AB113" i="7" s="1"/>
  <c r="AB114" i="7" s="1"/>
  <c r="AB115" i="7" s="1"/>
  <c r="AB116" i="7" s="1"/>
  <c r="AB117" i="7" s="1"/>
  <c r="AB118" i="7" s="1"/>
  <c r="AB119" i="7" s="1"/>
  <c r="AB120" i="7" s="1"/>
  <c r="AB121" i="7" s="1"/>
  <c r="AB122" i="7" s="1"/>
  <c r="AB123" i="7" s="1"/>
  <c r="AB124" i="7" s="1"/>
  <c r="AB125" i="7" s="1"/>
  <c r="AB126" i="7" s="1"/>
  <c r="AB127" i="7" s="1"/>
  <c r="AB128" i="7" s="1"/>
  <c r="AB129" i="7" s="1"/>
  <c r="AB130" i="7" s="1"/>
  <c r="AB131" i="7" s="1"/>
  <c r="AB132" i="7" s="1"/>
  <c r="AB133" i="7" s="1"/>
  <c r="AB134" i="7" s="1"/>
  <c r="AB135" i="7" s="1"/>
  <c r="AB136" i="7" s="1"/>
  <c r="AB137" i="7" s="1"/>
  <c r="AB138" i="7" s="1"/>
  <c r="AB139" i="7" s="1"/>
  <c r="AB140" i="7" s="1"/>
  <c r="AB141" i="7" s="1"/>
  <c r="AB142" i="7" s="1"/>
  <c r="AB143" i="7" s="1"/>
  <c r="AB144" i="7" s="1"/>
  <c r="AB145" i="7" s="1"/>
  <c r="AB146" i="7" s="1"/>
  <c r="AB147" i="7" s="1"/>
  <c r="AB148" i="7" s="1"/>
  <c r="AB149" i="7" s="1"/>
  <c r="AB150" i="7" s="1"/>
  <c r="AB151" i="7" s="1"/>
  <c r="AB152" i="7" s="1"/>
  <c r="AB153" i="7" s="1"/>
  <c r="AB154" i="7" s="1"/>
  <c r="AB155" i="7" s="1"/>
  <c r="AB156" i="7" s="1"/>
  <c r="AB157" i="7" s="1"/>
  <c r="AB158" i="7" s="1"/>
  <c r="AB159" i="7" s="1"/>
  <c r="AB160" i="7" s="1"/>
  <c r="AB161" i="7" s="1"/>
  <c r="AB162" i="7" s="1"/>
  <c r="AB163" i="7" s="1"/>
  <c r="AB164" i="7" s="1"/>
  <c r="AB165" i="7" s="1"/>
  <c r="AB166" i="7" s="1"/>
  <c r="AB167" i="7" s="1"/>
  <c r="AB168" i="7" s="1"/>
  <c r="AB169" i="7" s="1"/>
  <c r="AB170" i="7" s="1"/>
  <c r="AB171" i="7" s="1"/>
  <c r="AB172" i="7" s="1"/>
  <c r="AB173" i="7" s="1"/>
  <c r="AB174" i="7" s="1"/>
  <c r="AB175" i="7" s="1"/>
  <c r="AB176" i="7" s="1"/>
  <c r="AB177" i="7" s="1"/>
  <c r="AB178" i="7" s="1"/>
  <c r="AB179" i="7" s="1"/>
  <c r="AB180" i="7" s="1"/>
  <c r="AB181" i="7" s="1"/>
  <c r="AB182" i="7" s="1"/>
  <c r="AB183" i="7" s="1"/>
  <c r="AB184" i="7" s="1"/>
  <c r="AB185" i="7" s="1"/>
  <c r="AB186" i="7" s="1"/>
  <c r="AB187" i="7" s="1"/>
  <c r="AB188" i="7" s="1"/>
  <c r="AB189" i="7" s="1"/>
  <c r="AB190" i="7" s="1"/>
  <c r="AB191" i="7" s="1"/>
  <c r="AB192" i="7" s="1"/>
  <c r="AB193" i="7" s="1"/>
  <c r="AB194" i="7" s="1"/>
  <c r="AB195" i="7" s="1"/>
  <c r="AB196" i="7" s="1"/>
  <c r="AB197" i="7" s="1"/>
  <c r="AB198" i="7" s="1"/>
  <c r="AB199" i="7" s="1"/>
  <c r="AB200" i="7" s="1"/>
  <c r="AB201" i="7" s="1"/>
  <c r="AB202" i="7" s="1"/>
  <c r="AB203" i="7" s="1"/>
  <c r="AB204" i="7" s="1"/>
  <c r="AB205" i="7" s="1"/>
  <c r="AB206" i="7" s="1"/>
  <c r="AB207" i="7" s="1"/>
  <c r="AB208" i="7" s="1"/>
  <c r="AB209" i="7" s="1"/>
  <c r="AB210" i="7" s="1"/>
  <c r="AB211" i="7" s="1"/>
  <c r="AB212" i="7" s="1"/>
  <c r="AB213" i="7" s="1"/>
  <c r="AB214" i="7" s="1"/>
  <c r="AB215" i="7" s="1"/>
  <c r="AB216" i="7" s="1"/>
  <c r="AB217" i="7" s="1"/>
  <c r="AB218" i="7" s="1"/>
  <c r="AB219" i="7" s="1"/>
  <c r="AB220" i="7" s="1"/>
  <c r="AB221" i="7" s="1"/>
  <c r="AB222" i="7" s="1"/>
  <c r="AB223" i="7" s="1"/>
  <c r="AB224" i="7" s="1"/>
  <c r="AB225" i="7" s="1"/>
  <c r="AB226" i="7" s="1"/>
  <c r="AB227" i="7" s="1"/>
  <c r="AB228" i="7" s="1"/>
  <c r="AB229" i="7" s="1"/>
  <c r="AB230" i="7" s="1"/>
  <c r="AB231" i="7" s="1"/>
  <c r="AB232" i="7" s="1"/>
  <c r="AB233" i="7" s="1"/>
  <c r="AB234" i="7" s="1"/>
  <c r="AB235" i="7" s="1"/>
  <c r="AB236" i="7" s="1"/>
  <c r="AB237" i="7" s="1"/>
  <c r="AB238" i="7" s="1"/>
  <c r="AB239" i="7" s="1"/>
  <c r="AB240" i="7" s="1"/>
  <c r="AB241" i="7" s="1"/>
  <c r="AB242" i="7" s="1"/>
  <c r="AB243" i="7" s="1"/>
  <c r="AB244" i="7" s="1"/>
  <c r="AB245" i="7" s="1"/>
  <c r="AB246" i="7" s="1"/>
  <c r="AB247" i="7" s="1"/>
  <c r="AB248" i="7" s="1"/>
  <c r="AB249" i="7" s="1"/>
  <c r="AB250" i="7" s="1"/>
  <c r="AB251" i="7" s="1"/>
  <c r="AB252" i="7" s="1"/>
  <c r="AB253" i="7" s="1"/>
  <c r="AB254" i="7" s="1"/>
  <c r="AB255" i="7" s="1"/>
  <c r="AB256" i="7" s="1"/>
  <c r="AB257" i="7" s="1"/>
  <c r="AB258" i="7" s="1"/>
  <c r="AB259" i="7" s="1"/>
  <c r="AB260" i="7" s="1"/>
  <c r="AB261" i="7" s="1"/>
  <c r="AB262" i="7" s="1"/>
  <c r="AB263" i="7" s="1"/>
  <c r="AB264" i="7" s="1"/>
  <c r="AB265" i="7" s="1"/>
  <c r="AB266" i="7" s="1"/>
  <c r="AB267" i="7" s="1"/>
  <c r="AB268" i="7" s="1"/>
  <c r="AB269" i="7" s="1"/>
  <c r="AB270" i="7" s="1"/>
  <c r="AB271" i="7" s="1"/>
  <c r="AB272" i="7" s="1"/>
  <c r="AB273" i="7" s="1"/>
  <c r="AB274" i="7" s="1"/>
  <c r="AB275" i="7" s="1"/>
  <c r="AB276" i="7" s="1"/>
  <c r="AB277" i="7" s="1"/>
  <c r="AB278" i="7" s="1"/>
  <c r="AB279" i="7" s="1"/>
  <c r="AB280" i="7" s="1"/>
  <c r="AB281" i="7" s="1"/>
  <c r="AB282" i="7" s="1"/>
  <c r="AB283" i="7" s="1"/>
  <c r="AB284" i="7" s="1"/>
  <c r="AB285" i="7" s="1"/>
  <c r="AB286" i="7" s="1"/>
  <c r="AB287" i="7" s="1"/>
  <c r="AB288" i="7" s="1"/>
  <c r="AB289" i="7" s="1"/>
  <c r="AB290" i="7" s="1"/>
  <c r="AB291" i="7" s="1"/>
  <c r="AB292" i="7" s="1"/>
  <c r="AB293" i="7" s="1"/>
  <c r="AB294" i="7" s="1"/>
  <c r="AB295" i="7" s="1"/>
  <c r="AB296" i="7" s="1"/>
  <c r="AB297" i="7" s="1"/>
  <c r="AB298" i="7" s="1"/>
  <c r="AB299" i="7" s="1"/>
  <c r="AB300" i="7" s="1"/>
  <c r="AB301" i="7" s="1"/>
  <c r="AB302" i="7" s="1"/>
  <c r="AB303" i="7" s="1"/>
  <c r="AB304" i="7" s="1"/>
  <c r="AB305" i="7" s="1"/>
  <c r="AB306" i="7" s="1"/>
  <c r="AB307" i="7" s="1"/>
  <c r="AB308" i="7" s="1"/>
  <c r="AB309" i="7" s="1"/>
  <c r="AB310" i="7" s="1"/>
  <c r="AB311" i="7" s="1"/>
  <c r="AB312" i="7" s="1"/>
  <c r="AB313" i="7" s="1"/>
  <c r="AB314" i="7" s="1"/>
  <c r="AB315" i="7" s="1"/>
  <c r="AB316" i="7" s="1"/>
  <c r="AB317" i="7" s="1"/>
  <c r="AB318" i="7" s="1"/>
  <c r="AB319" i="7" s="1"/>
  <c r="AB320" i="7" s="1"/>
  <c r="AB321" i="7" s="1"/>
  <c r="AB322" i="7" s="1"/>
  <c r="AB323" i="7" s="1"/>
  <c r="AB324" i="7" s="1"/>
  <c r="AB325" i="7" s="1"/>
  <c r="AB326" i="7" s="1"/>
  <c r="AB327" i="7" s="1"/>
  <c r="AB328" i="7" s="1"/>
  <c r="AB329" i="7" s="1"/>
  <c r="AB330" i="7" s="1"/>
  <c r="AB331" i="7" s="1"/>
  <c r="AB332" i="7" s="1"/>
  <c r="AB333" i="7" s="1"/>
  <c r="AB334" i="7" s="1"/>
  <c r="AB335" i="7" s="1"/>
  <c r="AB336" i="7" s="1"/>
  <c r="AB337" i="7" s="1"/>
  <c r="AB338" i="7" s="1"/>
  <c r="AB339" i="7" s="1"/>
  <c r="AB340" i="7" s="1"/>
  <c r="AB341" i="7" s="1"/>
  <c r="AB342" i="7" s="1"/>
  <c r="AB343" i="7" s="1"/>
  <c r="AB344" i="7" s="1"/>
  <c r="AB345" i="7" s="1"/>
  <c r="AB346" i="7" s="1"/>
  <c r="AB347" i="7" s="1"/>
  <c r="AB348" i="7" s="1"/>
  <c r="AB349" i="7" s="1"/>
  <c r="AB350" i="7" s="1"/>
  <c r="AB351" i="7" s="1"/>
  <c r="AB352" i="7" s="1"/>
  <c r="AB353" i="7" s="1"/>
  <c r="AB354" i="7" s="1"/>
  <c r="AB355" i="7" s="1"/>
  <c r="AB356" i="7" s="1"/>
  <c r="AB357" i="7" s="1"/>
  <c r="AB358" i="7" s="1"/>
  <c r="AB359" i="7" s="1"/>
  <c r="AB360" i="7" s="1"/>
  <c r="AB361" i="7" s="1"/>
  <c r="AB362" i="7" s="1"/>
  <c r="AB363" i="7" s="1"/>
  <c r="AB364" i="7" s="1"/>
  <c r="AB365" i="7" s="1"/>
  <c r="AB366" i="7" s="1"/>
  <c r="AB367" i="7" s="1"/>
  <c r="AB368" i="7" s="1"/>
  <c r="AB369" i="7" s="1"/>
  <c r="AB370" i="7" s="1"/>
  <c r="AB371" i="7" s="1"/>
  <c r="AB372" i="7" s="1"/>
  <c r="AB373" i="7" s="1"/>
  <c r="AB374" i="7" s="1"/>
  <c r="AB375" i="7" s="1"/>
  <c r="AB376" i="7" s="1"/>
  <c r="AB377" i="7" s="1"/>
  <c r="AB378" i="7" s="1"/>
  <c r="AB379" i="7" s="1"/>
  <c r="AB380" i="7" s="1"/>
  <c r="AB381" i="7" s="1"/>
  <c r="AB382" i="7" s="1"/>
  <c r="AB383" i="7" s="1"/>
  <c r="AB384" i="7" s="1"/>
  <c r="AB385" i="7" s="1"/>
  <c r="AB386" i="7" s="1"/>
  <c r="AB387" i="7" s="1"/>
  <c r="AB388" i="7" s="1"/>
  <c r="AB389" i="7" s="1"/>
  <c r="AB390" i="7" s="1"/>
  <c r="AB391" i="7" s="1"/>
  <c r="AB392" i="7" s="1"/>
  <c r="AB393" i="7" s="1"/>
  <c r="AB394" i="7" s="1"/>
  <c r="AB395" i="7" s="1"/>
  <c r="AB396" i="7" s="1"/>
  <c r="AB397" i="7" s="1"/>
  <c r="AB398" i="7" s="1"/>
  <c r="AB399" i="7" s="1"/>
  <c r="AB400" i="7" s="1"/>
  <c r="AB401" i="7" s="1"/>
  <c r="AB402" i="7" s="1"/>
  <c r="AB403" i="7" s="1"/>
  <c r="AB404" i="7" s="1"/>
  <c r="AB405" i="7" s="1"/>
  <c r="T400" i="6"/>
  <c r="T384" i="6"/>
  <c r="T368" i="6"/>
  <c r="T352" i="6"/>
  <c r="AE334" i="6"/>
  <c r="T320" i="6"/>
  <c r="T404" i="6"/>
  <c r="T372" i="6"/>
  <c r="T340" i="6"/>
  <c r="T308" i="6"/>
  <c r="T292" i="6"/>
  <c r="T276" i="6"/>
  <c r="T260" i="6"/>
  <c r="T244" i="6"/>
  <c r="AE226" i="6"/>
  <c r="AE210" i="6"/>
  <c r="AE194" i="6"/>
  <c r="T180" i="6"/>
  <c r="AE162" i="6"/>
  <c r="AE146" i="6"/>
  <c r="AE130" i="6"/>
  <c r="AE114" i="6"/>
  <c r="T92" i="6"/>
  <c r="T60" i="6"/>
  <c r="AD123" i="6"/>
  <c r="AD197" i="6"/>
  <c r="AD269" i="6"/>
  <c r="AD341" i="6"/>
  <c r="AD189" i="6"/>
  <c r="AD186" i="6"/>
  <c r="AD254" i="6"/>
  <c r="AD327" i="6"/>
  <c r="AD398" i="6"/>
  <c r="E254" i="6"/>
  <c r="E345" i="6"/>
  <c r="E139" i="6"/>
  <c r="E187" i="6"/>
  <c r="E240" i="6"/>
  <c r="E214" i="6"/>
  <c r="T405" i="6"/>
  <c r="AE387" i="6"/>
  <c r="AE371" i="6"/>
  <c r="T357" i="6"/>
  <c r="T341" i="6"/>
  <c r="T325" i="6"/>
  <c r="AE307" i="6"/>
  <c r="AE291" i="6"/>
  <c r="AE275" i="6"/>
  <c r="AE259" i="6"/>
  <c r="AE243" i="6"/>
  <c r="AE227" i="6"/>
  <c r="AE211" i="6"/>
  <c r="AE195" i="6"/>
  <c r="AE179" i="6"/>
  <c r="AE163" i="6"/>
  <c r="AE147" i="6"/>
  <c r="AE131" i="6"/>
  <c r="AE115" i="6"/>
  <c r="T93" i="6"/>
  <c r="T61" i="6"/>
  <c r="T393" i="6"/>
  <c r="AE375" i="6"/>
  <c r="T361" i="6"/>
  <c r="T345" i="6"/>
  <c r="T329" i="6"/>
  <c r="AE311" i="6"/>
  <c r="T297" i="6"/>
  <c r="T281" i="6"/>
  <c r="T265" i="6"/>
  <c r="T249" i="6"/>
  <c r="T233" i="6"/>
  <c r="AE215" i="6"/>
  <c r="T201" i="6"/>
  <c r="T185" i="6"/>
  <c r="T169" i="6"/>
  <c r="AE151" i="6"/>
  <c r="T137" i="6"/>
  <c r="T121" i="6"/>
  <c r="T102" i="6"/>
  <c r="T70" i="6"/>
  <c r="AD297" i="6"/>
  <c r="AD173" i="6"/>
  <c r="AD246" i="6"/>
  <c r="AD318" i="6"/>
  <c r="AD388" i="6"/>
  <c r="AD162" i="6"/>
  <c r="AD235" i="6"/>
  <c r="AD305" i="6"/>
  <c r="T402" i="6"/>
  <c r="T386" i="6"/>
  <c r="T370" i="6"/>
  <c r="T354" i="6"/>
  <c r="T338" i="6"/>
  <c r="T322" i="6"/>
  <c r="T306" i="6"/>
  <c r="AE288" i="6"/>
  <c r="T274" i="6"/>
  <c r="T258" i="6"/>
  <c r="AE240" i="6"/>
  <c r="AE224" i="6"/>
  <c r="AE208" i="6"/>
  <c r="AE192" i="6"/>
  <c r="AE176" i="6"/>
  <c r="T162" i="6"/>
  <c r="T146" i="6"/>
  <c r="T130" i="6"/>
  <c r="AE112" i="6"/>
  <c r="T88" i="6"/>
  <c r="T56" i="6"/>
  <c r="AD131" i="6"/>
  <c r="AD205" i="6"/>
  <c r="AD277" i="6"/>
  <c r="AD352" i="6"/>
  <c r="AD111" i="6"/>
  <c r="AD196" i="6"/>
  <c r="AD264" i="6"/>
  <c r="AD336" i="6"/>
  <c r="T44" i="6"/>
  <c r="E269" i="6"/>
  <c r="E376" i="6"/>
  <c r="E202" i="6"/>
  <c r="E272" i="6"/>
  <c r="E369" i="6"/>
  <c r="E342" i="6"/>
  <c r="AE401" i="6"/>
  <c r="T387" i="6"/>
  <c r="AE369" i="6"/>
  <c r="AE353" i="6"/>
  <c r="AE337" i="6"/>
  <c r="T323" i="6"/>
  <c r="AE305" i="6"/>
  <c r="AE289" i="6"/>
  <c r="AE273" i="6"/>
  <c r="T259" i="6"/>
  <c r="T243" i="6"/>
  <c r="AE225" i="6"/>
  <c r="T211" i="6"/>
  <c r="T195" i="6"/>
  <c r="AE177" i="6"/>
  <c r="AE161" i="6"/>
  <c r="AE145" i="6"/>
  <c r="AE129" i="6"/>
  <c r="AE113" i="6"/>
  <c r="T89" i="6"/>
  <c r="T57" i="6"/>
  <c r="T391" i="6"/>
  <c r="AE373" i="6"/>
  <c r="T359" i="6"/>
  <c r="T343" i="6"/>
  <c r="AE325" i="6"/>
  <c r="T311" i="6"/>
  <c r="T295" i="6"/>
  <c r="T279" i="6"/>
  <c r="T263" i="6"/>
  <c r="AE245" i="6"/>
  <c r="T231" i="6"/>
  <c r="T215" i="6"/>
  <c r="AE197" i="6"/>
  <c r="T183" i="6"/>
  <c r="T167" i="6"/>
  <c r="T151" i="6"/>
  <c r="T135" i="6"/>
  <c r="T119" i="6"/>
  <c r="T98" i="6"/>
  <c r="T66" i="6"/>
  <c r="AD110" i="6"/>
  <c r="AD182" i="6"/>
  <c r="AD255" i="6"/>
  <c r="AD328" i="6"/>
  <c r="AD397" i="6"/>
  <c r="AD172" i="6"/>
  <c r="AD243" i="6"/>
  <c r="AD313" i="6"/>
  <c r="AD379" i="6"/>
  <c r="E131" i="6"/>
  <c r="E132" i="6"/>
  <c r="E229" i="6"/>
  <c r="E106" i="6"/>
  <c r="E130" i="6"/>
  <c r="E231" i="6"/>
  <c r="E268" i="6"/>
  <c r="AE392" i="6"/>
  <c r="T378" i="6"/>
  <c r="AE360" i="6"/>
  <c r="AE344" i="6"/>
  <c r="AE328" i="6"/>
  <c r="AE312" i="6"/>
  <c r="T298" i="6"/>
  <c r="AE280" i="6"/>
  <c r="AE264" i="6"/>
  <c r="T392" i="6"/>
  <c r="T376" i="6"/>
  <c r="T360" i="6"/>
  <c r="T344" i="6"/>
  <c r="T328" i="6"/>
  <c r="T312" i="6"/>
  <c r="T388" i="6"/>
  <c r="T356" i="6"/>
  <c r="T324" i="6"/>
  <c r="T300" i="6"/>
  <c r="T284" i="6"/>
  <c r="T268" i="6"/>
  <c r="T252" i="6"/>
  <c r="AE234" i="6"/>
  <c r="T220" i="6"/>
  <c r="T204" i="6"/>
  <c r="T188" i="6"/>
  <c r="AE170" i="6"/>
  <c r="T156" i="6"/>
  <c r="T140" i="6"/>
  <c r="T124" i="6"/>
  <c r="T108" i="6"/>
  <c r="T76" i="6"/>
  <c r="AD345" i="6"/>
  <c r="AD161" i="6"/>
  <c r="AD234" i="6"/>
  <c r="AD306" i="6"/>
  <c r="AD380" i="6"/>
  <c r="AD142" i="6"/>
  <c r="AD222" i="6"/>
  <c r="AD290" i="6"/>
  <c r="AD365" i="6"/>
  <c r="E311" i="6"/>
  <c r="E197" i="6"/>
  <c r="E136" i="6"/>
  <c r="E181" i="6"/>
  <c r="AD213" i="6"/>
  <c r="E326" i="6"/>
  <c r="E142" i="6"/>
  <c r="AE395" i="6"/>
  <c r="AE379" i="6"/>
  <c r="AE363" i="6"/>
  <c r="T349" i="6"/>
  <c r="T333" i="6"/>
  <c r="AE315" i="6"/>
  <c r="AE299" i="6"/>
  <c r="AE283" i="6"/>
  <c r="AE267" i="6"/>
  <c r="AE251" i="6"/>
  <c r="AE235" i="6"/>
  <c r="AE219" i="6"/>
  <c r="AE203" i="6"/>
  <c r="AE187" i="6"/>
  <c r="AE171" i="6"/>
  <c r="AE155" i="6"/>
  <c r="AE139" i="6"/>
  <c r="AE123" i="6"/>
  <c r="AE107" i="6"/>
  <c r="T77" i="6"/>
  <c r="T401" i="6"/>
  <c r="T385" i="6"/>
  <c r="AE367" i="6"/>
  <c r="T353" i="6"/>
  <c r="AE335" i="6"/>
  <c r="AE319" i="6"/>
  <c r="T305" i="6"/>
  <c r="T289" i="6"/>
  <c r="AE271" i="6"/>
  <c r="T257" i="6"/>
  <c r="T241" i="6"/>
  <c r="T225" i="6"/>
  <c r="T209" i="6"/>
  <c r="AE191" i="6"/>
  <c r="T177" i="6"/>
  <c r="T161" i="6"/>
  <c r="AE143" i="6"/>
  <c r="T129" i="6"/>
  <c r="T113" i="6"/>
  <c r="T86" i="6"/>
  <c r="T54" i="6"/>
  <c r="AD134" i="6"/>
  <c r="AD212" i="6"/>
  <c r="AD281" i="6"/>
  <c r="AD358" i="6"/>
  <c r="AD116" i="6"/>
  <c r="AD200" i="6"/>
  <c r="AD268" i="6"/>
  <c r="AD340" i="6"/>
  <c r="T394" i="6"/>
  <c r="AE376" i="6"/>
  <c r="T362" i="6"/>
  <c r="T346" i="6"/>
  <c r="T330" i="6"/>
  <c r="T314" i="6"/>
  <c r="AE296" i="6"/>
  <c r="T282" i="6"/>
  <c r="T266" i="6"/>
  <c r="AE248" i="6"/>
  <c r="AE232" i="6"/>
  <c r="T218" i="6"/>
  <c r="T202" i="6"/>
  <c r="T186" i="6"/>
  <c r="T170" i="6"/>
  <c r="AE152" i="6"/>
  <c r="T138" i="6"/>
  <c r="T122" i="6"/>
  <c r="T104" i="6"/>
  <c r="T72" i="6"/>
  <c r="AD153" i="6"/>
  <c r="AD169" i="6"/>
  <c r="AD242" i="6"/>
  <c r="AD314" i="6"/>
  <c r="AD384" i="6"/>
  <c r="AD155" i="6"/>
  <c r="AD231" i="6"/>
  <c r="AD300" i="6"/>
  <c r="AD375" i="6"/>
  <c r="E253" i="6"/>
  <c r="E260" i="6"/>
  <c r="E309" i="6"/>
  <c r="E283" i="6"/>
  <c r="E320" i="6"/>
  <c r="E167" i="6"/>
  <c r="E332" i="6"/>
  <c r="AE393" i="6"/>
  <c r="AE377" i="6"/>
  <c r="AE361" i="6"/>
  <c r="AE345" i="6"/>
  <c r="AE329" i="6"/>
  <c r="T315" i="6"/>
  <c r="AE297" i="6"/>
  <c r="AE281" i="6"/>
  <c r="AE265" i="6"/>
  <c r="AE249" i="6"/>
  <c r="AE233" i="6"/>
  <c r="AE217" i="6"/>
  <c r="T203" i="6"/>
  <c r="AE185" i="6"/>
  <c r="AE169" i="6"/>
  <c r="AE153" i="6"/>
  <c r="AE137" i="6"/>
  <c r="AE121" i="6"/>
  <c r="T105" i="6"/>
  <c r="T73" i="6"/>
  <c r="AE397" i="6"/>
  <c r="T383" i="6"/>
  <c r="T367" i="6"/>
  <c r="T351" i="6"/>
  <c r="T335" i="6"/>
  <c r="T319" i="6"/>
  <c r="AE301" i="6"/>
  <c r="T287" i="6"/>
  <c r="T271" i="6"/>
  <c r="T255" i="6"/>
  <c r="T239" i="6"/>
  <c r="T223" i="6"/>
  <c r="AE205" i="6"/>
  <c r="AE189" i="6"/>
  <c r="T175" i="6"/>
  <c r="T159" i="6"/>
  <c r="T143" i="6"/>
  <c r="T127" i="6"/>
  <c r="AE109" i="6"/>
  <c r="T82" i="6"/>
  <c r="T50" i="6"/>
  <c r="AD143" i="6"/>
  <c r="AD221" i="6"/>
  <c r="AD291" i="6"/>
  <c r="AD366" i="6"/>
  <c r="AD126" i="6"/>
  <c r="AD210" i="6"/>
  <c r="AD276" i="6"/>
  <c r="AD351" i="6"/>
  <c r="E198" i="6"/>
  <c r="E141" i="6"/>
  <c r="E312" i="6"/>
  <c r="E361" i="6"/>
  <c r="E112" i="6"/>
  <c r="E304" i="6"/>
  <c r="E351" i="6"/>
  <c r="AE400" i="6"/>
  <c r="AE384" i="6"/>
  <c r="AE368" i="6"/>
  <c r="AE352" i="6"/>
  <c r="AE336" i="6"/>
  <c r="AE320" i="6"/>
  <c r="AE304" i="6"/>
  <c r="T290" i="6"/>
  <c r="AE272" i="6"/>
  <c r="AE256" i="6"/>
  <c r="T242" i="6"/>
  <c r="T226" i="6"/>
  <c r="T210" i="6"/>
  <c r="T194" i="6"/>
  <c r="T178" i="6"/>
  <c r="AE160" i="6"/>
  <c r="AE144" i="6"/>
  <c r="AE128" i="6"/>
  <c r="T114" i="6"/>
  <c r="T87" i="6"/>
  <c r="T55" i="6"/>
  <c r="AD125" i="6"/>
  <c r="AD199" i="6"/>
  <c r="AD271" i="6"/>
  <c r="AD343" i="6"/>
  <c r="AD321" i="6"/>
  <c r="AD188" i="6"/>
  <c r="AD256" i="6"/>
  <c r="AD329" i="6"/>
  <c r="AD400" i="6"/>
  <c r="E271" i="6"/>
  <c r="E281" i="6"/>
  <c r="E394" i="6"/>
  <c r="E384" i="6"/>
  <c r="E389" i="6"/>
  <c r="E366" i="6"/>
  <c r="E313" i="6"/>
  <c r="E381" i="6"/>
  <c r="E285" i="6"/>
  <c r="T14" i="6"/>
  <c r="AA307" i="6"/>
  <c r="AA342" i="6"/>
  <c r="AA278" i="6"/>
  <c r="AA214" i="6"/>
  <c r="T234" i="6"/>
  <c r="AE200" i="6"/>
  <c r="AE168" i="6"/>
  <c r="AE136" i="6"/>
  <c r="T103" i="6"/>
  <c r="AD393" i="6"/>
  <c r="AD236" i="6"/>
  <c r="AD294" i="6"/>
  <c r="AD224" i="6"/>
  <c r="AD367" i="6"/>
  <c r="E133" i="6"/>
  <c r="E372" i="6"/>
  <c r="E367" i="6"/>
  <c r="E137" i="6"/>
  <c r="T30" i="6"/>
  <c r="AA374" i="6"/>
  <c r="AA246" i="6"/>
  <c r="AA150" i="6"/>
  <c r="AA86" i="6"/>
  <c r="AA22" i="6"/>
  <c r="AA287" i="6"/>
  <c r="AA223" i="6"/>
  <c r="AA159" i="6"/>
  <c r="AA95" i="6"/>
  <c r="AA31" i="6"/>
  <c r="E135" i="6"/>
  <c r="E317" i="6"/>
  <c r="E210" i="6"/>
  <c r="AD208" i="6"/>
  <c r="T41" i="6"/>
  <c r="AA399" i="6"/>
  <c r="AA396" i="6"/>
  <c r="AA332" i="6"/>
  <c r="AA268" i="6"/>
  <c r="AA204" i="6"/>
  <c r="AA140" i="6"/>
  <c r="AA76" i="6"/>
  <c r="AA12" i="6"/>
  <c r="AA277" i="6"/>
  <c r="AA213" i="6"/>
  <c r="AA149" i="6"/>
  <c r="AA85" i="6"/>
  <c r="AA21" i="6"/>
  <c r="AD112" i="6"/>
  <c r="AD185" i="6"/>
  <c r="AD259" i="6"/>
  <c r="AD330" i="6"/>
  <c r="AD399" i="6"/>
  <c r="AD174" i="6"/>
  <c r="AD245" i="6"/>
  <c r="AD315" i="6"/>
  <c r="AD387" i="6"/>
  <c r="E355" i="6"/>
  <c r="E107" i="6"/>
  <c r="E164" i="6"/>
  <c r="E149" i="6"/>
  <c r="E368" i="6"/>
  <c r="E147" i="6"/>
  <c r="E399" i="6"/>
  <c r="AD157" i="6"/>
  <c r="E120" i="6"/>
  <c r="T20" i="6"/>
  <c r="AA327" i="6"/>
  <c r="AA354" i="6"/>
  <c r="AA290" i="6"/>
  <c r="AA226" i="6"/>
  <c r="AA162" i="6"/>
  <c r="AA98" i="6"/>
  <c r="AA34" i="6"/>
  <c r="AA301" i="6"/>
  <c r="AA235" i="6"/>
  <c r="AA171" i="6"/>
  <c r="AA107" i="6"/>
  <c r="AA43" i="6"/>
  <c r="E288" i="6"/>
  <c r="E111" i="6"/>
  <c r="E377" i="6"/>
  <c r="E286" i="6"/>
  <c r="E144" i="6"/>
  <c r="T15" i="6"/>
  <c r="AA311" i="6"/>
  <c r="AA344" i="6"/>
  <c r="AA280" i="6"/>
  <c r="AA216" i="6"/>
  <c r="AA152" i="6"/>
  <c r="AA88" i="6"/>
  <c r="AA24" i="6"/>
  <c r="AA289" i="6"/>
  <c r="AA225" i="6"/>
  <c r="AA161" i="6"/>
  <c r="AA97" i="6"/>
  <c r="AA33" i="6"/>
  <c r="T380" i="6"/>
  <c r="T348" i="6"/>
  <c r="T316" i="6"/>
  <c r="T296" i="6"/>
  <c r="T280" i="6"/>
  <c r="T264" i="6"/>
  <c r="T248" i="6"/>
  <c r="T232" i="6"/>
  <c r="AE214" i="6"/>
  <c r="T200" i="6"/>
  <c r="AE182" i="6"/>
  <c r="T168" i="6"/>
  <c r="AE150" i="6"/>
  <c r="T136" i="6"/>
  <c r="T120" i="6"/>
  <c r="T100" i="6"/>
  <c r="T68" i="6"/>
  <c r="AD107" i="6"/>
  <c r="AD177" i="6"/>
  <c r="AD251" i="6"/>
  <c r="AD324" i="6"/>
  <c r="AD392" i="6"/>
  <c r="AD167" i="6"/>
  <c r="AD239" i="6"/>
  <c r="AD309" i="6"/>
  <c r="AD354" i="6"/>
  <c r="E284" i="6"/>
  <c r="E299" i="6"/>
  <c r="E356" i="6"/>
  <c r="E123" i="6"/>
  <c r="AD369" i="6"/>
  <c r="E295" i="6"/>
  <c r="E339" i="6"/>
  <c r="AE391" i="6"/>
  <c r="T377" i="6"/>
  <c r="AE359" i="6"/>
  <c r="AE343" i="6"/>
  <c r="AE327" i="6"/>
  <c r="T313" i="6"/>
  <c r="AE295" i="6"/>
  <c r="AE279" i="6"/>
  <c r="AE263" i="6"/>
  <c r="AE247" i="6"/>
  <c r="AE231" i="6"/>
  <c r="T217" i="6"/>
  <c r="AE199" i="6"/>
  <c r="AE183" i="6"/>
  <c r="AE167" i="6"/>
  <c r="T153" i="6"/>
  <c r="AE135" i="6"/>
  <c r="AE119" i="6"/>
  <c r="T101" i="6"/>
  <c r="T69" i="6"/>
  <c r="T397" i="6"/>
  <c r="T381" i="6"/>
  <c r="T365" i="6"/>
  <c r="AE347" i="6"/>
  <c r="AE331" i="6"/>
  <c r="T317" i="6"/>
  <c r="T301" i="6"/>
  <c r="T285" i="6"/>
  <c r="T269" i="6"/>
  <c r="T253" i="6"/>
  <c r="T237" i="6"/>
  <c r="T221" i="6"/>
  <c r="T205" i="6"/>
  <c r="T189" i="6"/>
  <c r="T173" i="6"/>
  <c r="T157" i="6"/>
  <c r="T141" i="6"/>
  <c r="T125" i="6"/>
  <c r="T109" i="6"/>
  <c r="T78" i="6"/>
  <c r="T46" i="6"/>
  <c r="AD154" i="6"/>
  <c r="AD230" i="6"/>
  <c r="AD301" i="6"/>
  <c r="AD376" i="6"/>
  <c r="AD137" i="6"/>
  <c r="AD218" i="6"/>
  <c r="AD284" i="6"/>
  <c r="AD361" i="6"/>
  <c r="AE388" i="6"/>
  <c r="T374" i="6"/>
  <c r="T358" i="6"/>
  <c r="T342" i="6"/>
  <c r="T326" i="6"/>
  <c r="T310" i="6"/>
  <c r="T294" i="6"/>
  <c r="T278" i="6"/>
  <c r="T262" i="6"/>
  <c r="T246" i="6"/>
  <c r="T230" i="6"/>
  <c r="AE212" i="6"/>
  <c r="T198" i="6"/>
  <c r="T182" i="6"/>
  <c r="AE164" i="6"/>
  <c r="AE148" i="6"/>
  <c r="T134" i="6"/>
  <c r="T118" i="6"/>
  <c r="T96" i="6"/>
  <c r="T64" i="6"/>
  <c r="AD115" i="6"/>
  <c r="AD187" i="6"/>
  <c r="AD261" i="6"/>
  <c r="AD332" i="6"/>
  <c r="AD402" i="6"/>
  <c r="AD176" i="6"/>
  <c r="AD247" i="6"/>
  <c r="AD317" i="6"/>
  <c r="AD389" i="6"/>
  <c r="E291" i="6"/>
  <c r="E378" i="6"/>
  <c r="E395" i="6"/>
  <c r="E323" i="6"/>
  <c r="AD146" i="6"/>
  <c r="E373" i="6"/>
  <c r="E211" i="6"/>
  <c r="AE389" i="6"/>
  <c r="T375" i="6"/>
  <c r="AE357" i="6"/>
  <c r="AE341" i="6"/>
  <c r="T327" i="6"/>
  <c r="AE309" i="6"/>
  <c r="AE293" i="6"/>
  <c r="AE277" i="6"/>
  <c r="AE261" i="6"/>
  <c r="T247" i="6"/>
  <c r="AE229" i="6"/>
  <c r="AE213" i="6"/>
  <c r="T199" i="6"/>
  <c r="AE181" i="6"/>
  <c r="AE165" i="6"/>
  <c r="AE149" i="6"/>
  <c r="AE133" i="6"/>
  <c r="AE117" i="6"/>
  <c r="T97" i="6"/>
  <c r="T65" i="6"/>
  <c r="T395" i="6"/>
  <c r="T379" i="6"/>
  <c r="T363" i="6"/>
  <c r="T347" i="6"/>
  <c r="T331" i="6"/>
  <c r="AE313" i="6"/>
  <c r="T299" i="6"/>
  <c r="T283" i="6"/>
  <c r="T267" i="6"/>
  <c r="T251" i="6"/>
  <c r="T235" i="6"/>
  <c r="T219" i="6"/>
  <c r="AE201" i="6"/>
  <c r="T187" i="6"/>
  <c r="T171" i="6"/>
  <c r="T155" i="6"/>
  <c r="T139" i="6"/>
  <c r="T123" i="6"/>
  <c r="T106" i="6"/>
  <c r="T74" i="6"/>
  <c r="AD381" i="6"/>
  <c r="AD166" i="6"/>
  <c r="AD238" i="6"/>
  <c r="AD310" i="6"/>
  <c r="AD158" i="6"/>
  <c r="AD149" i="6"/>
  <c r="AD227" i="6"/>
  <c r="AD295" i="6"/>
  <c r="AD371" i="6"/>
  <c r="E247" i="6"/>
  <c r="E125" i="6"/>
  <c r="E347" i="6"/>
  <c r="E264" i="6"/>
  <c r="E222" i="6"/>
  <c r="E166" i="6"/>
  <c r="E270" i="6"/>
  <c r="AE396" i="6"/>
  <c r="AE380" i="6"/>
  <c r="AE364" i="6"/>
  <c r="AE348" i="6"/>
  <c r="AE332" i="6"/>
  <c r="T318" i="6"/>
  <c r="AE300" i="6"/>
  <c r="AE284" i="6"/>
  <c r="AE268" i="6"/>
  <c r="AE252" i="6"/>
  <c r="AE236" i="6"/>
  <c r="AE220" i="6"/>
  <c r="AE204" i="6"/>
  <c r="AE188" i="6"/>
  <c r="AE172" i="6"/>
  <c r="AE156" i="6"/>
  <c r="T142" i="6"/>
  <c r="AE124" i="6"/>
  <c r="AE108" i="6"/>
  <c r="T79" i="6"/>
  <c r="T47" i="6"/>
  <c r="AD140" i="6"/>
  <c r="AD219" i="6"/>
  <c r="AD289" i="6"/>
  <c r="AD364" i="6"/>
  <c r="AD124" i="6"/>
  <c r="AD206" i="6"/>
  <c r="AD274" i="6"/>
  <c r="AD347" i="6"/>
  <c r="E374" i="6"/>
  <c r="E114" i="6"/>
  <c r="E216" i="6"/>
  <c r="E233" i="6"/>
  <c r="E321" i="6"/>
  <c r="E402" i="6"/>
  <c r="E380" i="6"/>
  <c r="E362" i="6"/>
  <c r="E352" i="6"/>
  <c r="T38" i="6"/>
  <c r="AA389" i="6"/>
  <c r="AA390" i="6"/>
  <c r="AA326" i="6"/>
  <c r="AA262" i="6"/>
  <c r="AA198" i="6"/>
  <c r="AA134" i="6"/>
  <c r="AA70" i="6"/>
  <c r="AA387" i="6"/>
  <c r="AA271" i="6"/>
  <c r="AA207" i="6"/>
  <c r="AA143" i="6"/>
  <c r="AA79" i="6"/>
  <c r="AA15" i="6"/>
  <c r="E310" i="6"/>
  <c r="E126" i="6"/>
  <c r="E329" i="6"/>
  <c r="E184" i="6"/>
  <c r="T33" i="6"/>
  <c r="AA371" i="6"/>
  <c r="AA380" i="6"/>
  <c r="AA316" i="6"/>
  <c r="AA252" i="6"/>
  <c r="AA188" i="6"/>
  <c r="AA124" i="6"/>
  <c r="AA60" i="6"/>
  <c r="AA363" i="6"/>
  <c r="AA261" i="6"/>
  <c r="AA197" i="6"/>
  <c r="AA133" i="6"/>
  <c r="AA69" i="6"/>
  <c r="AA403" i="6"/>
  <c r="AD130" i="6"/>
  <c r="AD203" i="6"/>
  <c r="AD275" i="6"/>
  <c r="AD348" i="6"/>
  <c r="AD109" i="6"/>
  <c r="AD193" i="6"/>
  <c r="AD262" i="6"/>
  <c r="AD334" i="6"/>
  <c r="AD184" i="6"/>
  <c r="E333" i="6"/>
  <c r="E217" i="6"/>
  <c r="E266" i="6"/>
  <c r="E403" i="6"/>
  <c r="E358" i="6"/>
  <c r="E238" i="6"/>
  <c r="E153" i="6"/>
  <c r="E336" i="6"/>
  <c r="T43" i="6"/>
  <c r="T12" i="6"/>
  <c r="AA295" i="6"/>
  <c r="AA338" i="6"/>
  <c r="AA274" i="6"/>
  <c r="AA210" i="6"/>
  <c r="AA146" i="6"/>
  <c r="AA82" i="6"/>
  <c r="AA18" i="6"/>
  <c r="AA283" i="6"/>
  <c r="AA219" i="6"/>
  <c r="AA155" i="6"/>
  <c r="AA91" i="6"/>
  <c r="AA27" i="6"/>
  <c r="E263" i="6"/>
  <c r="E259" i="6"/>
  <c r="E223" i="6"/>
  <c r="AD288" i="6"/>
  <c r="T39" i="6"/>
  <c r="AA393" i="6"/>
  <c r="AA392" i="6"/>
  <c r="AA328" i="6"/>
  <c r="AA264" i="6"/>
  <c r="AA200" i="6"/>
  <c r="AA136" i="6"/>
  <c r="AA72" i="6"/>
  <c r="AA391" i="6"/>
  <c r="AA273" i="6"/>
  <c r="AA209" i="6"/>
  <c r="AA145" i="6"/>
  <c r="AA81" i="6"/>
  <c r="AA17" i="6"/>
  <c r="E375" i="6"/>
  <c r="E388" i="6"/>
  <c r="E251" i="6"/>
  <c r="E244" i="6"/>
  <c r="AD226" i="6"/>
  <c r="E390" i="6"/>
  <c r="E396" i="6"/>
  <c r="T396" i="6"/>
  <c r="AE378" i="6"/>
  <c r="AE362" i="6"/>
  <c r="AE346" i="6"/>
  <c r="AE330" i="6"/>
  <c r="AE314" i="6"/>
  <c r="AE298" i="6"/>
  <c r="AE282" i="6"/>
  <c r="AE266" i="6"/>
  <c r="AE250" i="6"/>
  <c r="T236" i="6"/>
  <c r="AE218" i="6"/>
  <c r="AE202" i="6"/>
  <c r="AE186" i="6"/>
  <c r="T172" i="6"/>
  <c r="AE154" i="6"/>
  <c r="AE138" i="6"/>
  <c r="AE122" i="6"/>
  <c r="T107" i="6"/>
  <c r="T75" i="6"/>
  <c r="T49" i="6"/>
  <c r="AD152" i="6"/>
  <c r="AD228" i="6"/>
  <c r="AD299" i="6"/>
  <c r="AD374" i="6"/>
  <c r="AD135" i="6"/>
  <c r="AD216" i="6"/>
  <c r="AD282" i="6"/>
  <c r="AD359" i="6"/>
  <c r="E215" i="6"/>
  <c r="E175" i="6"/>
  <c r="E180" i="6"/>
  <c r="E296" i="6"/>
  <c r="AD144" i="6"/>
  <c r="E110" i="6"/>
  <c r="E319" i="6"/>
  <c r="E393" i="6"/>
  <c r="E322" i="6"/>
  <c r="T34" i="6"/>
  <c r="AA375" i="6"/>
  <c r="AA382" i="6"/>
  <c r="AA318" i="6"/>
  <c r="AA254" i="6"/>
  <c r="AA190" i="6"/>
  <c r="AA126" i="6"/>
  <c r="AA62" i="6"/>
  <c r="AA367" i="6"/>
  <c r="AA263" i="6"/>
  <c r="AA199" i="6"/>
  <c r="AA135" i="6"/>
  <c r="AA71" i="6"/>
  <c r="AA401" i="6"/>
  <c r="E334" i="6"/>
  <c r="E301" i="6"/>
  <c r="E287" i="6"/>
  <c r="E129" i="6"/>
  <c r="T29" i="6"/>
  <c r="AA357" i="6"/>
  <c r="AA372" i="6"/>
  <c r="AA308" i="6"/>
  <c r="AA244" i="6"/>
  <c r="AA180" i="6"/>
  <c r="AA116" i="6"/>
  <c r="AA52" i="6"/>
  <c r="AA343" i="6"/>
  <c r="AA253" i="6"/>
  <c r="AA189" i="6"/>
  <c r="AA125" i="6"/>
  <c r="AA61" i="6"/>
  <c r="AD357" i="6"/>
  <c r="AD159" i="6"/>
  <c r="AD232" i="6"/>
  <c r="AD303" i="6"/>
  <c r="AD378" i="6"/>
  <c r="AD139" i="6"/>
  <c r="AD220" i="6"/>
  <c r="AD287" i="6"/>
  <c r="AD363" i="6"/>
  <c r="E279" i="6"/>
  <c r="E277" i="6"/>
  <c r="E219" i="6"/>
  <c r="E232" i="6"/>
  <c r="E152" i="6"/>
  <c r="E261" i="6"/>
  <c r="E382" i="6"/>
  <c r="E201" i="6"/>
  <c r="AD209" i="6"/>
  <c r="T32" i="6"/>
  <c r="AA369" i="6"/>
  <c r="AA378" i="6"/>
  <c r="AA314" i="6"/>
  <c r="AA250" i="6"/>
  <c r="AA186" i="6"/>
  <c r="AA122" i="6"/>
  <c r="AA58" i="6"/>
  <c r="AA361" i="6"/>
  <c r="AA259" i="6"/>
  <c r="AA195" i="6"/>
  <c r="AA131" i="6"/>
  <c r="AA67" i="6"/>
  <c r="AA405" i="6"/>
  <c r="E109" i="6"/>
  <c r="E173" i="6"/>
  <c r="E306" i="6"/>
  <c r="AD258" i="6"/>
  <c r="T27" i="6"/>
  <c r="AA351" i="6"/>
  <c r="AA368" i="6"/>
  <c r="AA304" i="6"/>
  <c r="AA240" i="6"/>
  <c r="AA176" i="6"/>
  <c r="AA112" i="6"/>
  <c r="AA48" i="6"/>
  <c r="AA335" i="6"/>
  <c r="AA249" i="6"/>
  <c r="AA185" i="6"/>
  <c r="AA121" i="6"/>
  <c r="AA57" i="6"/>
  <c r="AD385" i="6"/>
  <c r="E124" i="6"/>
  <c r="E171" i="6"/>
  <c r="E228" i="6"/>
  <c r="E212" i="6"/>
  <c r="E353" i="6"/>
  <c r="E359" i="6"/>
  <c r="E275" i="6"/>
  <c r="AE390" i="6"/>
  <c r="AE374" i="6"/>
  <c r="AE358" i="6"/>
  <c r="AE342" i="6"/>
  <c r="AE326" i="6"/>
  <c r="AE310" i="6"/>
  <c r="AE294" i="6"/>
  <c r="AE278" i="6"/>
  <c r="AE262" i="6"/>
  <c r="AE246" i="6"/>
  <c r="AE230" i="6"/>
  <c r="T216" i="6"/>
  <c r="AE198" i="6"/>
  <c r="T184" i="6"/>
  <c r="AE166" i="6"/>
  <c r="T152" i="6"/>
  <c r="AE134" i="6"/>
  <c r="AE118" i="6"/>
  <c r="T99" i="6"/>
  <c r="T67" i="6"/>
  <c r="AD165" i="6"/>
  <c r="AD171" i="6"/>
  <c r="AD244" i="6"/>
  <c r="AD316" i="6"/>
  <c r="AD386" i="6"/>
  <c r="AD160" i="6"/>
  <c r="AD233" i="6"/>
  <c r="AD302" i="6"/>
  <c r="AD377" i="6"/>
  <c r="E387" i="6"/>
  <c r="E196" i="6"/>
  <c r="E341" i="6"/>
  <c r="E155" i="6"/>
  <c r="AD145" i="6"/>
  <c r="E364" i="6"/>
  <c r="E204" i="6"/>
  <c r="E242" i="6"/>
  <c r="E241" i="6"/>
  <c r="T26" i="6"/>
  <c r="AA347" i="6"/>
  <c r="AA366" i="6"/>
  <c r="AA302" i="6"/>
  <c r="AA238" i="6"/>
  <c r="AA174" i="6"/>
  <c r="AA110" i="6"/>
  <c r="AA46" i="6"/>
  <c r="AA329" i="6"/>
  <c r="AA247" i="6"/>
  <c r="AA183" i="6"/>
  <c r="AA119" i="6"/>
  <c r="AA55" i="6"/>
  <c r="E146" i="6"/>
  <c r="E179" i="6"/>
  <c r="E239" i="6"/>
  <c r="E148" i="6"/>
  <c r="AD304" i="6"/>
  <c r="T21" i="6"/>
  <c r="AA331" i="6"/>
  <c r="AA356" i="6"/>
  <c r="AA292" i="6"/>
  <c r="AA228" i="6"/>
  <c r="AA164" i="6"/>
  <c r="AA100" i="6"/>
  <c r="AA36" i="6"/>
  <c r="AA305" i="6"/>
  <c r="AA237" i="6"/>
  <c r="AA173" i="6"/>
  <c r="AA109" i="6"/>
  <c r="AA45" i="6"/>
  <c r="AD333" i="6"/>
  <c r="AD175" i="6"/>
  <c r="AD248" i="6"/>
  <c r="AD322" i="6"/>
  <c r="AD390" i="6"/>
  <c r="AD164" i="6"/>
  <c r="AD237" i="6"/>
  <c r="AD307" i="6"/>
  <c r="AD320" i="6"/>
  <c r="E316" i="6"/>
  <c r="E363" i="6"/>
  <c r="E165" i="6"/>
  <c r="E168" i="6"/>
  <c r="E160" i="6"/>
  <c r="E236" i="6"/>
  <c r="E400" i="6"/>
  <c r="AD349" i="6"/>
  <c r="E274" i="6"/>
  <c r="T24" i="6"/>
  <c r="AA341" i="6"/>
  <c r="AA362" i="6"/>
  <c r="AA298" i="6"/>
  <c r="AA234" i="6"/>
  <c r="AA170" i="6"/>
  <c r="AA106" i="6"/>
  <c r="AA42" i="6"/>
  <c r="AA319" i="6"/>
  <c r="AA243" i="6"/>
  <c r="AA179" i="6"/>
  <c r="AA115" i="6"/>
  <c r="AA51" i="6"/>
  <c r="AD350" i="6"/>
  <c r="E115" i="6"/>
  <c r="E346" i="6"/>
  <c r="E193" i="6"/>
  <c r="E213" i="6"/>
  <c r="T19" i="6"/>
  <c r="AA325" i="6"/>
  <c r="AA352" i="6"/>
  <c r="AA288" i="6"/>
  <c r="AA224" i="6"/>
  <c r="AA160" i="6"/>
  <c r="AA96" i="6"/>
  <c r="AA32" i="6"/>
  <c r="AA299" i="6"/>
  <c r="AA233" i="6"/>
  <c r="AA169" i="6"/>
  <c r="AA105" i="6"/>
  <c r="AA41" i="6"/>
  <c r="L112" i="6"/>
  <c r="N112" i="6" s="1"/>
  <c r="L336" i="6"/>
  <c r="N336" i="6" s="1"/>
  <c r="L337" i="6"/>
  <c r="N337" i="6" s="1"/>
  <c r="L114" i="6"/>
  <c r="N114" i="6" s="1"/>
  <c r="L270" i="6"/>
  <c r="N270" i="6" s="1"/>
  <c r="L383" i="6"/>
  <c r="N383" i="6" s="1"/>
  <c r="L187" i="6"/>
  <c r="N187" i="6" s="1"/>
  <c r="L110" i="6"/>
  <c r="N110" i="6" s="1"/>
  <c r="L226" i="6"/>
  <c r="N226" i="6" s="1"/>
  <c r="L364" i="6"/>
  <c r="N364" i="6" s="1"/>
  <c r="L200" i="6"/>
  <c r="N200" i="6" s="1"/>
  <c r="L328" i="6"/>
  <c r="N328" i="6" s="1"/>
  <c r="L265" i="6"/>
  <c r="N265" i="6" s="1"/>
  <c r="L202" i="6"/>
  <c r="N202" i="6" s="1"/>
  <c r="L203" i="6"/>
  <c r="N203" i="6" s="1"/>
  <c r="L164" i="6"/>
  <c r="N164" i="6" s="1"/>
  <c r="L309" i="6"/>
  <c r="N309" i="6" s="1"/>
  <c r="L145" i="6"/>
  <c r="N145" i="6" s="1"/>
  <c r="L354" i="6"/>
  <c r="N354" i="6" s="1"/>
  <c r="L213" i="6"/>
  <c r="N213" i="6" s="1"/>
  <c r="L346" i="6"/>
  <c r="N346" i="6" s="1"/>
  <c r="L185" i="6"/>
  <c r="N185" i="6" s="1"/>
  <c r="L162" i="6"/>
  <c r="N162" i="6" s="1"/>
  <c r="L140" i="6"/>
  <c r="N140" i="6" s="1"/>
  <c r="L147" i="6"/>
  <c r="N147" i="6" s="1"/>
  <c r="L397" i="6"/>
  <c r="N397" i="6" s="1"/>
  <c r="L384" i="6"/>
  <c r="N384" i="6" s="1"/>
  <c r="L321" i="6"/>
  <c r="N321" i="6" s="1"/>
  <c r="L386" i="6"/>
  <c r="N386" i="6" s="1"/>
  <c r="L223" i="6"/>
  <c r="N223" i="6" s="1"/>
  <c r="L283" i="6"/>
  <c r="N283" i="6" s="1"/>
  <c r="L244" i="6"/>
  <c r="N244" i="6" s="1"/>
  <c r="L341" i="6"/>
  <c r="N341" i="6" s="1"/>
  <c r="L182" i="6"/>
  <c r="N182" i="6" s="1"/>
  <c r="L310" i="6"/>
  <c r="N310" i="6" s="1"/>
  <c r="L119" i="6"/>
  <c r="N119" i="6" s="1"/>
  <c r="L247" i="6"/>
  <c r="N247" i="6" s="1"/>
  <c r="L375" i="6"/>
  <c r="N375" i="6" s="1"/>
  <c r="L227" i="6"/>
  <c r="N227" i="6" s="1"/>
  <c r="L355" i="6"/>
  <c r="N355" i="6" s="1"/>
  <c r="L220" i="6"/>
  <c r="N220" i="6" s="1"/>
  <c r="L348" i="6"/>
  <c r="N348" i="6" s="1"/>
  <c r="T250" i="6"/>
  <c r="AE216" i="6"/>
  <c r="AE184" i="6"/>
  <c r="T154" i="6"/>
  <c r="AE120" i="6"/>
  <c r="T71" i="6"/>
  <c r="AD163" i="6"/>
  <c r="AD308" i="6"/>
  <c r="AD147" i="6"/>
  <c r="AD292" i="6"/>
  <c r="E343" i="6"/>
  <c r="E200" i="6"/>
  <c r="AD257" i="6"/>
  <c r="E365" i="6"/>
  <c r="E385" i="6"/>
  <c r="AA359" i="6"/>
  <c r="AA310" i="6"/>
  <c r="AA182" i="6"/>
  <c r="AA118" i="6"/>
  <c r="AA54" i="6"/>
  <c r="AA349" i="6"/>
  <c r="AA255" i="6"/>
  <c r="AA191" i="6"/>
  <c r="AA127" i="6"/>
  <c r="AA63" i="6"/>
  <c r="AA402" i="6"/>
  <c r="E300" i="6"/>
  <c r="E140" i="6"/>
  <c r="E159" i="6"/>
  <c r="E128" i="6"/>
  <c r="T25" i="6"/>
  <c r="AA345" i="6"/>
  <c r="AA364" i="6"/>
  <c r="AA300" i="6"/>
  <c r="AA236" i="6"/>
  <c r="AA172" i="6"/>
  <c r="AA108" i="6"/>
  <c r="AA44" i="6"/>
  <c r="AA323" i="6"/>
  <c r="AA245" i="6"/>
  <c r="AA181" i="6"/>
  <c r="AA117" i="6"/>
  <c r="AA53" i="6"/>
  <c r="T53" i="6"/>
  <c r="AD148" i="6"/>
  <c r="AD223" i="6"/>
  <c r="AD293" i="6"/>
  <c r="AD370" i="6"/>
  <c r="AD128" i="6"/>
  <c r="AD211" i="6"/>
  <c r="AD278" i="6"/>
  <c r="AD353" i="6"/>
  <c r="E151" i="6"/>
  <c r="E318" i="6"/>
  <c r="E117" i="6"/>
  <c r="E360" i="6"/>
  <c r="E290" i="6"/>
  <c r="E246" i="6"/>
  <c r="E252" i="6"/>
  <c r="E234" i="6"/>
  <c r="E273" i="6"/>
  <c r="T36" i="6"/>
  <c r="AA383" i="6"/>
  <c r="AA386" i="6"/>
  <c r="AA322" i="6"/>
  <c r="AA258" i="6"/>
  <c r="AA194" i="6"/>
  <c r="AA130" i="6"/>
  <c r="AA66" i="6"/>
  <c r="AA377" i="6"/>
  <c r="AA267" i="6"/>
  <c r="AA203" i="6"/>
  <c r="AA139" i="6"/>
  <c r="AA75" i="6"/>
  <c r="AA11" i="6"/>
  <c r="E191" i="6"/>
  <c r="E207" i="6"/>
  <c r="E169" i="6"/>
  <c r="AD129" i="6"/>
  <c r="T31" i="6"/>
  <c r="AA365" i="6"/>
  <c r="AA376" i="6"/>
  <c r="AA312" i="6"/>
  <c r="AA248" i="6"/>
  <c r="AA184" i="6"/>
  <c r="AA120" i="6"/>
  <c r="AA56" i="6"/>
  <c r="AA355" i="6"/>
  <c r="AA257" i="6"/>
  <c r="AA193" i="6"/>
  <c r="AA129" i="6"/>
  <c r="AA65" i="6"/>
  <c r="AE394" i="6"/>
  <c r="T364" i="6"/>
  <c r="T332" i="6"/>
  <c r="AE302" i="6"/>
  <c r="AE286" i="6"/>
  <c r="T272" i="6"/>
  <c r="T256" i="6"/>
  <c r="T240" i="6"/>
  <c r="T224" i="6"/>
  <c r="T208" i="6"/>
  <c r="AE190" i="6"/>
  <c r="T176" i="6"/>
  <c r="T160" i="6"/>
  <c r="T144" i="6"/>
  <c r="T128" i="6"/>
  <c r="T112" i="6"/>
  <c r="T84" i="6"/>
  <c r="T52" i="6"/>
  <c r="AD138" i="6"/>
  <c r="AD217" i="6"/>
  <c r="AD286" i="6"/>
  <c r="AD362" i="6"/>
  <c r="AD122" i="6"/>
  <c r="AD204" i="6"/>
  <c r="AD272" i="6"/>
  <c r="AD344" i="6"/>
  <c r="E294" i="6"/>
  <c r="E108" i="6"/>
  <c r="E248" i="6"/>
  <c r="E265" i="6"/>
  <c r="E118" i="6"/>
  <c r="E145" i="6"/>
  <c r="E325" i="6"/>
  <c r="AE399" i="6"/>
  <c r="AE383" i="6"/>
  <c r="T369" i="6"/>
  <c r="AE351" i="6"/>
  <c r="T337" i="6"/>
  <c r="T321" i="6"/>
  <c r="AE303" i="6"/>
  <c r="AE287" i="6"/>
  <c r="T273" i="6"/>
  <c r="AE255" i="6"/>
  <c r="AE239" i="6"/>
  <c r="AE223" i="6"/>
  <c r="AE207" i="6"/>
  <c r="T193" i="6"/>
  <c r="AE175" i="6"/>
  <c r="AE159" i="6"/>
  <c r="T145" i="6"/>
  <c r="AE127" i="6"/>
  <c r="AE111" i="6"/>
  <c r="T85" i="6"/>
  <c r="AE403" i="6"/>
  <c r="T389" i="6"/>
  <c r="T373" i="6"/>
  <c r="AE355" i="6"/>
  <c r="AE339" i="6"/>
  <c r="AE323" i="6"/>
  <c r="T309" i="6"/>
  <c r="T293" i="6"/>
  <c r="T277" i="6"/>
  <c r="T261" i="6"/>
  <c r="T245" i="6"/>
  <c r="T229" i="6"/>
  <c r="T213" i="6"/>
  <c r="T197" i="6"/>
  <c r="T181" i="6"/>
  <c r="T165" i="6"/>
  <c r="T149" i="6"/>
  <c r="T133" i="6"/>
  <c r="T117" i="6"/>
  <c r="T94" i="6"/>
  <c r="T62" i="6"/>
  <c r="AD118" i="6"/>
  <c r="AD192" i="6"/>
  <c r="AD265" i="6"/>
  <c r="AD337" i="6"/>
  <c r="AD120" i="6"/>
  <c r="AD181" i="6"/>
  <c r="AD250" i="6"/>
  <c r="AD323" i="6"/>
  <c r="T398" i="6"/>
  <c r="T382" i="6"/>
  <c r="T366" i="6"/>
  <c r="T350" i="6"/>
  <c r="T334" i="6"/>
  <c r="AE316" i="6"/>
  <c r="T302" i="6"/>
  <c r="T286" i="6"/>
  <c r="T270" i="6"/>
  <c r="T254" i="6"/>
  <c r="T238" i="6"/>
  <c r="T222" i="6"/>
  <c r="T206" i="6"/>
  <c r="T190" i="6"/>
  <c r="T174" i="6"/>
  <c r="T158" i="6"/>
  <c r="AE140" i="6"/>
  <c r="T126" i="6"/>
  <c r="T110" i="6"/>
  <c r="T80" i="6"/>
  <c r="T48" i="6"/>
  <c r="AD150" i="6"/>
  <c r="AD225" i="6"/>
  <c r="AD296" i="6"/>
  <c r="AD372" i="6"/>
  <c r="AD132" i="6"/>
  <c r="AD214" i="6"/>
  <c r="AD280" i="6"/>
  <c r="AD356" i="6"/>
  <c r="E183" i="6"/>
  <c r="E303" i="6"/>
  <c r="E308" i="6"/>
  <c r="E328" i="6"/>
  <c r="E386" i="6"/>
  <c r="E195" i="6"/>
  <c r="E398" i="6"/>
  <c r="T399" i="6"/>
  <c r="AE381" i="6"/>
  <c r="AE365" i="6"/>
  <c r="AE349" i="6"/>
  <c r="AE333" i="6"/>
  <c r="AE317" i="6"/>
  <c r="T303" i="6"/>
  <c r="AE285" i="6"/>
  <c r="AE269" i="6"/>
  <c r="AE253" i="6"/>
  <c r="AE237" i="6"/>
  <c r="AE221" i="6"/>
  <c r="T207" i="6"/>
  <c r="T191" i="6"/>
  <c r="AE173" i="6"/>
  <c r="AE157" i="6"/>
  <c r="AE141" i="6"/>
  <c r="AE125" i="6"/>
  <c r="T111" i="6"/>
  <c r="T81" i="6"/>
  <c r="T403" i="6"/>
  <c r="AE385" i="6"/>
  <c r="T371" i="6"/>
  <c r="T355" i="6"/>
  <c r="T339" i="6"/>
  <c r="AE321" i="6"/>
  <c r="T307" i="6"/>
  <c r="T291" i="6"/>
  <c r="T275" i="6"/>
  <c r="AE257" i="6"/>
  <c r="AE241" i="6"/>
  <c r="T227" i="6"/>
  <c r="AE209" i="6"/>
  <c r="AE193" i="6"/>
  <c r="T179" i="6"/>
  <c r="T163" i="6"/>
  <c r="T147" i="6"/>
  <c r="T131" i="6"/>
  <c r="T115" i="6"/>
  <c r="T90" i="6"/>
  <c r="T58" i="6"/>
  <c r="AD127" i="6"/>
  <c r="AD201" i="6"/>
  <c r="AD273" i="6"/>
  <c r="AD346" i="6"/>
  <c r="AD106" i="6"/>
  <c r="AD191" i="6"/>
  <c r="AD260" i="6"/>
  <c r="AD331" i="6"/>
  <c r="AD394" i="6"/>
  <c r="E163" i="6"/>
  <c r="E250" i="6"/>
  <c r="E267" i="6"/>
  <c r="AD285" i="6"/>
  <c r="AD368" i="6"/>
  <c r="E150" i="6"/>
  <c r="AE404" i="6"/>
  <c r="T390" i="6"/>
  <c r="AE372" i="6"/>
  <c r="AE356" i="6"/>
  <c r="AE340" i="6"/>
  <c r="AE324" i="6"/>
  <c r="AE308" i="6"/>
  <c r="AE292" i="6"/>
  <c r="AE276" i="6"/>
  <c r="AE260" i="6"/>
  <c r="AE244" i="6"/>
  <c r="AE228" i="6"/>
  <c r="T214" i="6"/>
  <c r="AE196" i="6"/>
  <c r="AE180" i="6"/>
  <c r="T166" i="6"/>
  <c r="T150" i="6"/>
  <c r="AE132" i="6"/>
  <c r="AE116" i="6"/>
  <c r="T95" i="6"/>
  <c r="T63" i="6"/>
  <c r="AD108" i="6"/>
  <c r="AD180" i="6"/>
  <c r="AD253" i="6"/>
  <c r="AD326" i="6"/>
  <c r="AD395" i="6"/>
  <c r="AD170" i="6"/>
  <c r="AD241" i="6"/>
  <c r="AD311" i="6"/>
  <c r="AD383" i="6"/>
  <c r="E188" i="6"/>
  <c r="E235" i="6"/>
  <c r="E292" i="6"/>
  <c r="E379" i="6"/>
  <c r="E158" i="6"/>
  <c r="E243" i="6"/>
  <c r="E127" i="6"/>
  <c r="E221" i="6"/>
  <c r="E192" i="6"/>
  <c r="T22" i="6"/>
  <c r="AA333" i="6"/>
  <c r="AA358" i="6"/>
  <c r="AA294" i="6"/>
  <c r="AA230" i="6"/>
  <c r="AA166" i="6"/>
  <c r="AA102" i="6"/>
  <c r="AA38" i="6"/>
  <c r="AA309" i="6"/>
  <c r="AA239" i="6"/>
  <c r="AA175" i="6"/>
  <c r="AA111" i="6"/>
  <c r="AA47" i="6"/>
  <c r="E113" i="6"/>
  <c r="E357" i="6"/>
  <c r="E218" i="6"/>
  <c r="E225" i="6"/>
  <c r="E209" i="6"/>
  <c r="T17" i="6"/>
  <c r="AA317" i="6"/>
  <c r="AA348" i="6"/>
  <c r="AA284" i="6"/>
  <c r="AA220" i="6"/>
  <c r="AA156" i="6"/>
  <c r="AA92" i="6"/>
  <c r="AA28" i="6"/>
  <c r="AA293" i="6"/>
  <c r="AA229" i="6"/>
  <c r="AA165" i="6"/>
  <c r="AA101" i="6"/>
  <c r="AA37" i="6"/>
  <c r="AD141" i="6"/>
  <c r="AD168" i="6"/>
  <c r="AD240" i="6"/>
  <c r="AD312" i="6"/>
  <c r="AD382" i="6"/>
  <c r="AD151" i="6"/>
  <c r="AD229" i="6"/>
  <c r="AD298" i="6"/>
  <c r="AD373" i="6"/>
  <c r="E404" i="6"/>
  <c r="E324" i="6"/>
  <c r="E340" i="6"/>
  <c r="E116" i="6"/>
  <c r="E226" i="6"/>
  <c r="E206" i="6"/>
  <c r="E237" i="6"/>
  <c r="E370" i="6"/>
  <c r="E354" i="6"/>
  <c r="T28" i="6"/>
  <c r="AA353" i="6"/>
  <c r="AA370" i="6"/>
  <c r="AA306" i="6"/>
  <c r="AA242" i="6"/>
  <c r="AA178" i="6"/>
  <c r="AA114" i="6"/>
  <c r="AA50" i="6"/>
  <c r="AA339" i="6"/>
  <c r="AA251" i="6"/>
  <c r="AA187" i="6"/>
  <c r="AA123" i="6"/>
  <c r="AA59" i="6"/>
  <c r="AD113" i="6"/>
  <c r="E307" i="6"/>
  <c r="E190" i="6"/>
  <c r="E276" i="6"/>
  <c r="E177" i="6"/>
  <c r="T23" i="6"/>
  <c r="AA337" i="6"/>
  <c r="AA360" i="6"/>
  <c r="AA296" i="6"/>
  <c r="AA232" i="6"/>
  <c r="AA168" i="6"/>
  <c r="AA104" i="6"/>
  <c r="AA40" i="6"/>
  <c r="AA313" i="6"/>
  <c r="AA241" i="6"/>
  <c r="AA177" i="6"/>
  <c r="AA113" i="6"/>
  <c r="AA49" i="6"/>
  <c r="AD403" i="6"/>
  <c r="E143" i="6"/>
  <c r="E249" i="6"/>
  <c r="E330" i="6"/>
  <c r="E224" i="6"/>
  <c r="E258" i="6"/>
  <c r="E278" i="6"/>
  <c r="AE402" i="6"/>
  <c r="AE386" i="6"/>
  <c r="AE370" i="6"/>
  <c r="AE354" i="6"/>
  <c r="AE338" i="6"/>
  <c r="AE322" i="6"/>
  <c r="AE306" i="6"/>
  <c r="AE290" i="6"/>
  <c r="AE274" i="6"/>
  <c r="AE258" i="6"/>
  <c r="AE242" i="6"/>
  <c r="T228" i="6"/>
  <c r="T212" i="6"/>
  <c r="T196" i="6"/>
  <c r="AE178" i="6"/>
  <c r="T164" i="6"/>
  <c r="T148" i="6"/>
  <c r="T132" i="6"/>
  <c r="T116" i="6"/>
  <c r="T91" i="6"/>
  <c r="T59" i="6"/>
  <c r="AD117" i="6"/>
  <c r="AD190" i="6"/>
  <c r="AD263" i="6"/>
  <c r="AD335" i="6"/>
  <c r="AD404" i="6"/>
  <c r="AD179" i="6"/>
  <c r="AD249" i="6"/>
  <c r="AD319" i="6"/>
  <c r="AD391" i="6"/>
  <c r="E227" i="6"/>
  <c r="E314" i="6"/>
  <c r="E331" i="6"/>
  <c r="E315" i="6"/>
  <c r="E350" i="6"/>
  <c r="E293" i="6"/>
  <c r="E282" i="6"/>
  <c r="AD401" i="6"/>
  <c r="E178" i="6"/>
  <c r="T18" i="6"/>
  <c r="AA321" i="6"/>
  <c r="AA350" i="6"/>
  <c r="AA286" i="6"/>
  <c r="AA222" i="6"/>
  <c r="AA158" i="6"/>
  <c r="AA94" i="6"/>
  <c r="AA30" i="6"/>
  <c r="AA297" i="6"/>
  <c r="AA231" i="6"/>
  <c r="AA167" i="6"/>
  <c r="AA103" i="6"/>
  <c r="AA39" i="6"/>
  <c r="E208" i="6"/>
  <c r="E302" i="6"/>
  <c r="E185" i="6"/>
  <c r="E337" i="6"/>
  <c r="E156" i="6"/>
  <c r="T13" i="6"/>
  <c r="AA303" i="6"/>
  <c r="AA340" i="6"/>
  <c r="AA276" i="6"/>
  <c r="AA212" i="6"/>
  <c r="AA148" i="6"/>
  <c r="AA84" i="6"/>
  <c r="AA20" i="6"/>
  <c r="AA285" i="6"/>
  <c r="AA221" i="6"/>
  <c r="AA157" i="6"/>
  <c r="AA93" i="6"/>
  <c r="AA29" i="6"/>
  <c r="AD121" i="6"/>
  <c r="AD194" i="6"/>
  <c r="AD267" i="6"/>
  <c r="AD339" i="6"/>
  <c r="T45" i="6"/>
  <c r="AD183" i="6"/>
  <c r="AD252" i="6"/>
  <c r="AD325" i="6"/>
  <c r="AD396" i="6"/>
  <c r="E383" i="6"/>
  <c r="E186" i="6"/>
  <c r="E203" i="6"/>
  <c r="AD156" i="6"/>
  <c r="E157" i="6"/>
  <c r="E255" i="6"/>
  <c r="E154" i="6"/>
  <c r="E289" i="6"/>
  <c r="E401" i="6"/>
  <c r="T16" i="6"/>
  <c r="AA315" i="6"/>
  <c r="AA346" i="6"/>
  <c r="AA282" i="6"/>
  <c r="AA218" i="6"/>
  <c r="AA154" i="6"/>
  <c r="AA90" i="6"/>
  <c r="AA26" i="6"/>
  <c r="AA291" i="6"/>
  <c r="AA227" i="6"/>
  <c r="AA163" i="6"/>
  <c r="AA99" i="6"/>
  <c r="AA35" i="6"/>
  <c r="E230" i="6"/>
  <c r="E174" i="6"/>
  <c r="E121" i="6"/>
  <c r="E256" i="6"/>
  <c r="E349" i="6"/>
  <c r="T11" i="6"/>
  <c r="AA400" i="6"/>
  <c r="AA336" i="6"/>
  <c r="AA272" i="6"/>
  <c r="AA208" i="6"/>
  <c r="AA144" i="6"/>
  <c r="AA80" i="6"/>
  <c r="AA16" i="6"/>
  <c r="AA281" i="6"/>
  <c r="AA217" i="6"/>
  <c r="AA153" i="6"/>
  <c r="AA89" i="6"/>
  <c r="AA25" i="6"/>
  <c r="E119" i="6"/>
  <c r="E371" i="6"/>
  <c r="E245" i="6"/>
  <c r="E392" i="6"/>
  <c r="E162" i="6"/>
  <c r="E257" i="6"/>
  <c r="E335" i="6"/>
  <c r="AE398" i="6"/>
  <c r="AE382" i="6"/>
  <c r="AE366" i="6"/>
  <c r="AE350" i="6"/>
  <c r="T336" i="6"/>
  <c r="AE318" i="6"/>
  <c r="T304" i="6"/>
  <c r="T288" i="6"/>
  <c r="AE270" i="6"/>
  <c r="AE254" i="6"/>
  <c r="AE238" i="6"/>
  <c r="AE222" i="6"/>
  <c r="AE206" i="6"/>
  <c r="T192" i="6"/>
  <c r="AE174" i="6"/>
  <c r="AE158" i="6"/>
  <c r="AE142" i="6"/>
  <c r="AE126" i="6"/>
  <c r="AE110" i="6"/>
  <c r="T83" i="6"/>
  <c r="T51" i="6"/>
  <c r="AD133" i="6"/>
  <c r="AD207" i="6"/>
  <c r="AD279" i="6"/>
  <c r="AD355" i="6"/>
  <c r="AD114" i="6"/>
  <c r="AD198" i="6"/>
  <c r="AD266" i="6"/>
  <c r="AD338" i="6"/>
  <c r="E134" i="6"/>
  <c r="E205" i="6"/>
  <c r="E344" i="6"/>
  <c r="E138" i="6"/>
  <c r="E176" i="6"/>
  <c r="E199" i="6"/>
  <c r="E397" i="6"/>
  <c r="E338" i="6"/>
  <c r="E161" i="6"/>
  <c r="T42" i="6"/>
  <c r="T10" i="6"/>
  <c r="AA398" i="6"/>
  <c r="AA334" i="6"/>
  <c r="AA270" i="6"/>
  <c r="AA206" i="6"/>
  <c r="AA142" i="6"/>
  <c r="AA78" i="6"/>
  <c r="AA14" i="6"/>
  <c r="AA279" i="6"/>
  <c r="AA215" i="6"/>
  <c r="AA151" i="6"/>
  <c r="AA87" i="6"/>
  <c r="AA23" i="6"/>
  <c r="E391" i="6"/>
  <c r="E348" i="6"/>
  <c r="E298" i="6"/>
  <c r="E194" i="6"/>
  <c r="T37" i="6"/>
  <c r="AA385" i="6"/>
  <c r="AA388" i="6"/>
  <c r="AA324" i="6"/>
  <c r="AA260" i="6"/>
  <c r="AA196" i="6"/>
  <c r="AA132" i="6"/>
  <c r="AA68" i="6"/>
  <c r="AA381" i="6"/>
  <c r="AA269" i="6"/>
  <c r="AA205" i="6"/>
  <c r="AA141" i="6"/>
  <c r="AA77" i="6"/>
  <c r="AA13" i="6"/>
  <c r="AD136" i="6"/>
  <c r="AD215" i="6"/>
  <c r="AD283" i="6"/>
  <c r="AD360" i="6"/>
  <c r="AD119" i="6"/>
  <c r="AD202" i="6"/>
  <c r="AD270" i="6"/>
  <c r="AD342" i="6"/>
  <c r="E262" i="6"/>
  <c r="E172" i="6"/>
  <c r="E280" i="6"/>
  <c r="E297" i="6"/>
  <c r="E122" i="6"/>
  <c r="E327" i="6"/>
  <c r="E189" i="6"/>
  <c r="E305" i="6"/>
  <c r="AD178" i="6"/>
  <c r="T40" i="6"/>
  <c r="AA395" i="6"/>
  <c r="AA394" i="6"/>
  <c r="AA330" i="6"/>
  <c r="AA266" i="6"/>
  <c r="AA202" i="6"/>
  <c r="AA138" i="6"/>
  <c r="AA74" i="6"/>
  <c r="AA397" i="6"/>
  <c r="AA275" i="6"/>
  <c r="AA211" i="6"/>
  <c r="AA147" i="6"/>
  <c r="AA83" i="6"/>
  <c r="AA19" i="6"/>
  <c r="E182" i="6"/>
  <c r="E220" i="6"/>
  <c r="E170" i="6"/>
  <c r="AD195" i="6"/>
  <c r="T35" i="6"/>
  <c r="AA379" i="6"/>
  <c r="AA384" i="6"/>
  <c r="AA320" i="6"/>
  <c r="AA256" i="6"/>
  <c r="AA192" i="6"/>
  <c r="AA128" i="6"/>
  <c r="AA64" i="6"/>
  <c r="AA373" i="6"/>
  <c r="AA265" i="6"/>
  <c r="AA201" i="6"/>
  <c r="AA137" i="6"/>
  <c r="AA73" i="6"/>
  <c r="AA404" i="6"/>
  <c r="L349" i="6"/>
  <c r="N349" i="6" s="1"/>
  <c r="L122" i="6"/>
  <c r="N122" i="6" s="1"/>
  <c r="L176" i="6"/>
  <c r="N176" i="6" s="1"/>
  <c r="L225" i="6"/>
  <c r="N225" i="6" s="1"/>
  <c r="L322" i="6"/>
  <c r="N322" i="6" s="1"/>
  <c r="L300" i="6"/>
  <c r="N300" i="6" s="1"/>
  <c r="L382" i="6"/>
  <c r="N382" i="6" s="1"/>
  <c r="L184" i="6"/>
  <c r="N184" i="6" s="1"/>
  <c r="L228" i="6"/>
  <c r="N228" i="6" s="1"/>
  <c r="L403" i="6"/>
  <c r="N403" i="6" s="1"/>
  <c r="L275" i="6"/>
  <c r="N275" i="6" s="1"/>
  <c r="L143" i="6"/>
  <c r="N143" i="6" s="1"/>
  <c r="L264" i="6"/>
  <c r="N264" i="6" s="1"/>
  <c r="L169" i="6"/>
  <c r="N169" i="6" s="1"/>
  <c r="L138" i="6"/>
  <c r="N138" i="6" s="1"/>
  <c r="L266" i="6"/>
  <c r="N266" i="6" s="1"/>
  <c r="L331" i="6"/>
  <c r="N331" i="6" s="1"/>
  <c r="L356" i="6"/>
  <c r="N356" i="6" s="1"/>
  <c r="L325" i="6"/>
  <c r="N325" i="6" s="1"/>
  <c r="L257" i="6"/>
  <c r="N257" i="6" s="1"/>
  <c r="L206" i="6"/>
  <c r="N206" i="6" s="1"/>
  <c r="L171" i="6"/>
  <c r="N171" i="6" s="1"/>
  <c r="L405" i="6"/>
  <c r="N405" i="6" s="1"/>
  <c r="L121" i="6"/>
  <c r="N121" i="6" s="1"/>
  <c r="L365" i="6"/>
  <c r="N365" i="6" s="1"/>
  <c r="L339" i="6"/>
  <c r="N339" i="6" s="1"/>
  <c r="L254" i="6"/>
  <c r="N254" i="6" s="1"/>
  <c r="L204" i="6"/>
  <c r="N204" i="6" s="1"/>
  <c r="L288" i="6"/>
  <c r="N288" i="6" s="1"/>
  <c r="L161" i="6"/>
  <c r="N161" i="6" s="1"/>
  <c r="L130" i="6"/>
  <c r="N130" i="6" s="1"/>
  <c r="L286" i="6"/>
  <c r="N286" i="6" s="1"/>
  <c r="L123" i="6"/>
  <c r="N123" i="6" s="1"/>
  <c r="L116" i="6"/>
  <c r="N116" i="6" s="1"/>
  <c r="L149" i="6"/>
  <c r="N149" i="6" s="1"/>
  <c r="L402" i="6"/>
  <c r="N402" i="6" s="1"/>
  <c r="L246" i="6"/>
  <c r="N246" i="6" s="1"/>
  <c r="L374" i="6"/>
  <c r="N374" i="6" s="1"/>
  <c r="L183" i="6"/>
  <c r="N183" i="6" s="1"/>
  <c r="L311" i="6"/>
  <c r="N311" i="6" s="1"/>
  <c r="L163" i="6"/>
  <c r="N163" i="6" s="1"/>
  <c r="L291" i="6"/>
  <c r="N291" i="6" s="1"/>
  <c r="L156" i="6"/>
  <c r="N156" i="6" s="1"/>
  <c r="L284" i="6"/>
  <c r="N284" i="6" s="1"/>
  <c r="L157" i="6"/>
  <c r="N157" i="6" s="1"/>
  <c r="L285" i="6"/>
  <c r="N285" i="6" s="1"/>
  <c r="L302" i="6"/>
  <c r="N302" i="6" s="1"/>
  <c r="L293" i="6"/>
  <c r="N293" i="6" s="1"/>
  <c r="L358" i="6"/>
  <c r="N358" i="6" s="1"/>
  <c r="L295" i="6"/>
  <c r="N295" i="6" s="1"/>
  <c r="L391" i="6"/>
  <c r="N391" i="6" s="1"/>
  <c r="L255" i="6"/>
  <c r="N255" i="6" s="1"/>
  <c r="L179" i="6"/>
  <c r="N179" i="6" s="1"/>
  <c r="L332" i="6"/>
  <c r="N332" i="6" s="1"/>
  <c r="L333" i="6"/>
  <c r="N333" i="6" s="1"/>
  <c r="L319" i="6"/>
  <c r="N319" i="6" s="1"/>
  <c r="L385" i="6"/>
  <c r="N385" i="6" s="1"/>
  <c r="L241" i="6"/>
  <c r="N241" i="6" s="1"/>
  <c r="L344" i="6"/>
  <c r="N344" i="6" s="1"/>
  <c r="L299" i="6"/>
  <c r="N299" i="6" s="1"/>
  <c r="L305" i="6"/>
  <c r="N305" i="6" s="1"/>
  <c r="L376" i="6"/>
  <c r="N376" i="6" s="1"/>
  <c r="L210" i="6"/>
  <c r="N210" i="6" s="1"/>
  <c r="L393" i="6"/>
  <c r="N393" i="6" s="1"/>
  <c r="L273" i="6"/>
  <c r="N273" i="6" s="1"/>
  <c r="L352" i="6"/>
  <c r="N352" i="6" s="1"/>
  <c r="L353" i="6"/>
  <c r="N353" i="6" s="1"/>
  <c r="L222" i="6"/>
  <c r="N222" i="6" s="1"/>
  <c r="L287" i="6"/>
  <c r="N287" i="6" s="1"/>
  <c r="L155" i="6"/>
  <c r="N155" i="6" s="1"/>
  <c r="L212" i="6"/>
  <c r="N212" i="6" s="1"/>
  <c r="L181" i="6"/>
  <c r="N181" i="6" s="1"/>
  <c r="L150" i="6"/>
  <c r="N150" i="6" s="1"/>
  <c r="L278" i="6"/>
  <c r="N278" i="6" s="1"/>
  <c r="L151" i="6"/>
  <c r="N151" i="6" s="1"/>
  <c r="L279" i="6"/>
  <c r="N279" i="6" s="1"/>
  <c r="L404" i="6"/>
  <c r="N404" i="6" s="1"/>
  <c r="L208" i="6"/>
  <c r="N208" i="6" s="1"/>
  <c r="L289" i="6"/>
  <c r="N289" i="6" s="1"/>
  <c r="L172" i="6"/>
  <c r="N172" i="6" s="1"/>
  <c r="L334" i="6"/>
  <c r="N334" i="6" s="1"/>
  <c r="L139" i="6"/>
  <c r="N139" i="6" s="1"/>
  <c r="L276" i="6"/>
  <c r="N276" i="6" s="1"/>
  <c r="L290" i="6"/>
  <c r="N290" i="6" s="1"/>
  <c r="L199" i="6"/>
  <c r="N199" i="6" s="1"/>
  <c r="L304" i="6"/>
  <c r="N304" i="6" s="1"/>
  <c r="L216" i="6"/>
  <c r="N216" i="6" s="1"/>
  <c r="L378" i="6"/>
  <c r="N378" i="6" s="1"/>
  <c r="L133" i="6"/>
  <c r="N133" i="6" s="1"/>
  <c r="L260" i="6"/>
  <c r="N260" i="6" s="1"/>
  <c r="L180" i="6"/>
  <c r="N180" i="6" s="1"/>
  <c r="L329" i="6"/>
  <c r="N329" i="6" s="1"/>
  <c r="L351" i="6"/>
  <c r="N351" i="6" s="1"/>
  <c r="L195" i="6"/>
  <c r="N195" i="6" s="1"/>
  <c r="L323" i="6"/>
  <c r="N323" i="6" s="1"/>
  <c r="L124" i="6"/>
  <c r="N124" i="6" s="1"/>
  <c r="L252" i="6"/>
  <c r="N252" i="6" s="1"/>
  <c r="L380" i="6"/>
  <c r="N380" i="6" s="1"/>
  <c r="L189" i="6"/>
  <c r="N189" i="6" s="1"/>
  <c r="L317" i="6"/>
  <c r="N317" i="6" s="1"/>
  <c r="L366" i="6"/>
  <c r="N366" i="6" s="1"/>
  <c r="L166" i="6"/>
  <c r="N166" i="6" s="1"/>
  <c r="L231" i="6"/>
  <c r="N231" i="6" s="1"/>
  <c r="L326" i="6"/>
  <c r="N326" i="6" s="1"/>
  <c r="L238" i="6"/>
  <c r="N238" i="6" s="1"/>
  <c r="L198" i="6"/>
  <c r="N198" i="6" s="1"/>
  <c r="L115" i="6"/>
  <c r="N115" i="6" s="1"/>
  <c r="L268" i="6"/>
  <c r="N268" i="6" s="1"/>
  <c r="L269" i="6"/>
  <c r="N269" i="6" s="1"/>
  <c r="L207" i="6"/>
  <c r="N207" i="6" s="1"/>
  <c r="L262" i="6"/>
  <c r="N262" i="6" s="1"/>
  <c r="L178" i="6"/>
  <c r="N178" i="6" s="1"/>
  <c r="L108" i="6"/>
  <c r="N108" i="6" s="1"/>
  <c r="L191" i="6"/>
  <c r="N191" i="6" s="1"/>
  <c r="L232" i="6"/>
  <c r="N232" i="6" s="1"/>
  <c r="L392" i="6"/>
  <c r="N392" i="6" s="1"/>
  <c r="L201" i="6"/>
  <c r="N201" i="6" s="1"/>
  <c r="L170" i="6"/>
  <c r="N170" i="6" s="1"/>
  <c r="L362" i="6"/>
  <c r="N362" i="6" s="1"/>
  <c r="L292" i="6"/>
  <c r="N292" i="6" s="1"/>
  <c r="L173" i="6"/>
  <c r="N173" i="6" s="1"/>
  <c r="L209" i="6"/>
  <c r="N209" i="6" s="1"/>
  <c r="L142" i="6"/>
  <c r="N142" i="6" s="1"/>
  <c r="L118" i="6"/>
  <c r="N118" i="6" s="1"/>
  <c r="L175" i="6"/>
  <c r="N175" i="6" s="1"/>
  <c r="L251" i="6"/>
  <c r="N251" i="6" s="1"/>
  <c r="L113" i="6"/>
  <c r="N113" i="6" s="1"/>
  <c r="L158" i="6"/>
  <c r="N158" i="6" s="1"/>
  <c r="L280" i="6"/>
  <c r="N280" i="6" s="1"/>
  <c r="L186" i="6"/>
  <c r="N186" i="6" s="1"/>
  <c r="L219" i="6"/>
  <c r="N219" i="6" s="1"/>
  <c r="L196" i="6"/>
  <c r="N196" i="6" s="1"/>
  <c r="L245" i="6"/>
  <c r="N245" i="6" s="1"/>
  <c r="L312" i="6"/>
  <c r="N312" i="6" s="1"/>
  <c r="L347" i="6"/>
  <c r="N347" i="6" s="1"/>
  <c r="L240" i="6"/>
  <c r="N240" i="6" s="1"/>
  <c r="L235" i="6"/>
  <c r="N235" i="6" s="1"/>
  <c r="L197" i="6"/>
  <c r="N197" i="6" s="1"/>
  <c r="L154" i="6"/>
  <c r="N154" i="6" s="1"/>
  <c r="L153" i="6"/>
  <c r="N153" i="6" s="1"/>
  <c r="L117" i="6"/>
  <c r="N117" i="6" s="1"/>
  <c r="L146" i="6"/>
  <c r="N146" i="6" s="1"/>
  <c r="L368" i="6"/>
  <c r="N368" i="6" s="1"/>
  <c r="L168" i="6"/>
  <c r="N168" i="6" s="1"/>
  <c r="L237" i="6"/>
  <c r="N237" i="6" s="1"/>
  <c r="L243" i="6"/>
  <c r="N243" i="6" s="1"/>
  <c r="L165" i="6"/>
  <c r="N165" i="6" s="1"/>
  <c r="L298" i="6"/>
  <c r="N298" i="6" s="1"/>
  <c r="L233" i="6"/>
  <c r="N233" i="6" s="1"/>
  <c r="L261" i="6"/>
  <c r="N261" i="6" s="1"/>
  <c r="L205" i="6"/>
  <c r="N205" i="6" s="1"/>
  <c r="L211" i="6"/>
  <c r="N211" i="6" s="1"/>
  <c r="L221" i="6"/>
  <c r="N221" i="6" s="1"/>
  <c r="L111" i="6"/>
  <c r="N111" i="6" s="1"/>
  <c r="L230" i="6"/>
  <c r="N230" i="6" s="1"/>
  <c r="L167" i="6"/>
  <c r="N167" i="6" s="1"/>
  <c r="L135" i="6"/>
  <c r="N135" i="6" s="1"/>
  <c r="L190" i="6"/>
  <c r="N190" i="6" s="1"/>
  <c r="L390" i="6"/>
  <c r="N390" i="6" s="1"/>
  <c r="L371" i="6"/>
  <c r="N371" i="6" s="1"/>
  <c r="L141" i="6"/>
  <c r="N141" i="6" s="1"/>
  <c r="L398" i="6"/>
  <c r="N398" i="6" s="1"/>
  <c r="L320" i="6"/>
  <c r="N320" i="6" s="1"/>
  <c r="L128" i="6"/>
  <c r="N128" i="6" s="1"/>
  <c r="L350" i="6"/>
  <c r="N350" i="6" s="1"/>
  <c r="L250" i="6"/>
  <c r="N250" i="6" s="1"/>
  <c r="L308" i="6"/>
  <c r="N308" i="6" s="1"/>
  <c r="L218" i="6"/>
  <c r="N218" i="6" s="1"/>
  <c r="L318" i="6"/>
  <c r="N318" i="6" s="1"/>
  <c r="L395" i="6"/>
  <c r="N395" i="6" s="1"/>
  <c r="L360" i="6"/>
  <c r="N360" i="6" s="1"/>
  <c r="L256" i="6"/>
  <c r="N256" i="6" s="1"/>
  <c r="L193" i="6"/>
  <c r="N193" i="6" s="1"/>
  <c r="L194" i="6"/>
  <c r="N194" i="6" s="1"/>
  <c r="L159" i="6"/>
  <c r="N159" i="6" s="1"/>
  <c r="L152" i="6"/>
  <c r="N152" i="6" s="1"/>
  <c r="L379" i="6"/>
  <c r="N379" i="6" s="1"/>
  <c r="L372" i="6"/>
  <c r="N372" i="6" s="1"/>
  <c r="L373" i="6"/>
  <c r="N373" i="6" s="1"/>
  <c r="L214" i="6"/>
  <c r="N214" i="6" s="1"/>
  <c r="L342" i="6"/>
  <c r="N342" i="6" s="1"/>
  <c r="L215" i="6"/>
  <c r="N215" i="6" s="1"/>
  <c r="L343" i="6"/>
  <c r="N343" i="6" s="1"/>
  <c r="L144" i="6"/>
  <c r="N144" i="6" s="1"/>
  <c r="L401" i="6"/>
  <c r="N401" i="6" s="1"/>
  <c r="L242" i="6"/>
  <c r="N242" i="6" s="1"/>
  <c r="L109" i="6"/>
  <c r="N109" i="6" s="1"/>
  <c r="L271" i="6"/>
  <c r="N271" i="6" s="1"/>
  <c r="L148" i="6"/>
  <c r="N148" i="6" s="1"/>
  <c r="L229" i="6"/>
  <c r="N229" i="6" s="1"/>
  <c r="L224" i="6"/>
  <c r="N224" i="6" s="1"/>
  <c r="L120" i="6"/>
  <c r="N120" i="6" s="1"/>
  <c r="L338" i="6"/>
  <c r="N338" i="6" s="1"/>
  <c r="L281" i="6"/>
  <c r="N281" i="6" s="1"/>
  <c r="L132" i="6"/>
  <c r="N132" i="6" s="1"/>
  <c r="L249" i="6"/>
  <c r="N249" i="6" s="1"/>
  <c r="L282" i="6"/>
  <c r="N282" i="6" s="1"/>
  <c r="L330" i="6"/>
  <c r="N330" i="6" s="1"/>
  <c r="L306" i="6"/>
  <c r="N306" i="6" s="1"/>
  <c r="L131" i="6"/>
  <c r="N131" i="6" s="1"/>
  <c r="L259" i="6"/>
  <c r="N259" i="6" s="1"/>
  <c r="L387" i="6"/>
  <c r="N387" i="6" s="1"/>
  <c r="L188" i="6"/>
  <c r="N188" i="6" s="1"/>
  <c r="L316" i="6"/>
  <c r="N316" i="6" s="1"/>
  <c r="L125" i="6"/>
  <c r="N125" i="6" s="1"/>
  <c r="L253" i="6"/>
  <c r="N253" i="6" s="1"/>
  <c r="L174" i="6"/>
  <c r="N174" i="6" s="1"/>
  <c r="L239" i="6"/>
  <c r="N239" i="6" s="1"/>
  <c r="L294" i="6"/>
  <c r="N294" i="6" s="1"/>
  <c r="L359" i="6"/>
  <c r="N359" i="6" s="1"/>
  <c r="L263" i="6"/>
  <c r="N263" i="6" s="1"/>
  <c r="L303" i="6"/>
  <c r="N303" i="6" s="1"/>
  <c r="L327" i="6"/>
  <c r="N327" i="6" s="1"/>
  <c r="L307" i="6"/>
  <c r="N307" i="6" s="1"/>
  <c r="L396" i="6"/>
  <c r="N396" i="6" s="1"/>
  <c r="L126" i="6"/>
  <c r="N126" i="6" s="1"/>
  <c r="L367" i="6"/>
  <c r="N367" i="6" s="1"/>
  <c r="L129" i="6"/>
  <c r="N129" i="6" s="1"/>
  <c r="L370" i="6"/>
  <c r="N370" i="6" s="1"/>
  <c r="L301" i="6"/>
  <c r="N301" i="6" s="1"/>
  <c r="L136" i="6"/>
  <c r="N136" i="6" s="1"/>
  <c r="L296" i="6"/>
  <c r="N296" i="6" s="1"/>
  <c r="L137" i="6"/>
  <c r="N137" i="6" s="1"/>
  <c r="L297" i="6"/>
  <c r="N297" i="6" s="1"/>
  <c r="L234" i="6"/>
  <c r="N234" i="6" s="1"/>
  <c r="L267" i="6"/>
  <c r="N267" i="6" s="1"/>
  <c r="L134" i="6"/>
  <c r="N134" i="6" s="1"/>
  <c r="L236" i="6"/>
  <c r="N236" i="6" s="1"/>
  <c r="L258" i="6"/>
  <c r="N258" i="6" s="1"/>
  <c r="L340" i="6"/>
  <c r="N340" i="6" s="1"/>
  <c r="L272" i="6"/>
  <c r="N272" i="6" s="1"/>
  <c r="L127" i="6"/>
  <c r="N127" i="6" s="1"/>
  <c r="L192" i="6"/>
  <c r="N192" i="6" s="1"/>
  <c r="L369" i="6"/>
  <c r="N369" i="6" s="1"/>
  <c r="L399" i="6"/>
  <c r="N399" i="6" s="1"/>
  <c r="L217" i="6"/>
  <c r="N217" i="6" s="1"/>
  <c r="L314" i="6"/>
  <c r="N314" i="6" s="1"/>
  <c r="L363" i="6"/>
  <c r="N363" i="6" s="1"/>
  <c r="L388" i="6"/>
  <c r="N388" i="6" s="1"/>
  <c r="L315" i="6"/>
  <c r="N315" i="6" s="1"/>
  <c r="L377" i="6"/>
  <c r="N377" i="6" s="1"/>
  <c r="L277" i="6"/>
  <c r="N277" i="6" s="1"/>
  <c r="L313" i="6"/>
  <c r="N313" i="6" s="1"/>
  <c r="L324" i="6"/>
  <c r="N324" i="6" s="1"/>
  <c r="L107" i="6"/>
  <c r="N107" i="6" s="1"/>
  <c r="L345" i="6"/>
  <c r="N345" i="6" s="1"/>
  <c r="L248" i="6"/>
  <c r="N248" i="6" s="1"/>
  <c r="L274" i="6"/>
  <c r="N274" i="6" s="1"/>
  <c r="L177" i="6"/>
  <c r="N177" i="6" s="1"/>
  <c r="L160" i="6"/>
  <c r="N160" i="6" s="1"/>
  <c r="L357" i="6"/>
  <c r="N357" i="6" s="1"/>
  <c r="L400" i="6"/>
  <c r="N400" i="6" s="1"/>
  <c r="L389" i="6"/>
  <c r="N389" i="6" s="1"/>
  <c r="L394" i="6"/>
  <c r="N394" i="6" s="1"/>
  <c r="L361" i="6"/>
  <c r="N361" i="6" s="1"/>
  <c r="L381" i="6"/>
  <c r="N381" i="6" s="1"/>
  <c r="L335" i="6"/>
  <c r="N335" i="6" s="1"/>
  <c r="AA10" i="6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AB47" i="6" s="1"/>
  <c r="AB48" i="6" s="1"/>
  <c r="AB49" i="6" s="1"/>
  <c r="AB50" i="6" s="1"/>
  <c r="AB51" i="6" s="1"/>
  <c r="AB52" i="6" s="1"/>
  <c r="AB53" i="6" s="1"/>
  <c r="AB54" i="6" s="1"/>
  <c r="AB55" i="6" s="1"/>
  <c r="AB56" i="6" s="1"/>
  <c r="AB57" i="6" s="1"/>
  <c r="AB58" i="6" s="1"/>
  <c r="AB59" i="6" s="1"/>
  <c r="AB60" i="6" s="1"/>
  <c r="AB61" i="6" s="1"/>
  <c r="AB62" i="6" s="1"/>
  <c r="AB63" i="6" s="1"/>
  <c r="AB64" i="6" s="1"/>
  <c r="AB65" i="6" s="1"/>
  <c r="AB66" i="6" s="1"/>
  <c r="AB67" i="6" s="1"/>
  <c r="AB68" i="6" s="1"/>
  <c r="AB69" i="6" s="1"/>
  <c r="AB70" i="6" s="1"/>
  <c r="AB71" i="6" s="1"/>
  <c r="AB72" i="6" s="1"/>
  <c r="AB73" i="6" s="1"/>
  <c r="AB74" i="6" s="1"/>
  <c r="AB75" i="6" s="1"/>
  <c r="AB76" i="6" s="1"/>
  <c r="AB77" i="6" s="1"/>
  <c r="AB78" i="6" s="1"/>
  <c r="AB79" i="6" s="1"/>
  <c r="AB80" i="6" s="1"/>
  <c r="AB81" i="6" s="1"/>
  <c r="AB82" i="6" s="1"/>
  <c r="AB83" i="6" s="1"/>
  <c r="AB84" i="6" s="1"/>
  <c r="AB85" i="6" s="1"/>
  <c r="AB86" i="6" s="1"/>
  <c r="AB87" i="6" s="1"/>
  <c r="AB88" i="6" s="1"/>
  <c r="AB89" i="6" s="1"/>
  <c r="AB90" i="6" s="1"/>
  <c r="AB91" i="6" s="1"/>
  <c r="AB92" i="6" s="1"/>
  <c r="AB93" i="6" s="1"/>
  <c r="AB94" i="6" s="1"/>
  <c r="AB95" i="6" s="1"/>
  <c r="AB96" i="6" s="1"/>
  <c r="AB97" i="6" s="1"/>
  <c r="AB98" i="6" s="1"/>
  <c r="AB99" i="6" s="1"/>
  <c r="AB100" i="6" s="1"/>
  <c r="AB101" i="6" s="1"/>
  <c r="AB102" i="6" s="1"/>
  <c r="AB103" i="6" s="1"/>
  <c r="AB104" i="6" s="1"/>
  <c r="AB105" i="6" s="1"/>
  <c r="AB106" i="6" s="1"/>
  <c r="AB107" i="6" s="1"/>
  <c r="AB108" i="6" s="1"/>
  <c r="AB109" i="6" s="1"/>
  <c r="AB110" i="6" s="1"/>
  <c r="AB111" i="6" s="1"/>
  <c r="AB112" i="6" s="1"/>
  <c r="AB113" i="6" s="1"/>
  <c r="AB114" i="6" s="1"/>
  <c r="AB115" i="6" s="1"/>
  <c r="AB116" i="6" s="1"/>
  <c r="AB117" i="6" s="1"/>
  <c r="AB118" i="6" s="1"/>
  <c r="AB119" i="6" s="1"/>
  <c r="AB120" i="6" s="1"/>
  <c r="AB121" i="6" s="1"/>
  <c r="AB122" i="6" s="1"/>
  <c r="AB123" i="6" s="1"/>
  <c r="AB124" i="6" s="1"/>
  <c r="AB125" i="6" s="1"/>
  <c r="AB126" i="6" s="1"/>
  <c r="AB127" i="6" s="1"/>
  <c r="AB128" i="6" s="1"/>
  <c r="AB129" i="6" s="1"/>
  <c r="AB130" i="6" s="1"/>
  <c r="AB131" i="6" s="1"/>
  <c r="AB132" i="6" s="1"/>
  <c r="AB133" i="6" s="1"/>
  <c r="AB134" i="6" s="1"/>
  <c r="AB135" i="6" s="1"/>
  <c r="AB136" i="6" s="1"/>
  <c r="AB137" i="6" s="1"/>
  <c r="AB138" i="6" s="1"/>
  <c r="AB139" i="6" s="1"/>
  <c r="AB140" i="6" s="1"/>
  <c r="AB141" i="6" s="1"/>
  <c r="AB142" i="6" s="1"/>
  <c r="AB143" i="6" s="1"/>
  <c r="AB144" i="6" s="1"/>
  <c r="AB145" i="6" s="1"/>
  <c r="AB146" i="6" s="1"/>
  <c r="AB147" i="6" s="1"/>
  <c r="AB148" i="6" s="1"/>
  <c r="AB149" i="6" s="1"/>
  <c r="AB150" i="6" s="1"/>
  <c r="AB151" i="6" s="1"/>
  <c r="AB152" i="6" s="1"/>
  <c r="AB153" i="6" s="1"/>
  <c r="AB154" i="6" s="1"/>
  <c r="AB155" i="6" s="1"/>
  <c r="AB156" i="6" s="1"/>
  <c r="AB157" i="6" s="1"/>
  <c r="AB158" i="6" s="1"/>
  <c r="AB159" i="6" s="1"/>
  <c r="AB160" i="6" s="1"/>
  <c r="AB161" i="6" s="1"/>
  <c r="AB162" i="6" s="1"/>
  <c r="AB163" i="6" s="1"/>
  <c r="AB164" i="6" s="1"/>
  <c r="AB165" i="6" s="1"/>
  <c r="AB166" i="6" s="1"/>
  <c r="AB167" i="6" s="1"/>
  <c r="AB168" i="6" s="1"/>
  <c r="AB169" i="6" s="1"/>
  <c r="AB170" i="6" s="1"/>
  <c r="AB171" i="6" s="1"/>
  <c r="AB172" i="6" s="1"/>
  <c r="AB173" i="6" s="1"/>
  <c r="AB174" i="6" s="1"/>
  <c r="AB175" i="6" s="1"/>
  <c r="AB176" i="6" s="1"/>
  <c r="AB177" i="6" s="1"/>
  <c r="AB178" i="6" s="1"/>
  <c r="AB179" i="6" s="1"/>
  <c r="AB180" i="6" s="1"/>
  <c r="AB181" i="6" s="1"/>
  <c r="AB182" i="6" s="1"/>
  <c r="AB183" i="6" s="1"/>
  <c r="AB184" i="6" s="1"/>
  <c r="AB185" i="6" s="1"/>
  <c r="AB186" i="6" s="1"/>
  <c r="AB187" i="6" s="1"/>
  <c r="AB188" i="6" s="1"/>
  <c r="AB189" i="6" s="1"/>
  <c r="AB190" i="6" s="1"/>
  <c r="AB191" i="6" s="1"/>
  <c r="AB192" i="6" s="1"/>
  <c r="AB193" i="6" s="1"/>
  <c r="AB194" i="6" s="1"/>
  <c r="AB195" i="6" s="1"/>
  <c r="AB196" i="6" s="1"/>
  <c r="AB197" i="6" s="1"/>
  <c r="AB198" i="6" s="1"/>
  <c r="AB199" i="6" s="1"/>
  <c r="AB200" i="6" s="1"/>
  <c r="AB201" i="6" s="1"/>
  <c r="AB202" i="6" s="1"/>
  <c r="AB203" i="6" s="1"/>
  <c r="AB204" i="6" s="1"/>
  <c r="AB205" i="6" s="1"/>
  <c r="AB206" i="6" s="1"/>
  <c r="AB207" i="6" s="1"/>
  <c r="AB208" i="6" s="1"/>
  <c r="AB209" i="6" s="1"/>
  <c r="AB210" i="6" s="1"/>
  <c r="AB211" i="6" s="1"/>
  <c r="AB212" i="6" s="1"/>
  <c r="AB213" i="6" s="1"/>
  <c r="AB214" i="6" s="1"/>
  <c r="AB215" i="6" s="1"/>
  <c r="AB216" i="6" s="1"/>
  <c r="AB217" i="6" s="1"/>
  <c r="AB218" i="6" s="1"/>
  <c r="AB219" i="6" s="1"/>
  <c r="AB220" i="6" s="1"/>
  <c r="AB221" i="6" s="1"/>
  <c r="AB222" i="6" s="1"/>
  <c r="AB223" i="6" s="1"/>
  <c r="AB224" i="6" s="1"/>
  <c r="AB225" i="6" s="1"/>
  <c r="AB226" i="6" s="1"/>
  <c r="AB227" i="6" s="1"/>
  <c r="AB228" i="6" s="1"/>
  <c r="AB229" i="6" s="1"/>
  <c r="AB230" i="6" s="1"/>
  <c r="AB231" i="6" s="1"/>
  <c r="AB232" i="6" s="1"/>
  <c r="AB233" i="6" s="1"/>
  <c r="AB234" i="6" s="1"/>
  <c r="AB235" i="6" s="1"/>
  <c r="AB236" i="6" s="1"/>
  <c r="AB237" i="6" s="1"/>
  <c r="AB238" i="6" s="1"/>
  <c r="AB239" i="6" s="1"/>
  <c r="AB240" i="6" s="1"/>
  <c r="AB241" i="6" s="1"/>
  <c r="AB242" i="6" s="1"/>
  <c r="AB243" i="6" s="1"/>
  <c r="AB244" i="6" s="1"/>
  <c r="AB245" i="6" s="1"/>
  <c r="AB246" i="6" s="1"/>
  <c r="AB247" i="6" s="1"/>
  <c r="AB248" i="6" s="1"/>
  <c r="AB249" i="6" s="1"/>
  <c r="AB250" i="6" s="1"/>
  <c r="AB251" i="6" s="1"/>
  <c r="AB252" i="6" s="1"/>
  <c r="AB253" i="6" s="1"/>
  <c r="AB254" i="6" s="1"/>
  <c r="AB255" i="6" s="1"/>
  <c r="AB256" i="6" s="1"/>
  <c r="AB257" i="6" s="1"/>
  <c r="AB258" i="6" s="1"/>
  <c r="AB259" i="6" s="1"/>
  <c r="AB260" i="6" s="1"/>
  <c r="AB261" i="6" s="1"/>
  <c r="AB262" i="6" s="1"/>
  <c r="AB263" i="6" s="1"/>
  <c r="AB264" i="6" s="1"/>
  <c r="AB265" i="6" s="1"/>
  <c r="AB266" i="6" s="1"/>
  <c r="AB267" i="6" s="1"/>
  <c r="AB268" i="6" s="1"/>
  <c r="AB269" i="6" s="1"/>
  <c r="AB270" i="6" s="1"/>
  <c r="AB271" i="6" s="1"/>
  <c r="AB272" i="6" s="1"/>
  <c r="AB273" i="6" s="1"/>
  <c r="AB274" i="6" s="1"/>
  <c r="AB275" i="6" s="1"/>
  <c r="AB276" i="6" s="1"/>
  <c r="AB277" i="6" s="1"/>
  <c r="AB278" i="6" s="1"/>
  <c r="AB279" i="6" s="1"/>
  <c r="AB280" i="6" s="1"/>
  <c r="AB281" i="6" s="1"/>
  <c r="AB282" i="6" s="1"/>
  <c r="AB283" i="6" s="1"/>
  <c r="AB284" i="6" s="1"/>
  <c r="AB285" i="6" s="1"/>
  <c r="AB286" i="6" s="1"/>
  <c r="AB287" i="6" s="1"/>
  <c r="AB288" i="6" s="1"/>
  <c r="AB289" i="6" s="1"/>
  <c r="AB290" i="6" s="1"/>
  <c r="AB291" i="6" s="1"/>
  <c r="AB292" i="6" s="1"/>
  <c r="AB293" i="6" s="1"/>
  <c r="AB294" i="6" s="1"/>
  <c r="AB295" i="6" s="1"/>
  <c r="AB296" i="6" s="1"/>
  <c r="AB297" i="6" s="1"/>
  <c r="AB298" i="6" s="1"/>
  <c r="AB299" i="6" s="1"/>
  <c r="AB300" i="6" s="1"/>
  <c r="AB301" i="6" s="1"/>
  <c r="AB302" i="6" s="1"/>
  <c r="AB303" i="6" s="1"/>
  <c r="AB304" i="6" s="1"/>
  <c r="AB305" i="6" s="1"/>
  <c r="AB306" i="6" s="1"/>
  <c r="AB307" i="6" s="1"/>
  <c r="AB308" i="6" s="1"/>
  <c r="AB309" i="6" s="1"/>
  <c r="AB310" i="6" s="1"/>
  <c r="AB311" i="6" s="1"/>
  <c r="AB312" i="6" s="1"/>
  <c r="AB313" i="6" s="1"/>
  <c r="AB314" i="6" s="1"/>
  <c r="AB315" i="6" s="1"/>
  <c r="AB316" i="6" s="1"/>
  <c r="AB317" i="6" s="1"/>
  <c r="AB318" i="6" s="1"/>
  <c r="AB319" i="6" s="1"/>
  <c r="AB320" i="6" s="1"/>
  <c r="AB321" i="6" s="1"/>
  <c r="AB322" i="6" s="1"/>
  <c r="AB323" i="6" s="1"/>
  <c r="AB324" i="6" s="1"/>
  <c r="AB325" i="6" s="1"/>
  <c r="AB326" i="6" s="1"/>
  <c r="AB327" i="6" s="1"/>
  <c r="AB328" i="6" s="1"/>
  <c r="AB329" i="6" s="1"/>
  <c r="AB330" i="6" s="1"/>
  <c r="AB331" i="6" s="1"/>
  <c r="AB332" i="6" s="1"/>
  <c r="AB333" i="6" s="1"/>
  <c r="AB334" i="6" s="1"/>
  <c r="AB335" i="6" s="1"/>
  <c r="AB336" i="6" s="1"/>
  <c r="AB337" i="6" s="1"/>
  <c r="AB338" i="6" s="1"/>
  <c r="AB339" i="6" s="1"/>
  <c r="AB340" i="6" s="1"/>
  <c r="AB341" i="6" s="1"/>
  <c r="AB342" i="6" s="1"/>
  <c r="AB343" i="6" s="1"/>
  <c r="AB344" i="6" s="1"/>
  <c r="AB345" i="6" s="1"/>
  <c r="AB346" i="6" s="1"/>
  <c r="AB347" i="6" s="1"/>
  <c r="AB348" i="6" s="1"/>
  <c r="AB349" i="6" s="1"/>
  <c r="AB350" i="6" s="1"/>
  <c r="AB351" i="6" s="1"/>
  <c r="AB352" i="6" s="1"/>
  <c r="AB353" i="6" s="1"/>
  <c r="AB354" i="6" s="1"/>
  <c r="AB355" i="6" s="1"/>
  <c r="AB356" i="6" s="1"/>
  <c r="AB357" i="6" s="1"/>
  <c r="AB358" i="6" s="1"/>
  <c r="AB359" i="6" s="1"/>
  <c r="AB360" i="6" s="1"/>
  <c r="AB361" i="6" s="1"/>
  <c r="AB362" i="6" s="1"/>
  <c r="AB363" i="6" s="1"/>
  <c r="AB364" i="6" s="1"/>
  <c r="AB365" i="6" s="1"/>
  <c r="AB366" i="6" s="1"/>
  <c r="AB367" i="6" s="1"/>
  <c r="AB368" i="6" s="1"/>
  <c r="AB369" i="6" s="1"/>
  <c r="AB370" i="6" s="1"/>
  <c r="AB371" i="6" s="1"/>
  <c r="AB372" i="6" s="1"/>
  <c r="AB373" i="6" s="1"/>
  <c r="AB374" i="6" s="1"/>
  <c r="AB375" i="6" s="1"/>
  <c r="AB376" i="6" s="1"/>
  <c r="AB377" i="6" s="1"/>
  <c r="AB378" i="6" s="1"/>
  <c r="AB379" i="6" s="1"/>
  <c r="AB380" i="6" s="1"/>
  <c r="AB381" i="6" s="1"/>
  <c r="AB382" i="6" s="1"/>
  <c r="AB383" i="6" s="1"/>
  <c r="AB384" i="6" s="1"/>
  <c r="AB385" i="6" s="1"/>
  <c r="AB386" i="6" s="1"/>
  <c r="AB387" i="6" s="1"/>
  <c r="AB388" i="6" s="1"/>
  <c r="AB389" i="6" s="1"/>
  <c r="AB390" i="6" s="1"/>
  <c r="AB391" i="6" s="1"/>
  <c r="AB392" i="6" s="1"/>
  <c r="AB393" i="6" s="1"/>
  <c r="AB394" i="6" s="1"/>
  <c r="AB395" i="6" s="1"/>
  <c r="AB396" i="6" s="1"/>
  <c r="AB397" i="6" s="1"/>
  <c r="AB398" i="6" s="1"/>
  <c r="AB399" i="6" s="1"/>
  <c r="AB400" i="6" s="1"/>
  <c r="AB401" i="6" s="1"/>
  <c r="AB402" i="6" s="1"/>
  <c r="AB403" i="6" s="1"/>
  <c r="AB404" i="6" s="1"/>
  <c r="AB405" i="6" s="1"/>
  <c r="E405" i="6"/>
  <c r="AE106" i="6"/>
  <c r="L106" i="6"/>
  <c r="V10" i="6"/>
  <c r="F106" i="6"/>
  <c r="U10" i="6"/>
  <c r="U11" i="6" s="1"/>
  <c r="G106" i="6"/>
  <c r="AE387" i="8"/>
  <c r="AD398" i="8"/>
  <c r="E387" i="8"/>
  <c r="AD376" i="8"/>
  <c r="AD365" i="8"/>
  <c r="AE352" i="8"/>
  <c r="AE342" i="8"/>
  <c r="AE397" i="8"/>
  <c r="AD388" i="8"/>
  <c r="AD377" i="8"/>
  <c r="AE365" i="8"/>
  <c r="AD356" i="8"/>
  <c r="E346" i="8"/>
  <c r="AE334" i="8"/>
  <c r="E326" i="8"/>
  <c r="AD315" i="8"/>
  <c r="AE302" i="8"/>
  <c r="AE292" i="8"/>
  <c r="E283" i="8"/>
  <c r="E272" i="8"/>
  <c r="AD261" i="8"/>
  <c r="AE249" i="8"/>
  <c r="E240" i="8"/>
  <c r="AD229" i="8"/>
  <c r="AD218" i="8"/>
  <c r="AD207" i="8"/>
  <c r="AD197" i="8"/>
  <c r="AE184" i="8"/>
  <c r="AD176" i="8"/>
  <c r="AE164" i="8"/>
  <c r="AD154" i="8"/>
  <c r="E144" i="8"/>
  <c r="E134" i="8"/>
  <c r="AD122" i="8"/>
  <c r="AD112" i="8"/>
  <c r="T81" i="8"/>
  <c r="T49" i="8"/>
  <c r="T17" i="8"/>
  <c r="AA146" i="8"/>
  <c r="AA210" i="8"/>
  <c r="AA284" i="8"/>
  <c r="AA87" i="8"/>
  <c r="AA55" i="8"/>
  <c r="AA23" i="8"/>
  <c r="AA131" i="8"/>
  <c r="AA195" i="8"/>
  <c r="AA259" i="8"/>
  <c r="AA269" i="8"/>
  <c r="AA331" i="8"/>
  <c r="AA397" i="8"/>
  <c r="T154" i="8"/>
  <c r="T218" i="8"/>
  <c r="T282" i="8"/>
  <c r="T346" i="8"/>
  <c r="AA377" i="8"/>
  <c r="T135" i="8"/>
  <c r="T199" i="8"/>
  <c r="T263" i="8"/>
  <c r="T327" i="8"/>
  <c r="T390" i="8"/>
  <c r="E398" i="8"/>
  <c r="AD386" i="8"/>
  <c r="E376" i="8"/>
  <c r="AE364" i="8"/>
  <c r="AD355" i="8"/>
  <c r="AD344" i="8"/>
  <c r="AE331" i="8"/>
  <c r="E323" i="8"/>
  <c r="AD312" i="8"/>
  <c r="E302" i="8"/>
  <c r="AD290" i="8"/>
  <c r="AE278" i="8"/>
  <c r="E269" i="8"/>
  <c r="AE256" i="8"/>
  <c r="AE246" i="8"/>
  <c r="E237" i="8"/>
  <c r="AD226" i="8"/>
  <c r="AE214" i="8"/>
  <c r="AE203" i="8"/>
  <c r="AE395" i="8"/>
  <c r="AE384" i="8"/>
  <c r="AE374" i="8"/>
  <c r="AE363" i="8"/>
  <c r="E355" i="8"/>
  <c r="AE341" i="8"/>
  <c r="AD333" i="8"/>
  <c r="AE320" i="8"/>
  <c r="E312" i="8"/>
  <c r="AD301" i="8"/>
  <c r="E291" i="8"/>
  <c r="AD279" i="8"/>
  <c r="AD268" i="8"/>
  <c r="AD258" i="8"/>
  <c r="AD247" i="8"/>
  <c r="AE235" i="8"/>
  <c r="E226" i="8"/>
  <c r="AD215" i="8"/>
  <c r="AD204" i="8"/>
  <c r="E194" i="8"/>
  <c r="AE181" i="8"/>
  <c r="E173" i="8"/>
  <c r="E162" i="8"/>
  <c r="AE149" i="8"/>
  <c r="AE139" i="8"/>
  <c r="AD129" i="8"/>
  <c r="E120" i="8"/>
  <c r="AD108" i="8"/>
  <c r="T71" i="8"/>
  <c r="T39" i="8"/>
  <c r="AA102" i="8"/>
  <c r="AA166" i="8"/>
  <c r="AA230" i="8"/>
  <c r="AA322" i="8"/>
  <c r="AA77" i="8"/>
  <c r="AA45" i="8"/>
  <c r="AA13" i="8"/>
  <c r="AA151" i="8"/>
  <c r="AA215" i="8"/>
  <c r="AA294" i="8"/>
  <c r="AA289" i="8"/>
  <c r="AA353" i="8"/>
  <c r="T110" i="8"/>
  <c r="T174" i="8"/>
  <c r="T238" i="8"/>
  <c r="T302" i="8"/>
  <c r="T366" i="8"/>
  <c r="AA398" i="8"/>
  <c r="T155" i="8"/>
  <c r="T219" i="8"/>
  <c r="T283" i="8"/>
  <c r="T347" i="8"/>
  <c r="AE404" i="8"/>
  <c r="AE392" i="8"/>
  <c r="AD383" i="8"/>
  <c r="AE371" i="8"/>
  <c r="AE361" i="8"/>
  <c r="AE349" i="8"/>
  <c r="AE338" i="8"/>
  <c r="AD330" i="8"/>
  <c r="AE317" i="8"/>
  <c r="E309" i="8"/>
  <c r="AD298" i="8"/>
  <c r="E288" i="8"/>
  <c r="AE275" i="8"/>
  <c r="AE264" i="8"/>
  <c r="AE253" i="8"/>
  <c r="AD244" i="8"/>
  <c r="AE232" i="8"/>
  <c r="AE221" i="8"/>
  <c r="AD212" i="8"/>
  <c r="E201" i="8"/>
  <c r="AD190" i="8"/>
  <c r="E180" i="8"/>
  <c r="AD169" i="8"/>
  <c r="AD158" i="8"/>
  <c r="AE145" i="8"/>
  <c r="AE135" i="8"/>
  <c r="AD126" i="8"/>
  <c r="E116" i="8"/>
  <c r="T92" i="8"/>
  <c r="T60" i="8"/>
  <c r="T28" i="8"/>
  <c r="AA124" i="8"/>
  <c r="AA188" i="8"/>
  <c r="AA252" i="8"/>
  <c r="AA368" i="8"/>
  <c r="AA66" i="8"/>
  <c r="AA34" i="8"/>
  <c r="AA109" i="8"/>
  <c r="AA173" i="8"/>
  <c r="AA237" i="8"/>
  <c r="AA338" i="8"/>
  <c r="AA309" i="8"/>
  <c r="AA375" i="8"/>
  <c r="T132" i="8"/>
  <c r="T196" i="8"/>
  <c r="T260" i="8"/>
  <c r="T324" i="8"/>
  <c r="T387" i="8"/>
  <c r="T113" i="8"/>
  <c r="T177" i="8"/>
  <c r="T241" i="8"/>
  <c r="T305" i="8"/>
  <c r="T369" i="8"/>
  <c r="AE330" i="8"/>
  <c r="E322" i="8"/>
  <c r="AD311" i="8"/>
  <c r="AD300" i="8"/>
  <c r="AD289" i="8"/>
  <c r="AD278" i="8"/>
  <c r="E268" i="8"/>
  <c r="AE255" i="8"/>
  <c r="AE245" i="8"/>
  <c r="E236" i="8"/>
  <c r="AD225" i="8"/>
  <c r="AE213" i="8"/>
  <c r="E204" i="8"/>
  <c r="AD193" i="8"/>
  <c r="AE180" i="8"/>
  <c r="AD172" i="8"/>
  <c r="AD161" i="8"/>
  <c r="E151" i="8"/>
  <c r="E141" i="8"/>
  <c r="AE127" i="8"/>
  <c r="E119" i="8"/>
  <c r="E108" i="8"/>
  <c r="T69" i="8"/>
  <c r="T37" i="8"/>
  <c r="AA106" i="8"/>
  <c r="AA170" i="8"/>
  <c r="AA234" i="8"/>
  <c r="AA330" i="8"/>
  <c r="AA75" i="8"/>
  <c r="AA43" i="8"/>
  <c r="T11" i="8"/>
  <c r="AA155" i="8"/>
  <c r="AA219" i="8"/>
  <c r="AA300" i="8"/>
  <c r="AA293" i="8"/>
  <c r="AA357" i="8"/>
  <c r="T114" i="8"/>
  <c r="T178" i="8"/>
  <c r="T242" i="8"/>
  <c r="T306" i="8"/>
  <c r="T370" i="8"/>
  <c r="AA402" i="8"/>
  <c r="T159" i="8"/>
  <c r="T223" i="8"/>
  <c r="T287" i="8"/>
  <c r="T351" i="8"/>
  <c r="AE402" i="8"/>
  <c r="E394" i="8"/>
  <c r="AE380" i="8"/>
  <c r="E372" i="8"/>
  <c r="AD361" i="8"/>
  <c r="AE348" i="8"/>
  <c r="E341" i="8"/>
  <c r="AE327" i="8"/>
  <c r="E319" i="8"/>
  <c r="AE306" i="8"/>
  <c r="E298" i="8"/>
  <c r="AE285" i="8"/>
  <c r="AD275" i="8"/>
  <c r="AE263" i="8"/>
  <c r="E255" i="8"/>
  <c r="AE242" i="8"/>
  <c r="E233" i="8"/>
  <c r="E223" i="8"/>
  <c r="AD211" i="8"/>
  <c r="AD404" i="8"/>
  <c r="AE391" i="8"/>
  <c r="AE381" i="8"/>
  <c r="AD371" i="8"/>
  <c r="E362" i="8"/>
  <c r="AD350" i="8"/>
  <c r="E340" i="8"/>
  <c r="AD329" i="8"/>
  <c r="AE316" i="8"/>
  <c r="AE305" i="8"/>
  <c r="AD297" i="8"/>
  <c r="AD286" i="8"/>
  <c r="E276" i="8"/>
  <c r="E265" i="8"/>
  <c r="E254" i="8"/>
  <c r="AD243" i="8"/>
  <c r="AE231" i="8"/>
  <c r="AE220" i="8"/>
  <c r="E212" i="8"/>
  <c r="AE199" i="8"/>
  <c r="AD189" i="8"/>
  <c r="AE177" i="8"/>
  <c r="E169" i="8"/>
  <c r="AE156" i="8"/>
  <c r="E148" i="8"/>
  <c r="AE134" i="8"/>
  <c r="E127" i="8"/>
  <c r="AE114" i="8"/>
  <c r="T91" i="8"/>
  <c r="T59" i="8"/>
  <c r="T27" i="8"/>
  <c r="AA126" i="8"/>
  <c r="AA190" i="8"/>
  <c r="AA254" i="8"/>
  <c r="AA372" i="8"/>
  <c r="AA65" i="8"/>
  <c r="AA33" i="8"/>
  <c r="AA111" i="8"/>
  <c r="AA175" i="8"/>
  <c r="AA239" i="8"/>
  <c r="AA342" i="8"/>
  <c r="AA311" i="8"/>
  <c r="AA376" i="8"/>
  <c r="T134" i="8"/>
  <c r="T198" i="8"/>
  <c r="T262" i="8"/>
  <c r="T326" i="8"/>
  <c r="T389" i="8"/>
  <c r="T115" i="8"/>
  <c r="T179" i="8"/>
  <c r="T243" i="8"/>
  <c r="T307" i="8"/>
  <c r="T371" i="8"/>
  <c r="AD401" i="8"/>
  <c r="AD390" i="8"/>
  <c r="AE377" i="8"/>
  <c r="AE367" i="8"/>
  <c r="AD358" i="8"/>
  <c r="AE345" i="8"/>
  <c r="E337" i="8"/>
  <c r="AD326" i="8"/>
  <c r="AE313" i="8"/>
  <c r="E305" i="8"/>
  <c r="E294" i="8"/>
  <c r="AD283" i="8"/>
  <c r="AE271" i="8"/>
  <c r="E262" i="8"/>
  <c r="E251" i="8"/>
  <c r="AD240" i="8"/>
  <c r="AE228" i="8"/>
  <c r="E219" i="8"/>
  <c r="AE207" i="8"/>
  <c r="E197" i="8"/>
  <c r="AE185" i="8"/>
  <c r="E176" i="8"/>
  <c r="E165" i="8"/>
  <c r="E155" i="8"/>
  <c r="AE142" i="8"/>
  <c r="AD133" i="8"/>
  <c r="E123" i="8"/>
  <c r="E112" i="8"/>
  <c r="T80" i="8"/>
  <c r="T48" i="8"/>
  <c r="T16" i="8"/>
  <c r="AA148" i="8"/>
  <c r="AA212" i="8"/>
  <c r="AA288" i="8"/>
  <c r="AA86" i="8"/>
  <c r="AA54" i="8"/>
  <c r="AA22" i="8"/>
  <c r="AA133" i="8"/>
  <c r="AA197" i="8"/>
  <c r="AA261" i="8"/>
  <c r="AA271" i="8"/>
  <c r="AA333" i="8"/>
  <c r="AA399" i="8"/>
  <c r="T156" i="8"/>
  <c r="T220" i="8"/>
  <c r="T284" i="8"/>
  <c r="T348" i="8"/>
  <c r="AA379" i="8"/>
  <c r="T137" i="8"/>
  <c r="T201" i="8"/>
  <c r="T265" i="8"/>
  <c r="T329" i="8"/>
  <c r="T392" i="8"/>
  <c r="AE192" i="8"/>
  <c r="AD183" i="8"/>
  <c r="AE170" i="8"/>
  <c r="AE160" i="8"/>
  <c r="AD151" i="8"/>
  <c r="AD140" i="8"/>
  <c r="E130" i="8"/>
  <c r="AE117" i="8"/>
  <c r="AE107" i="8"/>
  <c r="T70" i="8"/>
  <c r="T38" i="8"/>
  <c r="AA104" i="8"/>
  <c r="AA168" i="8"/>
  <c r="AA232" i="8"/>
  <c r="AA326" i="8"/>
  <c r="AA76" i="8"/>
  <c r="AA44" i="8"/>
  <c r="AA12" i="8"/>
  <c r="AA153" i="8"/>
  <c r="AA217" i="8"/>
  <c r="AA296" i="8"/>
  <c r="AA291" i="8"/>
  <c r="AA355" i="8"/>
  <c r="T112" i="8"/>
  <c r="T176" i="8"/>
  <c r="T240" i="8"/>
  <c r="T304" i="8"/>
  <c r="T368" i="8"/>
  <c r="AE401" i="8"/>
  <c r="E393" i="8"/>
  <c r="AE379" i="8"/>
  <c r="E371" i="8"/>
  <c r="AE358" i="8"/>
  <c r="E350" i="8"/>
  <c r="AE403" i="8"/>
  <c r="AD394" i="8"/>
  <c r="E383" i="8"/>
  <c r="AD372" i="8"/>
  <c r="AE359" i="8"/>
  <c r="AD351" i="8"/>
  <c r="AD340" i="8"/>
  <c r="AD331" i="8"/>
  <c r="AE318" i="8"/>
  <c r="E310" i="8"/>
  <c r="AD299" i="8"/>
  <c r="AD288" i="8"/>
  <c r="AE276" i="8"/>
  <c r="AE265" i="8"/>
  <c r="E256" i="8"/>
  <c r="AD245" i="8"/>
  <c r="AD234" i="8"/>
  <c r="E224" i="8"/>
  <c r="E214" i="8"/>
  <c r="AE201" i="8"/>
  <c r="E192" i="8"/>
  <c r="AD181" i="8"/>
  <c r="AE169" i="8"/>
  <c r="AE158" i="8"/>
  <c r="AE148" i="8"/>
  <c r="E139" i="8"/>
  <c r="E129" i="8"/>
  <c r="AD117" i="8"/>
  <c r="E106" i="8"/>
  <c r="T65" i="8"/>
  <c r="T33" i="8"/>
  <c r="AA114" i="8"/>
  <c r="AA178" i="8"/>
  <c r="AA242" i="8"/>
  <c r="AA348" i="8"/>
  <c r="AA71" i="8"/>
  <c r="AA39" i="8"/>
  <c r="AA99" i="8"/>
  <c r="AA163" i="8"/>
  <c r="AA227" i="8"/>
  <c r="AA316" i="8"/>
  <c r="AA299" i="8"/>
  <c r="AA365" i="8"/>
  <c r="T122" i="8"/>
  <c r="T186" i="8"/>
  <c r="T250" i="8"/>
  <c r="T314" i="8"/>
  <c r="T378" i="8"/>
  <c r="T103" i="8"/>
  <c r="T167" i="8"/>
  <c r="T231" i="8"/>
  <c r="T295" i="8"/>
  <c r="T359" i="8"/>
  <c r="AD403" i="8"/>
  <c r="AE390" i="8"/>
  <c r="E382" i="8"/>
  <c r="AD370" i="8"/>
  <c r="AD360" i="8"/>
  <c r="AE347" i="8"/>
  <c r="AE336" i="8"/>
  <c r="AE326" i="8"/>
  <c r="AD317" i="8"/>
  <c r="AE304" i="8"/>
  <c r="AE294" i="8"/>
  <c r="AD285" i="8"/>
  <c r="AE273" i="8"/>
  <c r="E264" i="8"/>
  <c r="E253" i="8"/>
  <c r="AD242" i="8"/>
  <c r="AE230" i="8"/>
  <c r="E221" i="8"/>
  <c r="AE209" i="8"/>
  <c r="E403" i="8"/>
  <c r="AD392" i="8"/>
  <c r="AD381" i="8"/>
  <c r="AE369" i="8"/>
  <c r="AE357" i="8"/>
  <c r="AD349" i="8"/>
  <c r="AD338" i="8"/>
  <c r="AE325" i="8"/>
  <c r="E318" i="8"/>
  <c r="AD306" i="8"/>
  <c r="E296" i="8"/>
  <c r="E285" i="8"/>
  <c r="AD274" i="8"/>
  <c r="AE262" i="8"/>
  <c r="AE251" i="8"/>
  <c r="E242" i="8"/>
  <c r="AD231" i="8"/>
  <c r="AE219" i="8"/>
  <c r="E210" i="8"/>
  <c r="AD199" i="8"/>
  <c r="AE187" i="8"/>
  <c r="AD178" i="8"/>
  <c r="AD167" i="8"/>
  <c r="AD156" i="8"/>
  <c r="AE144" i="8"/>
  <c r="AD135" i="8"/>
  <c r="E125" i="8"/>
  <c r="AE111" i="8"/>
  <c r="T87" i="8"/>
  <c r="T55" i="8"/>
  <c r="T23" i="8"/>
  <c r="AA134" i="8"/>
  <c r="AA198" i="8"/>
  <c r="AA262" i="8"/>
  <c r="AA93" i="8"/>
  <c r="AA61" i="8"/>
  <c r="AA29" i="8"/>
  <c r="AA119" i="8"/>
  <c r="AA183" i="8"/>
  <c r="AA247" i="8"/>
  <c r="AA358" i="8"/>
  <c r="AA319" i="8"/>
  <c r="AA384" i="8"/>
  <c r="T142" i="8"/>
  <c r="T206" i="8"/>
  <c r="T270" i="8"/>
  <c r="T334" i="8"/>
  <c r="T398" i="8"/>
  <c r="T123" i="8"/>
  <c r="T187" i="8"/>
  <c r="T251" i="8"/>
  <c r="T315" i="8"/>
  <c r="T379" i="8"/>
  <c r="E400" i="8"/>
  <c r="E389" i="8"/>
  <c r="AD378" i="8"/>
  <c r="AE366" i="8"/>
  <c r="AE354" i="8"/>
  <c r="AD346" i="8"/>
  <c r="AE333" i="8"/>
  <c r="AE322" i="8"/>
  <c r="AD314" i="8"/>
  <c r="AE301" i="8"/>
  <c r="AE291" i="8"/>
  <c r="E282" i="8"/>
  <c r="AE269" i="8"/>
  <c r="E261" i="8"/>
  <c r="E250" i="8"/>
  <c r="E239" i="8"/>
  <c r="AD228" i="8"/>
  <c r="AE216" i="8"/>
  <c r="AE205" i="8"/>
  <c r="AE194" i="8"/>
  <c r="AD185" i="8"/>
  <c r="AE172" i="8"/>
  <c r="E164" i="8"/>
  <c r="E153" i="8"/>
  <c r="AD142" i="8"/>
  <c r="E132" i="8"/>
  <c r="AD121" i="8"/>
  <c r="E111" i="8"/>
  <c r="T76" i="8"/>
  <c r="T44" i="8"/>
  <c r="T12" i="8"/>
  <c r="AA156" i="8"/>
  <c r="AA220" i="8"/>
  <c r="AA302" i="8"/>
  <c r="AA82" i="8"/>
  <c r="AA50" i="8"/>
  <c r="AA18" i="8"/>
  <c r="AA141" i="8"/>
  <c r="AA205" i="8"/>
  <c r="AA274" i="8"/>
  <c r="AA279" i="8"/>
  <c r="AA343" i="8"/>
  <c r="T100" i="8"/>
  <c r="T164" i="8"/>
  <c r="T228" i="8"/>
  <c r="T292" i="8"/>
  <c r="T356" i="8"/>
  <c r="AA388" i="8"/>
  <c r="T145" i="8"/>
  <c r="T209" i="8"/>
  <c r="T273" i="8"/>
  <c r="T337" i="8"/>
  <c r="E338" i="8"/>
  <c r="E328" i="8"/>
  <c r="AD316" i="8"/>
  <c r="E306" i="8"/>
  <c r="E295" i="8"/>
  <c r="AD284" i="8"/>
  <c r="E274" i="8"/>
  <c r="E263" i="8"/>
  <c r="E252" i="8"/>
  <c r="AD241" i="8"/>
  <c r="AE229" i="8"/>
  <c r="E220" i="8"/>
  <c r="AD209" i="8"/>
  <c r="AE197" i="8"/>
  <c r="AE186" i="8"/>
  <c r="E178" i="8"/>
  <c r="AE165" i="8"/>
  <c r="E156" i="8"/>
  <c r="AD145" i="8"/>
  <c r="AD134" i="8"/>
  <c r="AD124" i="8"/>
  <c r="E114" i="8"/>
  <c r="T85" i="8"/>
  <c r="T53" i="8"/>
  <c r="T21" i="8"/>
  <c r="AA138" i="8"/>
  <c r="AA202" i="8"/>
  <c r="AA268" i="8"/>
  <c r="AA91" i="8"/>
  <c r="AA59" i="8"/>
  <c r="AA27" i="8"/>
  <c r="AA123" i="8"/>
  <c r="AA187" i="8"/>
  <c r="AA251" i="8"/>
  <c r="AA366" i="8"/>
  <c r="AA323" i="8"/>
  <c r="AA389" i="8"/>
  <c r="T146" i="8"/>
  <c r="T210" i="8"/>
  <c r="T274" i="8"/>
  <c r="T338" i="8"/>
  <c r="T402" i="8"/>
  <c r="T127" i="8"/>
  <c r="T191" i="8"/>
  <c r="T255" i="8"/>
  <c r="T319" i="8"/>
  <c r="T383" i="8"/>
  <c r="AD399" i="8"/>
  <c r="E388" i="8"/>
  <c r="E378" i="8"/>
  <c r="AD366" i="8"/>
  <c r="E357" i="8"/>
  <c r="AE343" i="8"/>
  <c r="AE332" i="8"/>
  <c r="AD324" i="8"/>
  <c r="AD313" i="8"/>
  <c r="E303" i="8"/>
  <c r="E292" i="8"/>
  <c r="AD281" i="8"/>
  <c r="E271" i="8"/>
  <c r="E260" i="8"/>
  <c r="E249" i="8"/>
  <c r="AD238" i="8"/>
  <c r="AE226" i="8"/>
  <c r="AD216" i="8"/>
  <c r="E207" i="8"/>
  <c r="E399" i="8"/>
  <c r="AE386" i="8"/>
  <c r="E377" i="8"/>
  <c r="E367" i="8"/>
  <c r="E356" i="8"/>
  <c r="AD345" i="8"/>
  <c r="AD334" i="8"/>
  <c r="AE321" i="8"/>
  <c r="E314" i="8"/>
  <c r="AE300" i="8"/>
  <c r="AE290" i="8"/>
  <c r="E281" i="8"/>
  <c r="E270" i="8"/>
  <c r="AD259" i="8"/>
  <c r="AE247" i="8"/>
  <c r="E238" i="8"/>
  <c r="AD227" i="8"/>
  <c r="E217" i="8"/>
  <c r="E206" i="8"/>
  <c r="AD195" i="8"/>
  <c r="AE182" i="8"/>
  <c r="AD174" i="8"/>
  <c r="AD163" i="8"/>
  <c r="AE150" i="8"/>
  <c r="AD141" i="8"/>
  <c r="AD131" i="8"/>
  <c r="E121" i="8"/>
  <c r="AE108" i="8"/>
  <c r="T75" i="8"/>
  <c r="T43" i="8"/>
  <c r="AA11" i="8"/>
  <c r="AA158" i="8"/>
  <c r="AA222" i="8"/>
  <c r="AA306" i="8"/>
  <c r="AA81" i="8"/>
  <c r="AA49" i="8"/>
  <c r="AA17" i="8"/>
  <c r="AA143" i="8"/>
  <c r="AA207" i="8"/>
  <c r="AA278" i="8"/>
  <c r="AA281" i="8"/>
  <c r="AA345" i="8"/>
  <c r="T102" i="8"/>
  <c r="T166" i="8"/>
  <c r="T230" i="8"/>
  <c r="T294" i="8"/>
  <c r="T358" i="8"/>
  <c r="AA390" i="8"/>
  <c r="T147" i="8"/>
  <c r="T211" i="8"/>
  <c r="T275" i="8"/>
  <c r="T339" i="8"/>
  <c r="T403" i="8"/>
  <c r="E396" i="8"/>
  <c r="AD384" i="8"/>
  <c r="E374" i="8"/>
  <c r="E364" i="8"/>
  <c r="AE350" i="8"/>
  <c r="AD342" i="8"/>
  <c r="AE329" i="8"/>
  <c r="E321" i="8"/>
  <c r="AD310" i="8"/>
  <c r="AE298" i="8"/>
  <c r="AE287" i="8"/>
  <c r="E278" i="8"/>
  <c r="E267" i="8"/>
  <c r="E257" i="8"/>
  <c r="AE244" i="8"/>
  <c r="AE233" i="8"/>
  <c r="AD224" i="8"/>
  <c r="AD213" i="8"/>
  <c r="AD202" i="8"/>
  <c r="AE190" i="8"/>
  <c r="AE179" i="8"/>
  <c r="E171" i="8"/>
  <c r="AD159" i="8"/>
  <c r="AE146" i="8"/>
  <c r="AE136" i="8"/>
  <c r="E128" i="8"/>
  <c r="AE115" i="8"/>
  <c r="T97" i="8"/>
  <c r="T64" i="8"/>
  <c r="T32" i="8"/>
  <c r="AA116" i="8"/>
  <c r="AA180" i="8"/>
  <c r="AA244" i="8"/>
  <c r="AA352" i="8"/>
  <c r="AA70" i="8"/>
  <c r="AA38" i="8"/>
  <c r="AA101" i="8"/>
  <c r="AA165" i="8"/>
  <c r="AA229" i="8"/>
  <c r="AA320" i="8"/>
  <c r="AA301" i="8"/>
  <c r="AA367" i="8"/>
  <c r="T124" i="8"/>
  <c r="T188" i="8"/>
  <c r="T252" i="8"/>
  <c r="T316" i="8"/>
  <c r="T380" i="8"/>
  <c r="T105" i="8"/>
  <c r="T169" i="8"/>
  <c r="T233" i="8"/>
  <c r="T297" i="8"/>
  <c r="T361" i="8"/>
  <c r="E199" i="8"/>
  <c r="AD188" i="8"/>
  <c r="AE175" i="8"/>
  <c r="E167" i="8"/>
  <c r="AE155" i="8"/>
  <c r="E146" i="8"/>
  <c r="E135" i="8"/>
  <c r="AE122" i="8"/>
  <c r="AD113" i="8"/>
  <c r="T86" i="8"/>
  <c r="T54" i="8"/>
  <c r="T22" i="8"/>
  <c r="AA136" i="8"/>
  <c r="AA200" i="8"/>
  <c r="AA264" i="8"/>
  <c r="AA92" i="8"/>
  <c r="AA60" i="8"/>
  <c r="AA28" i="8"/>
  <c r="AA121" i="8"/>
  <c r="AA185" i="8"/>
  <c r="AA249" i="8"/>
  <c r="AA362" i="8"/>
  <c r="AA321" i="8"/>
  <c r="AA387" i="8"/>
  <c r="T144" i="8"/>
  <c r="T208" i="8"/>
  <c r="T272" i="8"/>
  <c r="T336" i="8"/>
  <c r="T400" i="8"/>
  <c r="T125" i="8"/>
  <c r="T189" i="8"/>
  <c r="T253" i="8"/>
  <c r="T317" i="8"/>
  <c r="T381" i="8"/>
  <c r="AD200" i="8"/>
  <c r="AE188" i="8"/>
  <c r="AD179" i="8"/>
  <c r="AD168" i="8"/>
  <c r="E158" i="8"/>
  <c r="AD147" i="8"/>
  <c r="E137" i="8"/>
  <c r="AD125" i="8"/>
  <c r="E115" i="8"/>
  <c r="T90" i="8"/>
  <c r="T58" i="8"/>
  <c r="T26" i="8"/>
  <c r="AA128" i="8"/>
  <c r="AA192" i="8"/>
  <c r="AA256" i="8"/>
  <c r="T98" i="8"/>
  <c r="AA64" i="8"/>
  <c r="AA32" i="8"/>
  <c r="AA113" i="8"/>
  <c r="AA177" i="8"/>
  <c r="AA241" i="8"/>
  <c r="AA346" i="8"/>
  <c r="AA313" i="8"/>
  <c r="AA378" i="8"/>
  <c r="T136" i="8"/>
  <c r="T200" i="8"/>
  <c r="T264" i="8"/>
  <c r="T328" i="8"/>
  <c r="T391" i="8"/>
  <c r="T117" i="8"/>
  <c r="T181" i="8"/>
  <c r="T245" i="8"/>
  <c r="T309" i="8"/>
  <c r="T373" i="8"/>
  <c r="AE393" i="8"/>
  <c r="E385" i="8"/>
  <c r="AE372" i="8"/>
  <c r="E363" i="8"/>
  <c r="AD352" i="8"/>
  <c r="AE339" i="8"/>
  <c r="E397" i="8"/>
  <c r="E386" i="8"/>
  <c r="E375" i="8"/>
  <c r="E365" i="8"/>
  <c r="E354" i="8"/>
  <c r="E344" i="8"/>
  <c r="E334" i="8"/>
  <c r="E324" i="8"/>
  <c r="AE310" i="8"/>
  <c r="AE299" i="8"/>
  <c r="AE289" i="8"/>
  <c r="AD280" i="8"/>
  <c r="AD269" i="8"/>
  <c r="E259" i="8"/>
  <c r="E248" i="8"/>
  <c r="AD237" i="8"/>
  <c r="AE225" i="8"/>
  <c r="E216" i="8"/>
  <c r="AE204" i="8"/>
  <c r="AE193" i="8"/>
  <c r="E185" i="8"/>
  <c r="AE171" i="8"/>
  <c r="AD162" i="8"/>
  <c r="AE151" i="8"/>
  <c r="AE140" i="8"/>
  <c r="E131" i="8"/>
  <c r="AD120" i="8"/>
  <c r="AD109" i="8"/>
  <c r="T73" i="8"/>
  <c r="T41" i="8"/>
  <c r="AA96" i="8"/>
  <c r="AA162" i="8"/>
  <c r="AA226" i="8"/>
  <c r="AA314" i="8"/>
  <c r="AA79" i="8"/>
  <c r="AA47" i="8"/>
  <c r="AA15" i="8"/>
  <c r="AA147" i="8"/>
  <c r="AA211" i="8"/>
  <c r="AA286" i="8"/>
  <c r="AA285" i="8"/>
  <c r="AA349" i="8"/>
  <c r="T106" i="8"/>
  <c r="T170" i="8"/>
  <c r="T234" i="8"/>
  <c r="T298" i="8"/>
  <c r="T362" i="8"/>
  <c r="AA394" i="8"/>
  <c r="T151" i="8"/>
  <c r="T215" i="8"/>
  <c r="T279" i="8"/>
  <c r="T343" i="8"/>
  <c r="T405" i="8"/>
  <c r="AD395" i="8"/>
  <c r="E384" i="8"/>
  <c r="AD373" i="8"/>
  <c r="AD362" i="8"/>
  <c r="E353" i="8"/>
  <c r="AD341" i="8"/>
  <c r="E331" i="8"/>
  <c r="AD320" i="8"/>
  <c r="AE307" i="8"/>
  <c r="E299" i="8"/>
  <c r="AE286" i="8"/>
  <c r="AD277" i="8"/>
  <c r="AD266" i="8"/>
  <c r="AD255" i="8"/>
  <c r="E245" i="8"/>
  <c r="E235" i="8"/>
  <c r="AE222" i="8"/>
  <c r="E213" i="8"/>
  <c r="AE272" i="8"/>
  <c r="E395" i="8"/>
  <c r="AE382" i="8"/>
  <c r="E373" i="8"/>
  <c r="AE360" i="8"/>
  <c r="E352" i="8"/>
  <c r="E342" i="8"/>
  <c r="AE328" i="8"/>
  <c r="E320" i="8"/>
  <c r="AD309" i="8"/>
  <c r="AE296" i="8"/>
  <c r="AD287" i="8"/>
  <c r="E277" i="8"/>
  <c r="E266" i="8"/>
  <c r="AE254" i="8"/>
  <c r="AE243" i="8"/>
  <c r="E234" i="8"/>
  <c r="AD223" i="8"/>
  <c r="AE211" i="8"/>
  <c r="E202" i="8"/>
  <c r="AD191" i="8"/>
  <c r="E181" i="8"/>
  <c r="AD170" i="8"/>
  <c r="E160" i="8"/>
  <c r="E149" i="8"/>
  <c r="AD138" i="8"/>
  <c r="AE125" i="8"/>
  <c r="AD116" i="8"/>
  <c r="T95" i="8"/>
  <c r="T63" i="8"/>
  <c r="T31" i="8"/>
  <c r="AA118" i="8"/>
  <c r="AA182" i="8"/>
  <c r="AA246" i="8"/>
  <c r="AA356" i="8"/>
  <c r="AA69" i="8"/>
  <c r="AA37" i="8"/>
  <c r="AA103" i="8"/>
  <c r="AA167" i="8"/>
  <c r="AA231" i="8"/>
  <c r="AA324" i="8"/>
  <c r="AA303" i="8"/>
  <c r="AA369" i="8"/>
  <c r="T126" i="8"/>
  <c r="T190" i="8"/>
  <c r="T254" i="8"/>
  <c r="T318" i="8"/>
  <c r="T382" i="8"/>
  <c r="T107" i="8"/>
  <c r="T171" i="8"/>
  <c r="T235" i="8"/>
  <c r="T299" i="8"/>
  <c r="T363" i="8"/>
  <c r="AE400" i="8"/>
  <c r="E392" i="8"/>
  <c r="E381" i="8"/>
  <c r="AE368" i="8"/>
  <c r="AD359" i="8"/>
  <c r="E349" i="8"/>
  <c r="E339" i="8"/>
  <c r="AD327" i="8"/>
  <c r="AE314" i="8"/>
  <c r="E307" i="8"/>
  <c r="AD295" i="8"/>
  <c r="AE283" i="8"/>
  <c r="AD273" i="8"/>
  <c r="AD262" i="8"/>
  <c r="AD252" i="8"/>
  <c r="AE240" i="8"/>
  <c r="E231" i="8"/>
  <c r="AD220" i="8"/>
  <c r="AE208" i="8"/>
  <c r="AD198" i="8"/>
  <c r="AD187" i="8"/>
  <c r="AD177" i="8"/>
  <c r="AD166" i="8"/>
  <c r="AE154" i="8"/>
  <c r="E145" i="8"/>
  <c r="AE132" i="8"/>
  <c r="E124" i="8"/>
  <c r="AE112" i="8"/>
  <c r="T84" i="8"/>
  <c r="T52" i="8"/>
  <c r="T20" i="8"/>
  <c r="AA140" i="8"/>
  <c r="AA204" i="8"/>
  <c r="AA272" i="8"/>
  <c r="AA90" i="8"/>
  <c r="AA58" i="8"/>
  <c r="AA26" i="8"/>
  <c r="AA125" i="8"/>
  <c r="AA189" i="8"/>
  <c r="AA253" i="8"/>
  <c r="AA370" i="8"/>
  <c r="AA325" i="8"/>
  <c r="AA391" i="8"/>
  <c r="T148" i="8"/>
  <c r="T212" i="8"/>
  <c r="T276" i="8"/>
  <c r="T340" i="8"/>
  <c r="T404" i="8"/>
  <c r="T129" i="8"/>
  <c r="T193" i="8"/>
  <c r="T257" i="8"/>
  <c r="T321" i="8"/>
  <c r="T385" i="8"/>
  <c r="E330" i="8"/>
  <c r="AD319" i="8"/>
  <c r="AD308" i="8"/>
  <c r="AE295" i="8"/>
  <c r="E287" i="8"/>
  <c r="AD276" i="8"/>
  <c r="AD265" i="8"/>
  <c r="AD254" i="8"/>
  <c r="E244" i="8"/>
  <c r="AD233" i="8"/>
  <c r="AD222" i="8"/>
  <c r="AE210" i="8"/>
  <c r="AD201" i="8"/>
  <c r="AE189" i="8"/>
  <c r="AD180" i="8"/>
  <c r="AE167" i="8"/>
  <c r="E159" i="8"/>
  <c r="AE147" i="8"/>
  <c r="AD137" i="8"/>
  <c r="AE124" i="8"/>
  <c r="AD115" i="8"/>
  <c r="T93" i="8"/>
  <c r="T61" i="8"/>
  <c r="T29" i="8"/>
  <c r="AA122" i="8"/>
  <c r="AA186" i="8"/>
  <c r="AA250" i="8"/>
  <c r="AA364" i="8"/>
  <c r="AA67" i="8"/>
  <c r="AA35" i="8"/>
  <c r="AA107" i="8"/>
  <c r="AA171" i="8"/>
  <c r="AA235" i="8"/>
  <c r="AA332" i="8"/>
  <c r="AA307" i="8"/>
  <c r="AA373" i="8"/>
  <c r="T130" i="8"/>
  <c r="T194" i="8"/>
  <c r="T258" i="8"/>
  <c r="T322" i="8"/>
  <c r="T386" i="8"/>
  <c r="T111" i="8"/>
  <c r="T175" i="8"/>
  <c r="T239" i="8"/>
  <c r="T303" i="8"/>
  <c r="T367" i="8"/>
  <c r="E402" i="8"/>
  <c r="AD391" i="8"/>
  <c r="AD380" i="8"/>
  <c r="AD369" i="8"/>
  <c r="E359" i="8"/>
  <c r="AD348" i="8"/>
  <c r="AE335" i="8"/>
  <c r="E327" i="8"/>
  <c r="E317" i="8"/>
  <c r="AE303" i="8"/>
  <c r="AE293" i="8"/>
  <c r="AE282" i="8"/>
  <c r="E273" i="8"/>
  <c r="AE261" i="8"/>
  <c r="AE250" i="8"/>
  <c r="E241" i="8"/>
  <c r="AD230" i="8"/>
  <c r="AE218" i="8"/>
  <c r="AD208" i="8"/>
  <c r="AE399" i="8"/>
  <c r="AE388" i="8"/>
  <c r="E380" i="8"/>
  <c r="E369" i="8"/>
  <c r="AE356" i="8"/>
  <c r="E348" i="8"/>
  <c r="AD337" i="8"/>
  <c r="AE324" i="8"/>
  <c r="E316" i="8"/>
  <c r="AD305" i="8"/>
  <c r="AD294" i="8"/>
  <c r="E284" i="8"/>
  <c r="AD272" i="8"/>
  <c r="AE260" i="8"/>
  <c r="AD251" i="8"/>
  <c r="AE239" i="8"/>
  <c r="E230" i="8"/>
  <c r="AD219" i="8"/>
  <c r="E209" i="8"/>
  <c r="E198" i="8"/>
  <c r="E188" i="8"/>
  <c r="E177" i="8"/>
  <c r="AD165" i="8"/>
  <c r="AD155" i="8"/>
  <c r="AE143" i="8"/>
  <c r="AE133" i="8"/>
  <c r="AD123" i="8"/>
  <c r="E113" i="8"/>
  <c r="T83" i="8"/>
  <c r="T51" i="8"/>
  <c r="T19" i="8"/>
  <c r="AA142" i="8"/>
  <c r="AA206" i="8"/>
  <c r="AA276" i="8"/>
  <c r="AA89" i="8"/>
  <c r="AA57" i="8"/>
  <c r="AA25" i="8"/>
  <c r="AA127" i="8"/>
  <c r="AA191" i="8"/>
  <c r="AA255" i="8"/>
  <c r="AA265" i="8"/>
  <c r="AA327" i="8"/>
  <c r="AA393" i="8"/>
  <c r="T150" i="8"/>
  <c r="T214" i="8"/>
  <c r="T278" i="8"/>
  <c r="T342" i="8"/>
  <c r="AA374" i="8"/>
  <c r="T131" i="8"/>
  <c r="T195" i="8"/>
  <c r="T259" i="8"/>
  <c r="T323" i="8"/>
  <c r="T395" i="8"/>
  <c r="AE396" i="8"/>
  <c r="AD387" i="8"/>
  <c r="AE375" i="8"/>
  <c r="E366" i="8"/>
  <c r="AE353" i="8"/>
  <c r="E345" i="8"/>
  <c r="E335" i="8"/>
  <c r="AD323" i="8"/>
  <c r="E313" i="8"/>
  <c r="AD302" i="8"/>
  <c r="AD291" i="8"/>
  <c r="AE279" i="8"/>
  <c r="AE268" i="8"/>
  <c r="AE257" i="8"/>
  <c r="AD248" i="8"/>
  <c r="AE236" i="8"/>
  <c r="E227" i="8"/>
  <c r="AE215" i="8"/>
  <c r="AD205" i="8"/>
  <c r="AD194" i="8"/>
  <c r="E184" i="8"/>
  <c r="AD173" i="8"/>
  <c r="E163" i="8"/>
  <c r="E152" i="8"/>
  <c r="AE138" i="8"/>
  <c r="AD130" i="8"/>
  <c r="AD119" i="8"/>
  <c r="E109" i="8"/>
  <c r="T72" i="8"/>
  <c r="T40" i="8"/>
  <c r="AA100" i="8"/>
  <c r="AA164" i="8"/>
  <c r="AA228" i="8"/>
  <c r="AA318" i="8"/>
  <c r="AA78" i="8"/>
  <c r="AA46" i="8"/>
  <c r="AA14" i="8"/>
  <c r="AA149" i="8"/>
  <c r="AA213" i="8"/>
  <c r="AA290" i="8"/>
  <c r="AA287" i="8"/>
  <c r="AA351" i="8"/>
  <c r="T108" i="8"/>
  <c r="T172" i="8"/>
  <c r="T236" i="8"/>
  <c r="T300" i="8"/>
  <c r="T364" i="8"/>
  <c r="AA396" i="8"/>
  <c r="T153" i="8"/>
  <c r="T217" i="8"/>
  <c r="T281" i="8"/>
  <c r="T345" i="8"/>
  <c r="AE200" i="8"/>
  <c r="E191" i="8"/>
  <c r="AE178" i="8"/>
  <c r="E170" i="8"/>
  <c r="AE157" i="8"/>
  <c r="AD148" i="8"/>
  <c r="E138" i="8"/>
  <c r="AD127" i="8"/>
  <c r="E117" i="8"/>
  <c r="T94" i="8"/>
  <c r="T62" i="8"/>
  <c r="T30" i="8"/>
  <c r="AA120" i="8"/>
  <c r="AA184" i="8"/>
  <c r="AA248" i="8"/>
  <c r="AA360" i="8"/>
  <c r="AA68" i="8"/>
  <c r="AA36" i="8"/>
  <c r="AA105" i="8"/>
  <c r="AA169" i="8"/>
  <c r="AA233" i="8"/>
  <c r="AA328" i="8"/>
  <c r="AA305" i="8"/>
  <c r="AA371" i="8"/>
  <c r="T128" i="8"/>
  <c r="T192" i="8"/>
  <c r="T256" i="8"/>
  <c r="T320" i="8"/>
  <c r="T384" i="8"/>
  <c r="T109" i="8"/>
  <c r="T173" i="8"/>
  <c r="T237" i="8"/>
  <c r="T301" i="8"/>
  <c r="T365" i="8"/>
  <c r="E203" i="8"/>
  <c r="AE191" i="8"/>
  <c r="E182" i="8"/>
  <c r="AE168" i="8"/>
  <c r="AD160" i="8"/>
  <c r="E150" i="8"/>
  <c r="AE137" i="8"/>
  <c r="AD128" i="8"/>
  <c r="E118" i="8"/>
  <c r="AD106" i="8"/>
  <c r="T66" i="8"/>
  <c r="T34" i="8"/>
  <c r="AA112" i="8"/>
  <c r="AA176" i="8"/>
  <c r="AA240" i="8"/>
  <c r="AA344" i="8"/>
  <c r="AA72" i="8"/>
  <c r="AA40" i="8"/>
  <c r="AA95" i="8"/>
  <c r="AA161" i="8"/>
  <c r="AA225" i="8"/>
  <c r="AA312" i="8"/>
  <c r="AA297" i="8"/>
  <c r="AA363" i="8"/>
  <c r="T120" i="8"/>
  <c r="T184" i="8"/>
  <c r="T248" i="8"/>
  <c r="T312" i="8"/>
  <c r="T376" i="8"/>
  <c r="T101" i="8"/>
  <c r="T165" i="8"/>
  <c r="T229" i="8"/>
  <c r="T293" i="8"/>
  <c r="T357" i="8"/>
  <c r="AA400" i="8"/>
  <c r="T157" i="8"/>
  <c r="T221" i="8"/>
  <c r="T285" i="8"/>
  <c r="T349" i="8"/>
  <c r="T401" i="8"/>
  <c r="E195" i="8"/>
  <c r="AD184" i="8"/>
  <c r="E174" i="8"/>
  <c r="AE161" i="8"/>
  <c r="AD152" i="8"/>
  <c r="E142" i="8"/>
  <c r="AE129" i="8"/>
  <c r="AE118" i="8"/>
  <c r="E110" i="8"/>
  <c r="T74" i="8"/>
  <c r="T42" i="8"/>
  <c r="AA98" i="8"/>
  <c r="AA160" i="8"/>
  <c r="AA224" i="8"/>
  <c r="AA310" i="8"/>
  <c r="AA80" i="8"/>
  <c r="AA48" i="8"/>
  <c r="AA16" i="8"/>
  <c r="AA145" i="8"/>
  <c r="AA209" i="8"/>
  <c r="AA282" i="8"/>
  <c r="AA283" i="8"/>
  <c r="AA347" i="8"/>
  <c r="T104" i="8"/>
  <c r="T168" i="8"/>
  <c r="T232" i="8"/>
  <c r="T296" i="8"/>
  <c r="T360" i="8"/>
  <c r="AA392" i="8"/>
  <c r="T149" i="8"/>
  <c r="T213" i="8"/>
  <c r="T277" i="8"/>
  <c r="T341" i="8"/>
  <c r="E401" i="8"/>
  <c r="E391" i="8"/>
  <c r="AD379" i="8"/>
  <c r="AD368" i="8"/>
  <c r="E358" i="8"/>
  <c r="AD347" i="8"/>
  <c r="AD402" i="8"/>
  <c r="AE389" i="8"/>
  <c r="AE378" i="8"/>
  <c r="E370" i="8"/>
  <c r="E360" i="8"/>
  <c r="AE346" i="8"/>
  <c r="AD339" i="8"/>
  <c r="AD328" i="8"/>
  <c r="AE315" i="8"/>
  <c r="E308" i="8"/>
  <c r="AD296" i="8"/>
  <c r="AE284" i="8"/>
  <c r="E275" i="8"/>
  <c r="AD263" i="8"/>
  <c r="AD253" i="8"/>
  <c r="AE241" i="8"/>
  <c r="E232" i="8"/>
  <c r="E222" i="8"/>
  <c r="E211" i="8"/>
  <c r="E200" i="8"/>
  <c r="E190" i="8"/>
  <c r="E179" i="8"/>
  <c r="E168" i="8"/>
  <c r="AD157" i="8"/>
  <c r="E147" i="8"/>
  <c r="AD136" i="8"/>
  <c r="E126" i="8"/>
  <c r="AE113" i="8"/>
  <c r="T89" i="8"/>
  <c r="T57" i="8"/>
  <c r="T25" i="8"/>
  <c r="AA130" i="8"/>
  <c r="AA194" i="8"/>
  <c r="AA258" i="8"/>
  <c r="T96" i="8"/>
  <c r="AA63" i="8"/>
  <c r="AA31" i="8"/>
  <c r="AA115" i="8"/>
  <c r="AA179" i="8"/>
  <c r="AA243" i="8"/>
  <c r="AA350" i="8"/>
  <c r="AA315" i="8"/>
  <c r="AA380" i="8"/>
  <c r="T138" i="8"/>
  <c r="T202" i="8"/>
  <c r="T266" i="8"/>
  <c r="T330" i="8"/>
  <c r="T393" i="8"/>
  <c r="T119" i="8"/>
  <c r="T183" i="8"/>
  <c r="T247" i="8"/>
  <c r="T311" i="8"/>
  <c r="T375" i="8"/>
  <c r="AE398" i="8"/>
  <c r="E390" i="8"/>
  <c r="E379" i="8"/>
  <c r="E368" i="8"/>
  <c r="AE355" i="8"/>
  <c r="E347" i="8"/>
  <c r="AD336" i="8"/>
  <c r="AE323" i="8"/>
  <c r="E315" i="8"/>
  <c r="AD304" i="8"/>
  <c r="AD293" i="8"/>
  <c r="AE281" i="8"/>
  <c r="AE270" i="8"/>
  <c r="AE259" i="8"/>
  <c r="AD250" i="8"/>
  <c r="AE238" i="8"/>
  <c r="E229" i="8"/>
  <c r="AE217" i="8"/>
  <c r="E208" i="8"/>
  <c r="AD400" i="8"/>
  <c r="AD389" i="8"/>
  <c r="AE376" i="8"/>
  <c r="AD367" i="8"/>
  <c r="AD357" i="8"/>
  <c r="AE344" i="8"/>
  <c r="E336" i="8"/>
  <c r="AD325" i="8"/>
  <c r="AE312" i="8"/>
  <c r="E304" i="8"/>
  <c r="E293" i="8"/>
  <c r="AD282" i="8"/>
  <c r="AD271" i="8"/>
  <c r="AD260" i="8"/>
  <c r="AE248" i="8"/>
  <c r="AD239" i="8"/>
  <c r="AE227" i="8"/>
  <c r="E218" i="8"/>
  <c r="AE206" i="8"/>
  <c r="AE195" i="8"/>
  <c r="AD186" i="8"/>
  <c r="AE173" i="8"/>
  <c r="AE163" i="8"/>
  <c r="AE152" i="8"/>
  <c r="AD143" i="8"/>
  <c r="E133" i="8"/>
  <c r="AE120" i="8"/>
  <c r="AE109" i="8"/>
  <c r="T79" i="8"/>
  <c r="T47" i="8"/>
  <c r="T15" i="8"/>
  <c r="AA150" i="8"/>
  <c r="AA214" i="8"/>
  <c r="AA292" i="8"/>
  <c r="AA85" i="8"/>
  <c r="AA53" i="8"/>
  <c r="AA21" i="8"/>
  <c r="AA135" i="8"/>
  <c r="AA199" i="8"/>
  <c r="AA263" i="8"/>
  <c r="AA273" i="8"/>
  <c r="AA337" i="8"/>
  <c r="AA401" i="8"/>
  <c r="T158" i="8"/>
  <c r="T222" i="8"/>
  <c r="T286" i="8"/>
  <c r="T350" i="8"/>
  <c r="AA381" i="8"/>
  <c r="T139" i="8"/>
  <c r="T203" i="8"/>
  <c r="T267" i="8"/>
  <c r="T331" i="8"/>
  <c r="T394" i="8"/>
  <c r="AD397" i="8"/>
  <c r="AE385" i="8"/>
  <c r="AD375" i="8"/>
  <c r="AD364" i="8"/>
  <c r="AD354" i="8"/>
  <c r="AD343" i="8"/>
  <c r="E333" i="8"/>
  <c r="AD322" i="8"/>
  <c r="AE309" i="8"/>
  <c r="E301" i="8"/>
  <c r="AE288" i="8"/>
  <c r="E280" i="8"/>
  <c r="AE267" i="8"/>
  <c r="E258" i="8"/>
  <c r="E247" i="8"/>
  <c r="AD236" i="8"/>
  <c r="AE224" i="8"/>
  <c r="E215" i="8"/>
  <c r="E205" i="8"/>
  <c r="AD192" i="8"/>
  <c r="E183" i="8"/>
  <c r="E172" i="8"/>
  <c r="AE159" i="8"/>
  <c r="AD150" i="8"/>
  <c r="AD139" i="8"/>
  <c r="AE128" i="8"/>
  <c r="AE116" i="8"/>
  <c r="AD107" i="8"/>
  <c r="T68" i="8"/>
  <c r="T36" i="8"/>
  <c r="AA108" i="8"/>
  <c r="AA172" i="8"/>
  <c r="AA236" i="8"/>
  <c r="AA336" i="8"/>
  <c r="AA74" i="8"/>
  <c r="AA42" i="8"/>
  <c r="T10" i="8"/>
  <c r="AA157" i="8"/>
  <c r="AA221" i="8"/>
  <c r="AA304" i="8"/>
  <c r="AA334" i="8"/>
  <c r="AA359" i="8"/>
  <c r="T116" i="8"/>
  <c r="T180" i="8"/>
  <c r="T244" i="8"/>
  <c r="T308" i="8"/>
  <c r="T372" i="8"/>
  <c r="AA404" i="8"/>
  <c r="T161" i="8"/>
  <c r="T225" i="8"/>
  <c r="T289" i="8"/>
  <c r="T353" i="8"/>
  <c r="AD335" i="8"/>
  <c r="E325" i="8"/>
  <c r="AE311" i="8"/>
  <c r="AD303" i="8"/>
  <c r="AD292" i="8"/>
  <c r="AE280" i="8"/>
  <c r="AD270" i="8"/>
  <c r="AE258" i="8"/>
  <c r="AD249" i="8"/>
  <c r="AE237" i="8"/>
  <c r="E228" i="8"/>
  <c r="AD217" i="8"/>
  <c r="AD206" i="8"/>
  <c r="E196" i="8"/>
  <c r="AE183" i="8"/>
  <c r="E175" i="8"/>
  <c r="AE162" i="8"/>
  <c r="AD153" i="8"/>
  <c r="AE141" i="8"/>
  <c r="AD132" i="8"/>
  <c r="AE119" i="8"/>
  <c r="AD110" i="8"/>
  <c r="T77" i="8"/>
  <c r="T45" i="8"/>
  <c r="T13" i="8"/>
  <c r="AA154" i="8"/>
  <c r="AA218" i="8"/>
  <c r="AA298" i="8"/>
  <c r="AA83" i="8"/>
  <c r="AA51" i="8"/>
  <c r="AA19" i="8"/>
  <c r="AA139" i="8"/>
  <c r="AA203" i="8"/>
  <c r="AA270" i="8"/>
  <c r="AA277" i="8"/>
  <c r="AA341" i="8"/>
  <c r="AA405" i="8"/>
  <c r="T162" i="8"/>
  <c r="T226" i="8"/>
  <c r="T290" i="8"/>
  <c r="T354" i="8"/>
  <c r="AA386" i="8"/>
  <c r="T143" i="8"/>
  <c r="T207" i="8"/>
  <c r="T271" i="8"/>
  <c r="T335" i="8"/>
  <c r="T399" i="8"/>
  <c r="AE394" i="8"/>
  <c r="AE383" i="8"/>
  <c r="AE373" i="8"/>
  <c r="AE362" i="8"/>
  <c r="AE351" i="8"/>
  <c r="E343" i="8"/>
  <c r="AD332" i="8"/>
  <c r="AE319" i="8"/>
  <c r="E311" i="8"/>
  <c r="E300" i="8"/>
  <c r="E290" i="8"/>
  <c r="E279" i="8"/>
  <c r="AE266" i="8"/>
  <c r="AD257" i="8"/>
  <c r="AD246" i="8"/>
  <c r="AE234" i="8"/>
  <c r="E225" i="8"/>
  <c r="AD214" i="8"/>
  <c r="AE202" i="8"/>
  <c r="AD396" i="8"/>
  <c r="AD385" i="8"/>
  <c r="AD374" i="8"/>
  <c r="AD363" i="8"/>
  <c r="AD353" i="8"/>
  <c r="AE340" i="8"/>
  <c r="E332" i="8"/>
  <c r="AD321" i="8"/>
  <c r="AE308" i="8"/>
  <c r="AE297" i="8"/>
  <c r="E289" i="8"/>
  <c r="AE277" i="8"/>
  <c r="AD267" i="8"/>
  <c r="AD256" i="8"/>
  <c r="E246" i="8"/>
  <c r="AD235" i="8"/>
  <c r="AE223" i="8"/>
  <c r="AE212" i="8"/>
  <c r="AD203" i="8"/>
  <c r="E193" i="8"/>
  <c r="AD182" i="8"/>
  <c r="AD171" i="8"/>
  <c r="E161" i="8"/>
  <c r="AD149" i="8"/>
  <c r="E140" i="8"/>
  <c r="AE126" i="8"/>
  <c r="AD118" i="8"/>
  <c r="E107" i="8"/>
  <c r="T67" i="8"/>
  <c r="T35" i="8"/>
  <c r="AA110" i="8"/>
  <c r="AA174" i="8"/>
  <c r="AA238" i="8"/>
  <c r="AA340" i="8"/>
  <c r="AA73" i="8"/>
  <c r="AA41" i="8"/>
  <c r="AA97" i="8"/>
  <c r="AA159" i="8"/>
  <c r="AA223" i="8"/>
  <c r="AA308" i="8"/>
  <c r="AA295" i="8"/>
  <c r="AA361" i="8"/>
  <c r="T118" i="8"/>
  <c r="T182" i="8"/>
  <c r="T246" i="8"/>
  <c r="T310" i="8"/>
  <c r="T374" i="8"/>
  <c r="T99" i="8"/>
  <c r="T163" i="8"/>
  <c r="T227" i="8"/>
  <c r="T291" i="8"/>
  <c r="T355" i="8"/>
  <c r="E404" i="8"/>
  <c r="AD393" i="8"/>
  <c r="AD382" i="8"/>
  <c r="AE370" i="8"/>
  <c r="E361" i="8"/>
  <c r="E351" i="8"/>
  <c r="AE337" i="8"/>
  <c r="E329" i="8"/>
  <c r="AD318" i="8"/>
  <c r="AD307" i="8"/>
  <c r="E297" i="8"/>
  <c r="E286" i="8"/>
  <c r="AE274" i="8"/>
  <c r="AD264" i="8"/>
  <c r="AE252" i="8"/>
  <c r="E243" i="8"/>
  <c r="AD232" i="8"/>
  <c r="AD221" i="8"/>
  <c r="AD210" i="8"/>
  <c r="AE198" i="8"/>
  <c r="E189" i="8"/>
  <c r="AE176" i="8"/>
  <c r="AE166" i="8"/>
  <c r="E157" i="8"/>
  <c r="AD146" i="8"/>
  <c r="E136" i="8"/>
  <c r="AE123" i="8"/>
  <c r="AD114" i="8"/>
  <c r="T88" i="8"/>
  <c r="T56" i="8"/>
  <c r="T24" i="8"/>
  <c r="AA132" i="8"/>
  <c r="AA196" i="8"/>
  <c r="AA260" i="8"/>
  <c r="AA94" i="8"/>
  <c r="AA62" i="8"/>
  <c r="AA30" i="8"/>
  <c r="AA117" i="8"/>
  <c r="AA181" i="8"/>
  <c r="AA245" i="8"/>
  <c r="AA354" i="8"/>
  <c r="AA317" i="8"/>
  <c r="AA382" i="8"/>
  <c r="T140" i="8"/>
  <c r="T204" i="8"/>
  <c r="T268" i="8"/>
  <c r="T332" i="8"/>
  <c r="T396" i="8"/>
  <c r="T121" i="8"/>
  <c r="T185" i="8"/>
  <c r="T249" i="8"/>
  <c r="T313" i="8"/>
  <c r="T377" i="8"/>
  <c r="AD196" i="8"/>
  <c r="E186" i="8"/>
  <c r="AD175" i="8"/>
  <c r="AD164" i="8"/>
  <c r="E154" i="8"/>
  <c r="E143" i="8"/>
  <c r="AE130" i="8"/>
  <c r="E122" i="8"/>
  <c r="AD111" i="8"/>
  <c r="T78" i="8"/>
  <c r="T46" i="8"/>
  <c r="T14" i="8"/>
  <c r="AA152" i="8"/>
  <c r="AA216" i="8"/>
  <c r="AA335" i="8"/>
  <c r="AA84" i="8"/>
  <c r="AA52" i="8"/>
  <c r="AA20" i="8"/>
  <c r="AA137" i="8"/>
  <c r="AA201" i="8"/>
  <c r="AA266" i="8"/>
  <c r="AA275" i="8"/>
  <c r="AA339" i="8"/>
  <c r="AA403" i="8"/>
  <c r="T160" i="8"/>
  <c r="T224" i="8"/>
  <c r="T288" i="8"/>
  <c r="T352" i="8"/>
  <c r="AA383" i="8"/>
  <c r="T141" i="8"/>
  <c r="T205" i="8"/>
  <c r="T269" i="8"/>
  <c r="T333" i="8"/>
  <c r="T397" i="8"/>
  <c r="AE196" i="8"/>
  <c r="E187" i="8"/>
  <c r="AE174" i="8"/>
  <c r="E166" i="8"/>
  <c r="AE153" i="8"/>
  <c r="AD144" i="8"/>
  <c r="AE131" i="8"/>
  <c r="AE121" i="8"/>
  <c r="AE110" i="8"/>
  <c r="T82" i="8"/>
  <c r="T50" i="8"/>
  <c r="T18" i="8"/>
  <c r="AA144" i="8"/>
  <c r="AA208" i="8"/>
  <c r="AA280" i="8"/>
  <c r="AA88" i="8"/>
  <c r="AA56" i="8"/>
  <c r="AA24" i="8"/>
  <c r="AA129" i="8"/>
  <c r="AA193" i="8"/>
  <c r="AA257" i="8"/>
  <c r="AA267" i="8"/>
  <c r="AA329" i="8"/>
  <c r="AA395" i="8"/>
  <c r="T152" i="8"/>
  <c r="T216" i="8"/>
  <c r="T280" i="8"/>
  <c r="T344" i="8"/>
  <c r="AA385" i="8"/>
  <c r="T133" i="8"/>
  <c r="T197" i="8"/>
  <c r="T261" i="8"/>
  <c r="T325" i="8"/>
  <c r="T388" i="8"/>
  <c r="AA10" i="8"/>
  <c r="AB10" i="8" s="1"/>
  <c r="E405" i="8"/>
  <c r="L106" i="8"/>
  <c r="AE106" i="8"/>
  <c r="U10" i="8"/>
  <c r="U11" i="8" s="1"/>
  <c r="V10" i="8"/>
  <c r="W10" i="7"/>
  <c r="W11" i="7" s="1"/>
  <c r="X10" i="7"/>
  <c r="Y10" i="7" s="1"/>
  <c r="Y11" i="7" s="1"/>
  <c r="AD405" i="7"/>
  <c r="AI405" i="7"/>
  <c r="Y11" i="9" l="1"/>
  <c r="X10" i="8"/>
  <c r="Y10" i="8" s="1"/>
  <c r="W10" i="8"/>
  <c r="AD405" i="8"/>
  <c r="AI405" i="8"/>
  <c r="V11" i="6"/>
  <c r="X11" i="6" s="1"/>
  <c r="W10" i="6"/>
  <c r="W11" i="6" s="1"/>
  <c r="X10" i="6"/>
  <c r="Y10" i="6" s="1"/>
  <c r="Y11" i="6" s="1"/>
  <c r="V11" i="8"/>
  <c r="X11" i="8" s="1"/>
  <c r="M106" i="8"/>
  <c r="L107" i="8"/>
  <c r="N106" i="8"/>
  <c r="O106" i="8" s="1"/>
  <c r="AB11" i="8"/>
  <c r="AB12" i="8" s="1"/>
  <c r="AB13" i="8" s="1"/>
  <c r="AB14" i="8" s="1"/>
  <c r="AB15" i="8" s="1"/>
  <c r="AB16" i="8" s="1"/>
  <c r="AB17" i="8" s="1"/>
  <c r="AB18" i="8" s="1"/>
  <c r="AB19" i="8" s="1"/>
  <c r="AB20" i="8" s="1"/>
  <c r="AB21" i="8" s="1"/>
  <c r="AB22" i="8" s="1"/>
  <c r="AB23" i="8" s="1"/>
  <c r="AB24" i="8" s="1"/>
  <c r="AB25" i="8" s="1"/>
  <c r="AB26" i="8" s="1"/>
  <c r="AB27" i="8" s="1"/>
  <c r="AB28" i="8" s="1"/>
  <c r="AB29" i="8" s="1"/>
  <c r="AB30" i="8" s="1"/>
  <c r="AB31" i="8" s="1"/>
  <c r="AB32" i="8" s="1"/>
  <c r="AB33" i="8" s="1"/>
  <c r="AB34" i="8" s="1"/>
  <c r="AB35" i="8" s="1"/>
  <c r="AB36" i="8" s="1"/>
  <c r="AB37" i="8" s="1"/>
  <c r="AB38" i="8" s="1"/>
  <c r="AB39" i="8" s="1"/>
  <c r="AB40" i="8" s="1"/>
  <c r="AB41" i="8" s="1"/>
  <c r="AB42" i="8" s="1"/>
  <c r="AB43" i="8" s="1"/>
  <c r="AB44" i="8" s="1"/>
  <c r="AB45" i="8" s="1"/>
  <c r="AB46" i="8" s="1"/>
  <c r="AB47" i="8" s="1"/>
  <c r="AB48" i="8" s="1"/>
  <c r="AB49" i="8" s="1"/>
  <c r="AB50" i="8" s="1"/>
  <c r="AB51" i="8" s="1"/>
  <c r="AB52" i="8" s="1"/>
  <c r="AB53" i="8" s="1"/>
  <c r="AB54" i="8" s="1"/>
  <c r="AB55" i="8" s="1"/>
  <c r="AB56" i="8" s="1"/>
  <c r="AB57" i="8" s="1"/>
  <c r="AB58" i="8" s="1"/>
  <c r="AB59" i="8" s="1"/>
  <c r="AB60" i="8" s="1"/>
  <c r="AB61" i="8" s="1"/>
  <c r="AB62" i="8" s="1"/>
  <c r="AB63" i="8" s="1"/>
  <c r="AB64" i="8" s="1"/>
  <c r="AB65" i="8" s="1"/>
  <c r="AB66" i="8" s="1"/>
  <c r="AB67" i="8" s="1"/>
  <c r="AB68" i="8" s="1"/>
  <c r="AB69" i="8" s="1"/>
  <c r="AB70" i="8" s="1"/>
  <c r="AB71" i="8" s="1"/>
  <c r="AB72" i="8" s="1"/>
  <c r="AB73" i="8" s="1"/>
  <c r="AB74" i="8" s="1"/>
  <c r="AB75" i="8" s="1"/>
  <c r="AB76" i="8" s="1"/>
  <c r="AB77" i="8" s="1"/>
  <c r="AB78" i="8" s="1"/>
  <c r="AB79" i="8" s="1"/>
  <c r="AB80" i="8" s="1"/>
  <c r="AB81" i="8" s="1"/>
  <c r="AB82" i="8" s="1"/>
  <c r="AB83" i="8" s="1"/>
  <c r="AB84" i="8" s="1"/>
  <c r="AB85" i="8" s="1"/>
  <c r="AB86" i="8" s="1"/>
  <c r="AB87" i="8" s="1"/>
  <c r="AB88" i="8" s="1"/>
  <c r="AB89" i="8" s="1"/>
  <c r="AB90" i="8" s="1"/>
  <c r="AB91" i="8" s="1"/>
  <c r="AB92" i="8" s="1"/>
  <c r="AB93" i="8" s="1"/>
  <c r="AB94" i="8" s="1"/>
  <c r="AB95" i="8" s="1"/>
  <c r="AB96" i="8" s="1"/>
  <c r="AB97" i="8" s="1"/>
  <c r="AB98" i="8" s="1"/>
  <c r="AB99" i="8" s="1"/>
  <c r="AB100" i="8" s="1"/>
  <c r="AB101" i="8" s="1"/>
  <c r="AB102" i="8" s="1"/>
  <c r="AB103" i="8" s="1"/>
  <c r="AB104" i="8" s="1"/>
  <c r="AB105" i="8" s="1"/>
  <c r="AB106" i="8" s="1"/>
  <c r="AB107" i="8" s="1"/>
  <c r="AB108" i="8" s="1"/>
  <c r="AB109" i="8" s="1"/>
  <c r="AB110" i="8" s="1"/>
  <c r="AB111" i="8" s="1"/>
  <c r="AB112" i="8" s="1"/>
  <c r="AB113" i="8" s="1"/>
  <c r="AB114" i="8" s="1"/>
  <c r="AB115" i="8" s="1"/>
  <c r="AB116" i="8" s="1"/>
  <c r="AB117" i="8" s="1"/>
  <c r="AB118" i="8" s="1"/>
  <c r="AB119" i="8" s="1"/>
  <c r="AB120" i="8" s="1"/>
  <c r="AB121" i="8" s="1"/>
  <c r="AB122" i="8" s="1"/>
  <c r="AB123" i="8" s="1"/>
  <c r="AB124" i="8" s="1"/>
  <c r="AB125" i="8" s="1"/>
  <c r="AB126" i="8" s="1"/>
  <c r="AB127" i="8" s="1"/>
  <c r="AB128" i="8" s="1"/>
  <c r="AB129" i="8" s="1"/>
  <c r="AB130" i="8" s="1"/>
  <c r="AB131" i="8" s="1"/>
  <c r="AB132" i="8" s="1"/>
  <c r="AB133" i="8" s="1"/>
  <c r="AB134" i="8" s="1"/>
  <c r="AB135" i="8" s="1"/>
  <c r="AB136" i="8" s="1"/>
  <c r="AB137" i="8" s="1"/>
  <c r="AB138" i="8" s="1"/>
  <c r="AB139" i="8" s="1"/>
  <c r="AB140" i="8" s="1"/>
  <c r="AB141" i="8" s="1"/>
  <c r="AB142" i="8" s="1"/>
  <c r="AB143" i="8" s="1"/>
  <c r="AB144" i="8" s="1"/>
  <c r="AB145" i="8" s="1"/>
  <c r="AB146" i="8" s="1"/>
  <c r="AB147" i="8" s="1"/>
  <c r="AB148" i="8" s="1"/>
  <c r="AB149" i="8" s="1"/>
  <c r="AB150" i="8" s="1"/>
  <c r="AB151" i="8" s="1"/>
  <c r="AB152" i="8" s="1"/>
  <c r="AB153" i="8" s="1"/>
  <c r="AB154" i="8" s="1"/>
  <c r="AB155" i="8" s="1"/>
  <c r="AB156" i="8" s="1"/>
  <c r="AB157" i="8" s="1"/>
  <c r="AB158" i="8" s="1"/>
  <c r="AB159" i="8" s="1"/>
  <c r="AB160" i="8" s="1"/>
  <c r="AB161" i="8" s="1"/>
  <c r="AB162" i="8" s="1"/>
  <c r="AB163" i="8" s="1"/>
  <c r="AB164" i="8" s="1"/>
  <c r="AB165" i="8" s="1"/>
  <c r="AB166" i="8" s="1"/>
  <c r="AB167" i="8" s="1"/>
  <c r="AB168" i="8" s="1"/>
  <c r="AB169" i="8" s="1"/>
  <c r="AB170" i="8" s="1"/>
  <c r="AB171" i="8" s="1"/>
  <c r="AB172" i="8" s="1"/>
  <c r="AB173" i="8" s="1"/>
  <c r="AB174" i="8" s="1"/>
  <c r="AB175" i="8" s="1"/>
  <c r="AB176" i="8" s="1"/>
  <c r="AB177" i="8" s="1"/>
  <c r="AB178" i="8" s="1"/>
  <c r="AB179" i="8" s="1"/>
  <c r="AB180" i="8" s="1"/>
  <c r="AB181" i="8" s="1"/>
  <c r="AB182" i="8" s="1"/>
  <c r="AB183" i="8" s="1"/>
  <c r="AB184" i="8" s="1"/>
  <c r="AB185" i="8" s="1"/>
  <c r="AB186" i="8" s="1"/>
  <c r="AB187" i="8" s="1"/>
  <c r="AB188" i="8" s="1"/>
  <c r="AB189" i="8" s="1"/>
  <c r="AB190" i="8" s="1"/>
  <c r="AB191" i="8" s="1"/>
  <c r="AB192" i="8" s="1"/>
  <c r="AB193" i="8" s="1"/>
  <c r="AB194" i="8" s="1"/>
  <c r="AB195" i="8" s="1"/>
  <c r="AB196" i="8" s="1"/>
  <c r="AB197" i="8" s="1"/>
  <c r="AB198" i="8" s="1"/>
  <c r="AB199" i="8" s="1"/>
  <c r="AB200" i="8" s="1"/>
  <c r="AB201" i="8" s="1"/>
  <c r="AB202" i="8" s="1"/>
  <c r="AB203" i="8" s="1"/>
  <c r="AB204" i="8" s="1"/>
  <c r="AB205" i="8" s="1"/>
  <c r="AB206" i="8" s="1"/>
  <c r="AB207" i="8" s="1"/>
  <c r="AB208" i="8" s="1"/>
  <c r="AB209" i="8" s="1"/>
  <c r="AB210" i="8" s="1"/>
  <c r="AB211" i="8" s="1"/>
  <c r="AB212" i="8" s="1"/>
  <c r="AB213" i="8" s="1"/>
  <c r="AB214" i="8" s="1"/>
  <c r="AB215" i="8" s="1"/>
  <c r="AB216" i="8" s="1"/>
  <c r="AB217" i="8" s="1"/>
  <c r="AB218" i="8" s="1"/>
  <c r="AB219" i="8" s="1"/>
  <c r="AB220" i="8" s="1"/>
  <c r="AB221" i="8" s="1"/>
  <c r="AB222" i="8" s="1"/>
  <c r="AB223" i="8" s="1"/>
  <c r="AB224" i="8" s="1"/>
  <c r="AB225" i="8" s="1"/>
  <c r="AB226" i="8" s="1"/>
  <c r="AB227" i="8" s="1"/>
  <c r="AB228" i="8" s="1"/>
  <c r="AB229" i="8" s="1"/>
  <c r="AB230" i="8" s="1"/>
  <c r="AB231" i="8" s="1"/>
  <c r="AB232" i="8" s="1"/>
  <c r="AB233" i="8" s="1"/>
  <c r="AB234" i="8" s="1"/>
  <c r="AB235" i="8" s="1"/>
  <c r="AB236" i="8" s="1"/>
  <c r="AB237" i="8" s="1"/>
  <c r="AB238" i="8" s="1"/>
  <c r="AB239" i="8" s="1"/>
  <c r="AB240" i="8" s="1"/>
  <c r="AB241" i="8" s="1"/>
  <c r="AB242" i="8" s="1"/>
  <c r="AB243" i="8" s="1"/>
  <c r="AB244" i="8" s="1"/>
  <c r="AB245" i="8" s="1"/>
  <c r="AB246" i="8" s="1"/>
  <c r="AB247" i="8" s="1"/>
  <c r="AB248" i="8" s="1"/>
  <c r="AB249" i="8" s="1"/>
  <c r="AB250" i="8" s="1"/>
  <c r="AB251" i="8" s="1"/>
  <c r="AB252" i="8" s="1"/>
  <c r="AB253" i="8" s="1"/>
  <c r="AB254" i="8" s="1"/>
  <c r="AB255" i="8" s="1"/>
  <c r="AB256" i="8" s="1"/>
  <c r="AB257" i="8" s="1"/>
  <c r="AB258" i="8" s="1"/>
  <c r="AB259" i="8" s="1"/>
  <c r="AB260" i="8" s="1"/>
  <c r="AB261" i="8" s="1"/>
  <c r="AB262" i="8" s="1"/>
  <c r="AB263" i="8" s="1"/>
  <c r="AB264" i="8" s="1"/>
  <c r="AB265" i="8" s="1"/>
  <c r="AB266" i="8" s="1"/>
  <c r="AB267" i="8" s="1"/>
  <c r="AB268" i="8" s="1"/>
  <c r="AB269" i="8" s="1"/>
  <c r="AB270" i="8" s="1"/>
  <c r="AB271" i="8" s="1"/>
  <c r="AB272" i="8" s="1"/>
  <c r="AB273" i="8" s="1"/>
  <c r="AB274" i="8" s="1"/>
  <c r="AB275" i="8" s="1"/>
  <c r="AB276" i="8" s="1"/>
  <c r="AB277" i="8" s="1"/>
  <c r="AB278" i="8" s="1"/>
  <c r="AB279" i="8" s="1"/>
  <c r="AB280" i="8" s="1"/>
  <c r="AB281" i="8" s="1"/>
  <c r="AB282" i="8" s="1"/>
  <c r="AB283" i="8" s="1"/>
  <c r="AB284" i="8" s="1"/>
  <c r="AB285" i="8" s="1"/>
  <c r="AB286" i="8" s="1"/>
  <c r="AB287" i="8" s="1"/>
  <c r="AB288" i="8" s="1"/>
  <c r="AB289" i="8" s="1"/>
  <c r="AB290" i="8" s="1"/>
  <c r="AB291" i="8" s="1"/>
  <c r="AB292" i="8" s="1"/>
  <c r="AB293" i="8" s="1"/>
  <c r="AB294" i="8" s="1"/>
  <c r="AB295" i="8" s="1"/>
  <c r="AB296" i="8" s="1"/>
  <c r="AB297" i="8" s="1"/>
  <c r="AB298" i="8" s="1"/>
  <c r="AB299" i="8" s="1"/>
  <c r="AB300" i="8" s="1"/>
  <c r="AB301" i="8" s="1"/>
  <c r="AB302" i="8" s="1"/>
  <c r="AB303" i="8" s="1"/>
  <c r="AB304" i="8" s="1"/>
  <c r="AB305" i="8" s="1"/>
  <c r="AB306" i="8" s="1"/>
  <c r="AB307" i="8" s="1"/>
  <c r="AB308" i="8" s="1"/>
  <c r="AB309" i="8" s="1"/>
  <c r="AB310" i="8" s="1"/>
  <c r="AB311" i="8" s="1"/>
  <c r="AB312" i="8" s="1"/>
  <c r="AB313" i="8" s="1"/>
  <c r="AB314" i="8" s="1"/>
  <c r="AB315" i="8" s="1"/>
  <c r="AB316" i="8" s="1"/>
  <c r="AB317" i="8" s="1"/>
  <c r="AB318" i="8" s="1"/>
  <c r="AB319" i="8" s="1"/>
  <c r="AB320" i="8" s="1"/>
  <c r="AB321" i="8" s="1"/>
  <c r="AB322" i="8" s="1"/>
  <c r="AB323" i="8" s="1"/>
  <c r="AB324" i="8" s="1"/>
  <c r="AB325" i="8" s="1"/>
  <c r="AB326" i="8" s="1"/>
  <c r="AB327" i="8" s="1"/>
  <c r="AB328" i="8" s="1"/>
  <c r="AB329" i="8" s="1"/>
  <c r="AB330" i="8" s="1"/>
  <c r="AB331" i="8" s="1"/>
  <c r="AB332" i="8" s="1"/>
  <c r="AB333" i="8" s="1"/>
  <c r="AB334" i="8" s="1"/>
  <c r="AB335" i="8" s="1"/>
  <c r="AB336" i="8" s="1"/>
  <c r="AB337" i="8" s="1"/>
  <c r="AB338" i="8" s="1"/>
  <c r="AB339" i="8" s="1"/>
  <c r="AB340" i="8" s="1"/>
  <c r="AB341" i="8" s="1"/>
  <c r="AB342" i="8" s="1"/>
  <c r="AB343" i="8" s="1"/>
  <c r="AB344" i="8" s="1"/>
  <c r="AB345" i="8" s="1"/>
  <c r="AB346" i="8" s="1"/>
  <c r="AB347" i="8" s="1"/>
  <c r="AB348" i="8" s="1"/>
  <c r="AB349" i="8" s="1"/>
  <c r="AB350" i="8" s="1"/>
  <c r="AB351" i="8" s="1"/>
  <c r="AB352" i="8" s="1"/>
  <c r="AB353" i="8" s="1"/>
  <c r="AB354" i="8" s="1"/>
  <c r="AB355" i="8" s="1"/>
  <c r="AB356" i="8" s="1"/>
  <c r="AB357" i="8" s="1"/>
  <c r="AB358" i="8" s="1"/>
  <c r="AB359" i="8" s="1"/>
  <c r="AB360" i="8" s="1"/>
  <c r="AB361" i="8" s="1"/>
  <c r="AB362" i="8" s="1"/>
  <c r="AB363" i="8" s="1"/>
  <c r="AB364" i="8" s="1"/>
  <c r="AB365" i="8" s="1"/>
  <c r="AB366" i="8" s="1"/>
  <c r="AB367" i="8" s="1"/>
  <c r="AB368" i="8" s="1"/>
  <c r="AB369" i="8" s="1"/>
  <c r="AB370" i="8" s="1"/>
  <c r="AB371" i="8" s="1"/>
  <c r="AB372" i="8" s="1"/>
  <c r="AB373" i="8" s="1"/>
  <c r="AB374" i="8" s="1"/>
  <c r="AB375" i="8" s="1"/>
  <c r="AB376" i="8" s="1"/>
  <c r="AB377" i="8" s="1"/>
  <c r="AB378" i="8" s="1"/>
  <c r="AB379" i="8" s="1"/>
  <c r="AB380" i="8" s="1"/>
  <c r="AB381" i="8" s="1"/>
  <c r="AB382" i="8" s="1"/>
  <c r="AB383" i="8" s="1"/>
  <c r="AB384" i="8" s="1"/>
  <c r="AB385" i="8" s="1"/>
  <c r="AB386" i="8" s="1"/>
  <c r="AB387" i="8" s="1"/>
  <c r="AB388" i="8" s="1"/>
  <c r="AB389" i="8" s="1"/>
  <c r="AB390" i="8" s="1"/>
  <c r="AB391" i="8" s="1"/>
  <c r="AB392" i="8" s="1"/>
  <c r="AB393" i="8" s="1"/>
  <c r="AB394" i="8" s="1"/>
  <c r="AB395" i="8" s="1"/>
  <c r="AB396" i="8" s="1"/>
  <c r="AB397" i="8" s="1"/>
  <c r="AB398" i="8" s="1"/>
  <c r="AB399" i="8" s="1"/>
  <c r="AB400" i="8" s="1"/>
  <c r="AB401" i="8" s="1"/>
  <c r="AB402" i="8" s="1"/>
  <c r="AB403" i="8" s="1"/>
  <c r="AB404" i="8" s="1"/>
  <c r="AB405" i="8" s="1"/>
  <c r="AF106" i="6"/>
  <c r="H106" i="6"/>
  <c r="I106" i="6"/>
  <c r="J106" i="6" s="1"/>
  <c r="M106" i="6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 s="1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262" i="6" s="1"/>
  <c r="M263" i="6" s="1"/>
  <c r="M264" i="6" s="1"/>
  <c r="M265" i="6" s="1"/>
  <c r="M266" i="6" s="1"/>
  <c r="M267" i="6" s="1"/>
  <c r="M268" i="6" s="1"/>
  <c r="M269" i="6" s="1"/>
  <c r="M270" i="6" s="1"/>
  <c r="M271" i="6" s="1"/>
  <c r="M272" i="6" s="1"/>
  <c r="M273" i="6" s="1"/>
  <c r="M274" i="6" s="1"/>
  <c r="M275" i="6" s="1"/>
  <c r="M276" i="6" s="1"/>
  <c r="M277" i="6" s="1"/>
  <c r="M278" i="6" s="1"/>
  <c r="M279" i="6" s="1"/>
  <c r="M280" i="6" s="1"/>
  <c r="M281" i="6" s="1"/>
  <c r="M282" i="6" s="1"/>
  <c r="M283" i="6" s="1"/>
  <c r="M284" i="6" s="1"/>
  <c r="M285" i="6" s="1"/>
  <c r="M286" i="6" s="1"/>
  <c r="M287" i="6" s="1"/>
  <c r="M288" i="6" s="1"/>
  <c r="M289" i="6" s="1"/>
  <c r="M290" i="6" s="1"/>
  <c r="M291" i="6" s="1"/>
  <c r="M292" i="6" s="1"/>
  <c r="M293" i="6" s="1"/>
  <c r="M294" i="6" s="1"/>
  <c r="M295" i="6" s="1"/>
  <c r="M296" i="6" s="1"/>
  <c r="M297" i="6" s="1"/>
  <c r="M298" i="6" s="1"/>
  <c r="M299" i="6" s="1"/>
  <c r="M300" i="6" s="1"/>
  <c r="M301" i="6" s="1"/>
  <c r="M302" i="6" s="1"/>
  <c r="M303" i="6" s="1"/>
  <c r="M304" i="6" s="1"/>
  <c r="M305" i="6" s="1"/>
  <c r="M306" i="6" s="1"/>
  <c r="M307" i="6" s="1"/>
  <c r="M308" i="6" s="1"/>
  <c r="M309" i="6" s="1"/>
  <c r="M310" i="6" s="1"/>
  <c r="M311" i="6" s="1"/>
  <c r="M312" i="6" s="1"/>
  <c r="M313" i="6" s="1"/>
  <c r="M314" i="6" s="1"/>
  <c r="M315" i="6" s="1"/>
  <c r="M316" i="6" s="1"/>
  <c r="M317" i="6" s="1"/>
  <c r="M318" i="6" s="1"/>
  <c r="M319" i="6" s="1"/>
  <c r="M320" i="6" s="1"/>
  <c r="M321" i="6" s="1"/>
  <c r="M322" i="6" s="1"/>
  <c r="M323" i="6" s="1"/>
  <c r="M324" i="6" s="1"/>
  <c r="M325" i="6" s="1"/>
  <c r="M326" i="6" s="1"/>
  <c r="M327" i="6" s="1"/>
  <c r="M328" i="6" s="1"/>
  <c r="M329" i="6" s="1"/>
  <c r="M330" i="6" s="1"/>
  <c r="M331" i="6" s="1"/>
  <c r="M332" i="6" s="1"/>
  <c r="M333" i="6" s="1"/>
  <c r="M334" i="6" s="1"/>
  <c r="M335" i="6" s="1"/>
  <c r="M336" i="6" s="1"/>
  <c r="M337" i="6" s="1"/>
  <c r="M338" i="6" s="1"/>
  <c r="M339" i="6" s="1"/>
  <c r="M340" i="6" s="1"/>
  <c r="M341" i="6" s="1"/>
  <c r="M342" i="6" s="1"/>
  <c r="M343" i="6" s="1"/>
  <c r="M344" i="6" s="1"/>
  <c r="M345" i="6" s="1"/>
  <c r="M346" i="6" s="1"/>
  <c r="M347" i="6" s="1"/>
  <c r="M348" i="6" s="1"/>
  <c r="M349" i="6" s="1"/>
  <c r="M350" i="6" s="1"/>
  <c r="M351" i="6" s="1"/>
  <c r="M352" i="6" s="1"/>
  <c r="M353" i="6" s="1"/>
  <c r="M354" i="6" s="1"/>
  <c r="M355" i="6" s="1"/>
  <c r="M356" i="6" s="1"/>
  <c r="M357" i="6" s="1"/>
  <c r="M358" i="6" s="1"/>
  <c r="M359" i="6" s="1"/>
  <c r="M360" i="6" s="1"/>
  <c r="M361" i="6" s="1"/>
  <c r="M362" i="6" s="1"/>
  <c r="M363" i="6" s="1"/>
  <c r="M364" i="6" s="1"/>
  <c r="M365" i="6" s="1"/>
  <c r="M366" i="6" s="1"/>
  <c r="M367" i="6" s="1"/>
  <c r="M368" i="6" s="1"/>
  <c r="M369" i="6" s="1"/>
  <c r="M370" i="6" s="1"/>
  <c r="M371" i="6" s="1"/>
  <c r="M372" i="6" s="1"/>
  <c r="M373" i="6" s="1"/>
  <c r="M374" i="6" s="1"/>
  <c r="M375" i="6" s="1"/>
  <c r="M376" i="6" s="1"/>
  <c r="M377" i="6" s="1"/>
  <c r="M378" i="6" s="1"/>
  <c r="M379" i="6" s="1"/>
  <c r="M380" i="6" s="1"/>
  <c r="M381" i="6" s="1"/>
  <c r="M382" i="6" s="1"/>
  <c r="M383" i="6" s="1"/>
  <c r="M384" i="6" s="1"/>
  <c r="M385" i="6" s="1"/>
  <c r="M386" i="6" s="1"/>
  <c r="M387" i="6" s="1"/>
  <c r="M388" i="6" s="1"/>
  <c r="M389" i="6" s="1"/>
  <c r="M390" i="6" s="1"/>
  <c r="M391" i="6" s="1"/>
  <c r="M392" i="6" s="1"/>
  <c r="M393" i="6" s="1"/>
  <c r="M394" i="6" s="1"/>
  <c r="M395" i="6" s="1"/>
  <c r="M396" i="6" s="1"/>
  <c r="M397" i="6" s="1"/>
  <c r="M398" i="6" s="1"/>
  <c r="M399" i="6" s="1"/>
  <c r="M400" i="6" s="1"/>
  <c r="M401" i="6" s="1"/>
  <c r="M402" i="6" s="1"/>
  <c r="M403" i="6" s="1"/>
  <c r="M404" i="6" s="1"/>
  <c r="M405" i="6" s="1"/>
  <c r="AL405" i="6" s="1"/>
  <c r="H5" i="3" s="1"/>
  <c r="N106" i="6"/>
  <c r="O106" i="6" s="1"/>
  <c r="AD405" i="6"/>
  <c r="AI405" i="6"/>
  <c r="G4" i="3" s="1"/>
  <c r="U12" i="7"/>
  <c r="N107" i="9"/>
  <c r="L108" i="9"/>
  <c r="W11" i="9"/>
  <c r="P106" i="9"/>
  <c r="O107" i="9"/>
  <c r="V12" i="9"/>
  <c r="X12" i="9" s="1"/>
  <c r="Y12" i="9" s="1"/>
  <c r="U12" i="6" l="1"/>
  <c r="M107" i="8"/>
  <c r="U13" i="9"/>
  <c r="W12" i="9"/>
  <c r="V13" i="9"/>
  <c r="X13" i="9" s="1"/>
  <c r="Y13" i="9" s="1"/>
  <c r="P107" i="9"/>
  <c r="W13" i="9"/>
  <c r="V12" i="7"/>
  <c r="U13" i="7" s="1"/>
  <c r="N108" i="9"/>
  <c r="O108" i="9" s="1"/>
  <c r="L109" i="9"/>
  <c r="M108" i="9"/>
  <c r="M109" i="9" s="1"/>
  <c r="AR27" i="3"/>
  <c r="AS59" i="3"/>
  <c r="AS91" i="3"/>
  <c r="AS27" i="3"/>
  <c r="AR59" i="3"/>
  <c r="AR91" i="3"/>
  <c r="AS26" i="3"/>
  <c r="AS58" i="3"/>
  <c r="AS90" i="3"/>
  <c r="AR26" i="3"/>
  <c r="AR58" i="3"/>
  <c r="AR90" i="3"/>
  <c r="AS21" i="3"/>
  <c r="AS53" i="3"/>
  <c r="AS85" i="3"/>
  <c r="AR21" i="3"/>
  <c r="AR53" i="3"/>
  <c r="AR85" i="3"/>
  <c r="AS20" i="3"/>
  <c r="AS52" i="3"/>
  <c r="AS84" i="3"/>
  <c r="AR20" i="3"/>
  <c r="AR52" i="3"/>
  <c r="AR84" i="3"/>
  <c r="AS23" i="3"/>
  <c r="AS55" i="3"/>
  <c r="AS87" i="3"/>
  <c r="AR23" i="3"/>
  <c r="AR55" i="3"/>
  <c r="AR87" i="3"/>
  <c r="AS22" i="3"/>
  <c r="AS54" i="3"/>
  <c r="AS86" i="3"/>
  <c r="AR22" i="3"/>
  <c r="AR54" i="3"/>
  <c r="AR86" i="3"/>
  <c r="AS25" i="3"/>
  <c r="AS57" i="3"/>
  <c r="AS89" i="3"/>
  <c r="AR25" i="3"/>
  <c r="AR57" i="3"/>
  <c r="AR89" i="3"/>
  <c r="AS24" i="3"/>
  <c r="AS56" i="3"/>
  <c r="AS88" i="3"/>
  <c r="AR24" i="3"/>
  <c r="AR56" i="3"/>
  <c r="AR88" i="3"/>
  <c r="AS35" i="3"/>
  <c r="AS67" i="3"/>
  <c r="AS99" i="3"/>
  <c r="AR35" i="3"/>
  <c r="AR67" i="3"/>
  <c r="AR99" i="3"/>
  <c r="AS34" i="3"/>
  <c r="AS66" i="3"/>
  <c r="AS98" i="3"/>
  <c r="AR34" i="3"/>
  <c r="AR66" i="3"/>
  <c r="AR98" i="3"/>
  <c r="AS29" i="3"/>
  <c r="AS61" i="3"/>
  <c r="AS93" i="3"/>
  <c r="AR29" i="3"/>
  <c r="AR61" i="3"/>
  <c r="AR93" i="3"/>
  <c r="AS28" i="3"/>
  <c r="AS60" i="3"/>
  <c r="AS92" i="3"/>
  <c r="AR28" i="3"/>
  <c r="AR60" i="3"/>
  <c r="AR92" i="3"/>
  <c r="AS31" i="3"/>
  <c r="AS63" i="3"/>
  <c r="AS95" i="3"/>
  <c r="AR31" i="3"/>
  <c r="AR63" i="3"/>
  <c r="AR95" i="3"/>
  <c r="AS30" i="3"/>
  <c r="AS62" i="3"/>
  <c r="AS94" i="3"/>
  <c r="AR30" i="3"/>
  <c r="AR62" i="3"/>
  <c r="AR94" i="3"/>
  <c r="AS33" i="3"/>
  <c r="AS65" i="3"/>
  <c r="AS97" i="3"/>
  <c r="AR33" i="3"/>
  <c r="AR65" i="3"/>
  <c r="AR97" i="3"/>
  <c r="AS32" i="3"/>
  <c r="AS64" i="3"/>
  <c r="AS96" i="3"/>
  <c r="AR32" i="3"/>
  <c r="AR64" i="3"/>
  <c r="AR96" i="3"/>
  <c r="AS3" i="3"/>
  <c r="AS11" i="3"/>
  <c r="AR43" i="3"/>
  <c r="AS75" i="3"/>
  <c r="AR11" i="3"/>
  <c r="AS43" i="3"/>
  <c r="AR75" i="3"/>
  <c r="AS10" i="3"/>
  <c r="AS42" i="3"/>
  <c r="AS74" i="3"/>
  <c r="AR10" i="3"/>
  <c r="AR42" i="3"/>
  <c r="AR74" i="3"/>
  <c r="AS5" i="3"/>
  <c r="AS37" i="3"/>
  <c r="AS69" i="3"/>
  <c r="AR5" i="3"/>
  <c r="AR37" i="3"/>
  <c r="AR69" i="3"/>
  <c r="AS4" i="3"/>
  <c r="AS36" i="3"/>
  <c r="AS68" i="3"/>
  <c r="AR4" i="3"/>
  <c r="AR36" i="3"/>
  <c r="AR68" i="3"/>
  <c r="AS7" i="3"/>
  <c r="AS39" i="3"/>
  <c r="AS71" i="3"/>
  <c r="AR7" i="3"/>
  <c r="AR39" i="3"/>
  <c r="AR71" i="3"/>
  <c r="AS6" i="3"/>
  <c r="AS38" i="3"/>
  <c r="AS70" i="3"/>
  <c r="AR6" i="3"/>
  <c r="AR38" i="3"/>
  <c r="AR70" i="3"/>
  <c r="AS9" i="3"/>
  <c r="AS41" i="3"/>
  <c r="AS73" i="3"/>
  <c r="AR9" i="3"/>
  <c r="AR41" i="3"/>
  <c r="AR73" i="3"/>
  <c r="AS8" i="3"/>
  <c r="AS40" i="3"/>
  <c r="AS72" i="3"/>
  <c r="AR8" i="3"/>
  <c r="AR40" i="3"/>
  <c r="AR72" i="3"/>
  <c r="AS19" i="3"/>
  <c r="AS51" i="3"/>
  <c r="AS83" i="3"/>
  <c r="AR19" i="3"/>
  <c r="AR51" i="3"/>
  <c r="AR83" i="3"/>
  <c r="AS18" i="3"/>
  <c r="AS50" i="3"/>
  <c r="AS82" i="3"/>
  <c r="AR18" i="3"/>
  <c r="AR50" i="3"/>
  <c r="AR82" i="3"/>
  <c r="AS13" i="3"/>
  <c r="AS45" i="3"/>
  <c r="AS77" i="3"/>
  <c r="AR13" i="3"/>
  <c r="AR45" i="3"/>
  <c r="AR77" i="3"/>
  <c r="AS12" i="3"/>
  <c r="AS44" i="3"/>
  <c r="AS76" i="3"/>
  <c r="AR12" i="3"/>
  <c r="AR44" i="3"/>
  <c r="AR76" i="3"/>
  <c r="AS15" i="3"/>
  <c r="AS47" i="3"/>
  <c r="AS79" i="3"/>
  <c r="AR15" i="3"/>
  <c r="AR47" i="3"/>
  <c r="AR79" i="3"/>
  <c r="AS14" i="3"/>
  <c r="AS46" i="3"/>
  <c r="AS78" i="3"/>
  <c r="AR14" i="3"/>
  <c r="AR46" i="3"/>
  <c r="AR78" i="3"/>
  <c r="AS17" i="3"/>
  <c r="AS49" i="3"/>
  <c r="AS81" i="3"/>
  <c r="AR17" i="3"/>
  <c r="AR49" i="3"/>
  <c r="AR81" i="3"/>
  <c r="AS16" i="3"/>
  <c r="AS48" i="3"/>
  <c r="AS80" i="3"/>
  <c r="AR16" i="3"/>
  <c r="AR48" i="3"/>
  <c r="AR80" i="3"/>
  <c r="AR3" i="3"/>
  <c r="P106" i="6"/>
  <c r="O107" i="6"/>
  <c r="N107" i="8"/>
  <c r="L108" i="8"/>
  <c r="M108" i="8" s="1"/>
  <c r="U12" i="8"/>
  <c r="V12" i="6"/>
  <c r="X12" i="6" s="1"/>
  <c r="Y12" i="6" s="1"/>
  <c r="Y11" i="8"/>
  <c r="H4" i="3"/>
  <c r="P106" i="8"/>
  <c r="O107" i="8"/>
  <c r="W11" i="8"/>
  <c r="W12" i="6" l="1"/>
  <c r="B10" i="10"/>
  <c r="P108" i="9"/>
  <c r="U13" i="6"/>
  <c r="N108" i="8"/>
  <c r="L109" i="8"/>
  <c r="M109" i="8" s="1"/>
  <c r="B11" i="10"/>
  <c r="N109" i="9"/>
  <c r="O109" i="9" s="1"/>
  <c r="L110" i="9"/>
  <c r="M110" i="9" s="1"/>
  <c r="X12" i="7"/>
  <c r="Y12" i="7" s="1"/>
  <c r="W12" i="7"/>
  <c r="U14" i="9"/>
  <c r="P107" i="8"/>
  <c r="O108" i="8"/>
  <c r="V12" i="8"/>
  <c r="X12" i="8" s="1"/>
  <c r="Y12" i="8" s="1"/>
  <c r="P107" i="6"/>
  <c r="O108" i="6"/>
  <c r="V13" i="7"/>
  <c r="X13" i="7" s="1"/>
  <c r="U14" i="7" l="1"/>
  <c r="V14" i="7" s="1"/>
  <c r="X14" i="7" s="1"/>
  <c r="Y14" i="7" s="1"/>
  <c r="Y13" i="7"/>
  <c r="P109" i="9"/>
  <c r="V14" i="9"/>
  <c r="U15" i="9" s="1"/>
  <c r="N110" i="9"/>
  <c r="O110" i="9" s="1"/>
  <c r="L111" i="9"/>
  <c r="M111" i="9" s="1"/>
  <c r="P108" i="6"/>
  <c r="O109" i="6"/>
  <c r="U13" i="8"/>
  <c r="P108" i="8"/>
  <c r="W13" i="7"/>
  <c r="N109" i="8"/>
  <c r="O109" i="8" s="1"/>
  <c r="L110" i="8"/>
  <c r="V13" i="6"/>
  <c r="W12" i="8"/>
  <c r="W14" i="7" l="1"/>
  <c r="P110" i="9"/>
  <c r="P109" i="8"/>
  <c r="X13" i="6"/>
  <c r="Y13" i="6" s="1"/>
  <c r="W13" i="6"/>
  <c r="U14" i="6"/>
  <c r="N110" i="8"/>
  <c r="O110" i="8" s="1"/>
  <c r="L111" i="8"/>
  <c r="P109" i="6"/>
  <c r="O110" i="6"/>
  <c r="N111" i="9"/>
  <c r="O111" i="9" s="1"/>
  <c r="L112" i="9"/>
  <c r="M112" i="9" s="1"/>
  <c r="X14" i="9"/>
  <c r="Y14" i="9" s="1"/>
  <c r="W14" i="9"/>
  <c r="U15" i="7"/>
  <c r="M110" i="8"/>
  <c r="M111" i="8" s="1"/>
  <c r="V13" i="8"/>
  <c r="X13" i="8" s="1"/>
  <c r="Y13" i="8" s="1"/>
  <c r="V15" i="9"/>
  <c r="X15" i="9" s="1"/>
  <c r="P111" i="9" l="1"/>
  <c r="P110" i="8"/>
  <c r="W15" i="9"/>
  <c r="U16" i="9"/>
  <c r="U14" i="8"/>
  <c r="W13" i="8"/>
  <c r="V15" i="7"/>
  <c r="U16" i="7" s="1"/>
  <c r="Y15" i="9"/>
  <c r="N111" i="8"/>
  <c r="O111" i="8" s="1"/>
  <c r="L112" i="8"/>
  <c r="M112" i="8" s="1"/>
  <c r="V14" i="6"/>
  <c r="X14" i="6" s="1"/>
  <c r="Y14" i="6" s="1"/>
  <c r="N112" i="9"/>
  <c r="O112" i="9" s="1"/>
  <c r="L113" i="9"/>
  <c r="P110" i="6"/>
  <c r="O111" i="6"/>
  <c r="W14" i="6" l="1"/>
  <c r="U15" i="6"/>
  <c r="P111" i="8"/>
  <c r="P112" i="9"/>
  <c r="V16" i="7"/>
  <c r="X16" i="7" s="1"/>
  <c r="N113" i="9"/>
  <c r="O113" i="9" s="1"/>
  <c r="L114" i="9"/>
  <c r="V16" i="9"/>
  <c r="X16" i="9" s="1"/>
  <c r="P111" i="6"/>
  <c r="O112" i="6"/>
  <c r="V15" i="6"/>
  <c r="X15" i="6" s="1"/>
  <c r="Y15" i="6" s="1"/>
  <c r="N112" i="8"/>
  <c r="O112" i="8" s="1"/>
  <c r="L113" i="8"/>
  <c r="Y16" i="9"/>
  <c r="X15" i="7"/>
  <c r="Y15" i="7" s="1"/>
  <c r="W15" i="7"/>
  <c r="W16" i="7" s="1"/>
  <c r="V14" i="8"/>
  <c r="X14" i="8" s="1"/>
  <c r="Y14" i="8" s="1"/>
  <c r="M113" i="9"/>
  <c r="M114" i="9" s="1"/>
  <c r="U15" i="8" l="1"/>
  <c r="W16" i="9"/>
  <c r="Y16" i="7"/>
  <c r="U17" i="7"/>
  <c r="V17" i="7" s="1"/>
  <c r="P113" i="9"/>
  <c r="P112" i="8"/>
  <c r="N113" i="8"/>
  <c r="O113" i="8" s="1"/>
  <c r="L114" i="8"/>
  <c r="U16" i="6"/>
  <c r="P112" i="6"/>
  <c r="O113" i="6"/>
  <c r="U17" i="9"/>
  <c r="W14" i="8"/>
  <c r="W15" i="6"/>
  <c r="V15" i="8"/>
  <c r="X15" i="8" s="1"/>
  <c r="Y15" i="8" s="1"/>
  <c r="N114" i="9"/>
  <c r="O114" i="9" s="1"/>
  <c r="L115" i="9"/>
  <c r="M113" i="8"/>
  <c r="X17" i="7" l="1"/>
  <c r="Y17" i="7" s="1"/>
  <c r="U18" i="7"/>
  <c r="P114" i="9"/>
  <c r="V18" i="7"/>
  <c r="X18" i="7" s="1"/>
  <c r="Y18" i="7" s="1"/>
  <c r="N115" i="9"/>
  <c r="O115" i="9" s="1"/>
  <c r="L116" i="9"/>
  <c r="V17" i="9"/>
  <c r="U18" i="9" s="1"/>
  <c r="M114" i="8"/>
  <c r="U16" i="8"/>
  <c r="M115" i="9"/>
  <c r="M116" i="9" s="1"/>
  <c r="W15" i="8"/>
  <c r="P113" i="6"/>
  <c r="O114" i="6"/>
  <c r="V16" i="6"/>
  <c r="X16" i="6" s="1"/>
  <c r="Y16" i="6" s="1"/>
  <c r="W17" i="7"/>
  <c r="W18" i="7" s="1"/>
  <c r="N114" i="8"/>
  <c r="O114" i="8" s="1"/>
  <c r="L115" i="8"/>
  <c r="P113" i="8"/>
  <c r="P115" i="9" l="1"/>
  <c r="N115" i="8"/>
  <c r="L116" i="8"/>
  <c r="M115" i="8"/>
  <c r="X17" i="9"/>
  <c r="Y17" i="9" s="1"/>
  <c r="W17" i="9"/>
  <c r="N116" i="9"/>
  <c r="O116" i="9" s="1"/>
  <c r="L117" i="9"/>
  <c r="U19" i="7"/>
  <c r="P114" i="8"/>
  <c r="O115" i="8"/>
  <c r="U17" i="6"/>
  <c r="P114" i="6"/>
  <c r="O115" i="6"/>
  <c r="V16" i="8"/>
  <c r="X16" i="8" s="1"/>
  <c r="Y16" i="8" s="1"/>
  <c r="V18" i="9"/>
  <c r="X18" i="9" s="1"/>
  <c r="W16" i="6"/>
  <c r="P116" i="9" l="1"/>
  <c r="U19" i="9"/>
  <c r="U17" i="8"/>
  <c r="W16" i="8"/>
  <c r="N117" i="9"/>
  <c r="O117" i="9" s="1"/>
  <c r="L118" i="9"/>
  <c r="W18" i="9"/>
  <c r="M116" i="8"/>
  <c r="P115" i="6"/>
  <c r="O116" i="6"/>
  <c r="V17" i="6"/>
  <c r="X17" i="6" s="1"/>
  <c r="Y17" i="6" s="1"/>
  <c r="P115" i="8"/>
  <c r="V19" i="7"/>
  <c r="Y18" i="9"/>
  <c r="M117" i="9"/>
  <c r="M118" i="9" s="1"/>
  <c r="N116" i="8"/>
  <c r="O116" i="8" s="1"/>
  <c r="L117" i="8"/>
  <c r="P116" i="8" l="1"/>
  <c r="P117" i="9"/>
  <c r="X19" i="7"/>
  <c r="Y19" i="7" s="1"/>
  <c r="W19" i="7"/>
  <c r="W17" i="6"/>
  <c r="V17" i="8"/>
  <c r="X17" i="8" s="1"/>
  <c r="Y17" i="8" s="1"/>
  <c r="U18" i="8"/>
  <c r="N117" i="8"/>
  <c r="O117" i="8" s="1"/>
  <c r="L118" i="8"/>
  <c r="U20" i="7"/>
  <c r="U18" i="6"/>
  <c r="P116" i="6"/>
  <c r="O117" i="6"/>
  <c r="M117" i="8"/>
  <c r="N118" i="9"/>
  <c r="O118" i="9" s="1"/>
  <c r="L119" i="9"/>
  <c r="W17" i="8"/>
  <c r="V19" i="9"/>
  <c r="X19" i="9" s="1"/>
  <c r="Y19" i="9" s="1"/>
  <c r="M118" i="8" l="1"/>
  <c r="P117" i="8"/>
  <c r="P118" i="9"/>
  <c r="N119" i="9"/>
  <c r="O119" i="9" s="1"/>
  <c r="L120" i="9"/>
  <c r="V20" i="7"/>
  <c r="X20" i="7" s="1"/>
  <c r="Y20" i="7" s="1"/>
  <c r="N118" i="8"/>
  <c r="O118" i="8" s="1"/>
  <c r="L119" i="8"/>
  <c r="V18" i="8"/>
  <c r="X18" i="8" s="1"/>
  <c r="W19" i="9"/>
  <c r="M119" i="8"/>
  <c r="U20" i="9"/>
  <c r="W18" i="8"/>
  <c r="P117" i="6"/>
  <c r="O118" i="6"/>
  <c r="V18" i="6"/>
  <c r="X18" i="6" s="1"/>
  <c r="Y18" i="6" s="1"/>
  <c r="U19" i="6"/>
  <c r="M119" i="9"/>
  <c r="M120" i="9" s="1"/>
  <c r="Y18" i="8"/>
  <c r="W18" i="6"/>
  <c r="W20" i="7"/>
  <c r="U19" i="8" l="1"/>
  <c r="U21" i="7"/>
  <c r="P118" i="8"/>
  <c r="V19" i="6"/>
  <c r="X19" i="6" s="1"/>
  <c r="P118" i="6"/>
  <c r="O119" i="6"/>
  <c r="Y19" i="6"/>
  <c r="V20" i="9"/>
  <c r="X20" i="9" s="1"/>
  <c r="Y20" i="9" s="1"/>
  <c r="V19" i="8"/>
  <c r="X19" i="8" s="1"/>
  <c r="Y19" i="8" s="1"/>
  <c r="N119" i="8"/>
  <c r="O119" i="8" s="1"/>
  <c r="L120" i="8"/>
  <c r="V21" i="7"/>
  <c r="X21" i="7" s="1"/>
  <c r="Y21" i="7" s="1"/>
  <c r="N120" i="9"/>
  <c r="O120" i="9" s="1"/>
  <c r="L121" i="9"/>
  <c r="P119" i="9"/>
  <c r="U21" i="9" l="1"/>
  <c r="W20" i="9"/>
  <c r="P119" i="8"/>
  <c r="P120" i="9"/>
  <c r="V21" i="9"/>
  <c r="X21" i="9" s="1"/>
  <c r="W19" i="8"/>
  <c r="W21" i="7"/>
  <c r="N121" i="9"/>
  <c r="O121" i="9" s="1"/>
  <c r="L122" i="9"/>
  <c r="U22" i="7"/>
  <c r="N120" i="8"/>
  <c r="O120" i="8" s="1"/>
  <c r="L121" i="8"/>
  <c r="U20" i="8"/>
  <c r="Y21" i="9"/>
  <c r="M121" i="9"/>
  <c r="M122" i="9" s="1"/>
  <c r="M120" i="8"/>
  <c r="M121" i="8" s="1"/>
  <c r="P119" i="6"/>
  <c r="O120" i="6"/>
  <c r="U20" i="6"/>
  <c r="W19" i="6"/>
  <c r="W21" i="9" l="1"/>
  <c r="U22" i="9"/>
  <c r="P121" i="9"/>
  <c r="P120" i="8"/>
  <c r="V20" i="6"/>
  <c r="X20" i="6" s="1"/>
  <c r="Y20" i="6" s="1"/>
  <c r="V20" i="8"/>
  <c r="X20" i="8" s="1"/>
  <c r="Y20" i="8" s="1"/>
  <c r="N122" i="9"/>
  <c r="O122" i="9" s="1"/>
  <c r="L123" i="9"/>
  <c r="V22" i="9"/>
  <c r="X22" i="9" s="1"/>
  <c r="Y22" i="9" s="1"/>
  <c r="P120" i="6"/>
  <c r="O121" i="6"/>
  <c r="N121" i="8"/>
  <c r="O121" i="8" s="1"/>
  <c r="L122" i="8"/>
  <c r="V22" i="7"/>
  <c r="X22" i="7" s="1"/>
  <c r="Y22" i="7" s="1"/>
  <c r="W20" i="8"/>
  <c r="U23" i="7" l="1"/>
  <c r="W20" i="6"/>
  <c r="P122" i="9"/>
  <c r="P121" i="8"/>
  <c r="N122" i="8"/>
  <c r="O122" i="8" s="1"/>
  <c r="L123" i="8"/>
  <c r="P121" i="6"/>
  <c r="O122" i="6"/>
  <c r="W22" i="7"/>
  <c r="U21" i="6"/>
  <c r="V23" i="7"/>
  <c r="X23" i="7" s="1"/>
  <c r="Y23" i="7" s="1"/>
  <c r="M122" i="8"/>
  <c r="U23" i="9"/>
  <c r="W22" i="9"/>
  <c r="N123" i="9"/>
  <c r="O123" i="9" s="1"/>
  <c r="L124" i="9"/>
  <c r="U21" i="8"/>
  <c r="M123" i="9"/>
  <c r="M124" i="9" s="1"/>
  <c r="M123" i="8" l="1"/>
  <c r="U24" i="7"/>
  <c r="W23" i="7"/>
  <c r="P123" i="9"/>
  <c r="P122" i="8"/>
  <c r="V21" i="6"/>
  <c r="U22" i="6" s="1"/>
  <c r="N124" i="9"/>
  <c r="O124" i="9" s="1"/>
  <c r="L125" i="9"/>
  <c r="N123" i="8"/>
  <c r="O123" i="8" s="1"/>
  <c r="L124" i="8"/>
  <c r="V21" i="8"/>
  <c r="U22" i="8" s="1"/>
  <c r="V23" i="9"/>
  <c r="X23" i="9" s="1"/>
  <c r="Y23" i="9" s="1"/>
  <c r="V24" i="7"/>
  <c r="X24" i="7" s="1"/>
  <c r="Y24" i="7" s="1"/>
  <c r="P122" i="6"/>
  <c r="O123" i="6"/>
  <c r="W24" i="7" l="1"/>
  <c r="V22" i="8"/>
  <c r="X22" i="8" s="1"/>
  <c r="U23" i="8"/>
  <c r="P124" i="9"/>
  <c r="P123" i="8"/>
  <c r="U25" i="7"/>
  <c r="U24" i="9"/>
  <c r="N124" i="8"/>
  <c r="O124" i="8" s="1"/>
  <c r="L125" i="8"/>
  <c r="M124" i="8"/>
  <c r="N125" i="9"/>
  <c r="O125" i="9" s="1"/>
  <c r="L126" i="9"/>
  <c r="M125" i="9"/>
  <c r="X21" i="6"/>
  <c r="Y21" i="6" s="1"/>
  <c r="W21" i="6"/>
  <c r="P123" i="6"/>
  <c r="O124" i="6"/>
  <c r="X21" i="8"/>
  <c r="Y21" i="8" s="1"/>
  <c r="Y22" i="8" s="1"/>
  <c r="W21" i="8"/>
  <c r="W22" i="8" s="1"/>
  <c r="W23" i="9"/>
  <c r="V22" i="6"/>
  <c r="X22" i="6" s="1"/>
  <c r="M125" i="8" l="1"/>
  <c r="P125" i="9"/>
  <c r="P124" i="8"/>
  <c r="Y22" i="6"/>
  <c r="U23" i="6"/>
  <c r="P124" i="6"/>
  <c r="O125" i="6"/>
  <c r="W22" i="6"/>
  <c r="M126" i="9"/>
  <c r="N125" i="8"/>
  <c r="O125" i="8" s="1"/>
  <c r="L126" i="8"/>
  <c r="V24" i="9"/>
  <c r="X24" i="9" s="1"/>
  <c r="Y24" i="9" s="1"/>
  <c r="U25" i="9"/>
  <c r="N126" i="9"/>
  <c r="O126" i="9" s="1"/>
  <c r="L127" i="9"/>
  <c r="V25" i="7"/>
  <c r="V23" i="8"/>
  <c r="X23" i="8" s="1"/>
  <c r="Y23" i="8" s="1"/>
  <c r="P126" i="9" l="1"/>
  <c r="P125" i="8"/>
  <c r="X25" i="7"/>
  <c r="Y25" i="7" s="1"/>
  <c r="W25" i="7"/>
  <c r="N126" i="8"/>
  <c r="O126" i="8" s="1"/>
  <c r="L127" i="8"/>
  <c r="P125" i="6"/>
  <c r="O126" i="6"/>
  <c r="V23" i="6"/>
  <c r="X23" i="6" s="1"/>
  <c r="Y23" i="6" s="1"/>
  <c r="U24" i="8"/>
  <c r="U26" i="7"/>
  <c r="M126" i="8"/>
  <c r="M127" i="8" s="1"/>
  <c r="W24" i="9"/>
  <c r="N127" i="9"/>
  <c r="O127" i="9" s="1"/>
  <c r="L128" i="9"/>
  <c r="V25" i="9"/>
  <c r="X25" i="9" s="1"/>
  <c r="Y25" i="9" s="1"/>
  <c r="M127" i="9"/>
  <c r="M128" i="9" s="1"/>
  <c r="W23" i="8"/>
  <c r="U26" i="9" l="1"/>
  <c r="V26" i="9" s="1"/>
  <c r="X26" i="9" s="1"/>
  <c r="Y26" i="9" s="1"/>
  <c r="W23" i="6"/>
  <c r="U24" i="6"/>
  <c r="V24" i="6" s="1"/>
  <c r="X24" i="6" s="1"/>
  <c r="Y24" i="6" s="1"/>
  <c r="P126" i="8"/>
  <c r="P127" i="9"/>
  <c r="N128" i="9"/>
  <c r="O128" i="9" s="1"/>
  <c r="L129" i="9"/>
  <c r="M129" i="9" s="1"/>
  <c r="V24" i="8"/>
  <c r="X24" i="8" s="1"/>
  <c r="Y24" i="8" s="1"/>
  <c r="W25" i="9"/>
  <c r="V26" i="7"/>
  <c r="X26" i="7" s="1"/>
  <c r="Y26" i="7" s="1"/>
  <c r="P126" i="6"/>
  <c r="O127" i="6"/>
  <c r="N127" i="8"/>
  <c r="O127" i="8" s="1"/>
  <c r="L128" i="8"/>
  <c r="W26" i="7"/>
  <c r="W26" i="9" l="1"/>
  <c r="U25" i="8"/>
  <c r="P127" i="8"/>
  <c r="P128" i="9"/>
  <c r="N128" i="8"/>
  <c r="O128" i="8" s="1"/>
  <c r="L129" i="8"/>
  <c r="P127" i="6"/>
  <c r="O128" i="6"/>
  <c r="U25" i="6"/>
  <c r="U27" i="7"/>
  <c r="W24" i="6"/>
  <c r="N129" i="9"/>
  <c r="O129" i="9" s="1"/>
  <c r="L130" i="9"/>
  <c r="M130" i="9" s="1"/>
  <c r="U27" i="9"/>
  <c r="W24" i="8"/>
  <c r="V25" i="8"/>
  <c r="X25" i="8" s="1"/>
  <c r="Y25" i="8" s="1"/>
  <c r="M128" i="8"/>
  <c r="M129" i="8" s="1"/>
  <c r="P129" i="9" l="1"/>
  <c r="P128" i="8"/>
  <c r="W25" i="8"/>
  <c r="U26" i="8"/>
  <c r="V27" i="9"/>
  <c r="U28" i="9" s="1"/>
  <c r="V27" i="7"/>
  <c r="U28" i="7" s="1"/>
  <c r="P128" i="6"/>
  <c r="O129" i="6"/>
  <c r="N129" i="8"/>
  <c r="O129" i="8" s="1"/>
  <c r="L130" i="8"/>
  <c r="N130" i="9"/>
  <c r="O130" i="9" s="1"/>
  <c r="L131" i="9"/>
  <c r="V25" i="6"/>
  <c r="X25" i="6" s="1"/>
  <c r="Y25" i="6" s="1"/>
  <c r="P129" i="8" l="1"/>
  <c r="V28" i="9"/>
  <c r="X28" i="9" s="1"/>
  <c r="V28" i="7"/>
  <c r="X28" i="7" s="1"/>
  <c r="P130" i="9"/>
  <c r="U26" i="6"/>
  <c r="N131" i="9"/>
  <c r="O131" i="9" s="1"/>
  <c r="L132" i="9"/>
  <c r="N130" i="8"/>
  <c r="O130" i="8" s="1"/>
  <c r="L131" i="8"/>
  <c r="P129" i="6"/>
  <c r="O130" i="6"/>
  <c r="V26" i="8"/>
  <c r="X26" i="8" s="1"/>
  <c r="Y26" i="8" s="1"/>
  <c r="U27" i="8"/>
  <c r="W26" i="8"/>
  <c r="X27" i="7"/>
  <c r="Y27" i="7" s="1"/>
  <c r="W27" i="7"/>
  <c r="W28" i="7" s="1"/>
  <c r="X27" i="9"/>
  <c r="Y27" i="9" s="1"/>
  <c r="Y28" i="9" s="1"/>
  <c r="W27" i="9"/>
  <c r="W28" i="9" s="1"/>
  <c r="W25" i="6"/>
  <c r="M130" i="8"/>
  <c r="M131" i="9"/>
  <c r="M131" i="8" l="1"/>
  <c r="P130" i="8"/>
  <c r="P131" i="9"/>
  <c r="V27" i="8"/>
  <c r="X27" i="8" s="1"/>
  <c r="Y27" i="8" s="1"/>
  <c r="N131" i="8"/>
  <c r="O131" i="8" s="1"/>
  <c r="L132" i="8"/>
  <c r="M132" i="9"/>
  <c r="Y28" i="7"/>
  <c r="W27" i="8"/>
  <c r="U29" i="7"/>
  <c r="U29" i="9"/>
  <c r="P130" i="6"/>
  <c r="O131" i="6"/>
  <c r="N132" i="9"/>
  <c r="O132" i="9" s="1"/>
  <c r="L133" i="9"/>
  <c r="V26" i="6"/>
  <c r="X26" i="6" s="1"/>
  <c r="Y26" i="6" s="1"/>
  <c r="U27" i="6" l="1"/>
  <c r="P132" i="9"/>
  <c r="P131" i="8"/>
  <c r="N133" i="9"/>
  <c r="O133" i="9" s="1"/>
  <c r="L134" i="9"/>
  <c r="V29" i="9"/>
  <c r="U30" i="9" s="1"/>
  <c r="W26" i="6"/>
  <c r="N132" i="8"/>
  <c r="O132" i="8" s="1"/>
  <c r="L133" i="8"/>
  <c r="U28" i="8"/>
  <c r="V27" i="6"/>
  <c r="X27" i="6" s="1"/>
  <c r="Y27" i="6" s="1"/>
  <c r="P131" i="6"/>
  <c r="O132" i="6"/>
  <c r="V29" i="7"/>
  <c r="U30" i="7" s="1"/>
  <c r="M133" i="9"/>
  <c r="M134" i="9" s="1"/>
  <c r="M132" i="8"/>
  <c r="U28" i="6" l="1"/>
  <c r="M133" i="8"/>
  <c r="P132" i="8"/>
  <c r="P133" i="9"/>
  <c r="V30" i="9"/>
  <c r="X30" i="9" s="1"/>
  <c r="X29" i="7"/>
  <c r="Y29" i="7" s="1"/>
  <c r="W29" i="7"/>
  <c r="N133" i="8"/>
  <c r="O133" i="8" s="1"/>
  <c r="L134" i="8"/>
  <c r="W27" i="6"/>
  <c r="V30" i="7"/>
  <c r="X30" i="7" s="1"/>
  <c r="P132" i="6"/>
  <c r="O133" i="6"/>
  <c r="V28" i="6"/>
  <c r="X28" i="6" s="1"/>
  <c r="Y28" i="6" s="1"/>
  <c r="V28" i="8"/>
  <c r="X29" i="9"/>
  <c r="Y29" i="9" s="1"/>
  <c r="Y30" i="9" s="1"/>
  <c r="W29" i="9"/>
  <c r="W30" i="9" s="1"/>
  <c r="N134" i="9"/>
  <c r="O134" i="9" s="1"/>
  <c r="L135" i="9"/>
  <c r="U31" i="9" l="1"/>
  <c r="P133" i="8"/>
  <c r="P134" i="9"/>
  <c r="X28" i="8"/>
  <c r="Y28" i="8" s="1"/>
  <c r="W28" i="8"/>
  <c r="N135" i="9"/>
  <c r="O135" i="9" s="1"/>
  <c r="L136" i="9"/>
  <c r="U29" i="8"/>
  <c r="U29" i="6"/>
  <c r="P133" i="6"/>
  <c r="O134" i="6"/>
  <c r="U31" i="7"/>
  <c r="M135" i="9"/>
  <c r="N134" i="8"/>
  <c r="O134" i="8" s="1"/>
  <c r="L135" i="8"/>
  <c r="W30" i="7"/>
  <c r="M134" i="8"/>
  <c r="M135" i="8" s="1"/>
  <c r="W28" i="6"/>
  <c r="Y30" i="7"/>
  <c r="V31" i="9"/>
  <c r="X31" i="9" s="1"/>
  <c r="Y31" i="9" s="1"/>
  <c r="U32" i="9" l="1"/>
  <c r="P134" i="8"/>
  <c r="V32" i="9"/>
  <c r="X32" i="9" s="1"/>
  <c r="Y32" i="9" s="1"/>
  <c r="N135" i="8"/>
  <c r="O135" i="8" s="1"/>
  <c r="L136" i="8"/>
  <c r="M136" i="9"/>
  <c r="P134" i="6"/>
  <c r="O135" i="6"/>
  <c r="V29" i="6"/>
  <c r="X29" i="6" s="1"/>
  <c r="Y29" i="6" s="1"/>
  <c r="W31" i="9"/>
  <c r="V31" i="7"/>
  <c r="X31" i="7" s="1"/>
  <c r="Y31" i="7" s="1"/>
  <c r="V29" i="8"/>
  <c r="X29" i="8" s="1"/>
  <c r="Y29" i="8" s="1"/>
  <c r="N136" i="9"/>
  <c r="O136" i="9" s="1"/>
  <c r="L137" i="9"/>
  <c r="P135" i="9"/>
  <c r="W32" i="9" l="1"/>
  <c r="P135" i="8"/>
  <c r="N137" i="9"/>
  <c r="L138" i="9"/>
  <c r="U30" i="8"/>
  <c r="U32" i="7"/>
  <c r="W31" i="7"/>
  <c r="U30" i="6"/>
  <c r="P135" i="6"/>
  <c r="O136" i="6"/>
  <c r="M137" i="9"/>
  <c r="W29" i="6"/>
  <c r="U33" i="9"/>
  <c r="P136" i="9"/>
  <c r="O137" i="9"/>
  <c r="W29" i="8"/>
  <c r="N136" i="8"/>
  <c r="O136" i="8" s="1"/>
  <c r="L137" i="8"/>
  <c r="M136" i="8"/>
  <c r="M137" i="8" l="1"/>
  <c r="P136" i="8"/>
  <c r="V30" i="6"/>
  <c r="X30" i="6" s="1"/>
  <c r="Y30" i="6" s="1"/>
  <c r="N137" i="8"/>
  <c r="O137" i="8" s="1"/>
  <c r="L138" i="8"/>
  <c r="P137" i="9"/>
  <c r="V33" i="9"/>
  <c r="U34" i="9" s="1"/>
  <c r="M138" i="9"/>
  <c r="V30" i="8"/>
  <c r="X30" i="8" s="1"/>
  <c r="Y30" i="8" s="1"/>
  <c r="P136" i="6"/>
  <c r="O137" i="6"/>
  <c r="V32" i="7"/>
  <c r="X32" i="7" s="1"/>
  <c r="Y32" i="7" s="1"/>
  <c r="N138" i="9"/>
  <c r="O138" i="9" s="1"/>
  <c r="L139" i="9"/>
  <c r="M138" i="8" l="1"/>
  <c r="U33" i="7"/>
  <c r="P137" i="8"/>
  <c r="P138" i="9"/>
  <c r="V34" i="9"/>
  <c r="X34" i="9" s="1"/>
  <c r="V33" i="7"/>
  <c r="X33" i="7" s="1"/>
  <c r="M139" i="9"/>
  <c r="Y33" i="7"/>
  <c r="U31" i="8"/>
  <c r="W32" i="7"/>
  <c r="W33" i="7" s="1"/>
  <c r="N138" i="8"/>
  <c r="O138" i="8" s="1"/>
  <c r="L139" i="8"/>
  <c r="U31" i="6"/>
  <c r="W30" i="6"/>
  <c r="N139" i="9"/>
  <c r="O139" i="9" s="1"/>
  <c r="L140" i="9"/>
  <c r="P137" i="6"/>
  <c r="O138" i="6"/>
  <c r="X33" i="9"/>
  <c r="Y33" i="9" s="1"/>
  <c r="Y34" i="9" s="1"/>
  <c r="W33" i="9"/>
  <c r="W34" i="9" s="1"/>
  <c r="W30" i="8"/>
  <c r="P139" i="9" l="1"/>
  <c r="P138" i="8"/>
  <c r="N140" i="9"/>
  <c r="O140" i="9" s="1"/>
  <c r="L141" i="9"/>
  <c r="V31" i="6"/>
  <c r="X31" i="6" s="1"/>
  <c r="Y31" i="6" s="1"/>
  <c r="V31" i="8"/>
  <c r="X31" i="8" s="1"/>
  <c r="Y31" i="8" s="1"/>
  <c r="M140" i="9"/>
  <c r="M141" i="9" s="1"/>
  <c r="U34" i="7"/>
  <c r="U35" i="9"/>
  <c r="P138" i="6"/>
  <c r="O139" i="6"/>
  <c r="N139" i="8"/>
  <c r="O139" i="8" s="1"/>
  <c r="L140" i="8"/>
  <c r="M139" i="8"/>
  <c r="M140" i="8" l="1"/>
  <c r="P140" i="9"/>
  <c r="P139" i="8"/>
  <c r="V35" i="9"/>
  <c r="U36" i="9" s="1"/>
  <c r="W31" i="8"/>
  <c r="N141" i="9"/>
  <c r="O141" i="9" s="1"/>
  <c r="L142" i="9"/>
  <c r="M142" i="9" s="1"/>
  <c r="N140" i="8"/>
  <c r="O140" i="8" s="1"/>
  <c r="L141" i="8"/>
  <c r="P139" i="6"/>
  <c r="O140" i="6"/>
  <c r="V34" i="7"/>
  <c r="U35" i="7"/>
  <c r="U32" i="8"/>
  <c r="U32" i="6"/>
  <c r="W31" i="6"/>
  <c r="P140" i="8" l="1"/>
  <c r="P141" i="9"/>
  <c r="V36" i="9"/>
  <c r="X36" i="9" s="1"/>
  <c r="V32" i="6"/>
  <c r="X32" i="6" s="1"/>
  <c r="Y32" i="6" s="1"/>
  <c r="N141" i="8"/>
  <c r="O141" i="8" s="1"/>
  <c r="L142" i="8"/>
  <c r="V32" i="8"/>
  <c r="X32" i="8" s="1"/>
  <c r="Y32" i="8" s="1"/>
  <c r="X34" i="7"/>
  <c r="Y34" i="7" s="1"/>
  <c r="W34" i="7"/>
  <c r="N142" i="9"/>
  <c r="O142" i="9" s="1"/>
  <c r="L143" i="9"/>
  <c r="M143" i="9" s="1"/>
  <c r="V35" i="7"/>
  <c r="X35" i="7" s="1"/>
  <c r="P140" i="6"/>
  <c r="O141" i="6"/>
  <c r="M141" i="8"/>
  <c r="M142" i="8" s="1"/>
  <c r="X35" i="9"/>
  <c r="Y35" i="9" s="1"/>
  <c r="Y36" i="9" s="1"/>
  <c r="W35" i="9"/>
  <c r="W36" i="9" s="1"/>
  <c r="W32" i="8" l="1"/>
  <c r="U33" i="8"/>
  <c r="W32" i="6"/>
  <c r="P141" i="8"/>
  <c r="P142" i="9"/>
  <c r="W35" i="7"/>
  <c r="P141" i="6"/>
  <c r="O142" i="6"/>
  <c r="U36" i="7"/>
  <c r="Y35" i="7"/>
  <c r="N142" i="8"/>
  <c r="O142" i="8" s="1"/>
  <c r="L143" i="8"/>
  <c r="M143" i="8" s="1"/>
  <c r="U33" i="6"/>
  <c r="U37" i="9"/>
  <c r="N143" i="9"/>
  <c r="O143" i="9" s="1"/>
  <c r="L144" i="9"/>
  <c r="M144" i="9" s="1"/>
  <c r="V33" i="8"/>
  <c r="X33" i="8" s="1"/>
  <c r="Y33" i="8" s="1"/>
  <c r="U34" i="8" l="1"/>
  <c r="P142" i="8"/>
  <c r="V34" i="8"/>
  <c r="X34" i="8" s="1"/>
  <c r="Y34" i="8" s="1"/>
  <c r="V33" i="6"/>
  <c r="U34" i="6" s="1"/>
  <c r="P143" i="9"/>
  <c r="V37" i="9"/>
  <c r="U38" i="9"/>
  <c r="N143" i="8"/>
  <c r="O143" i="8" s="1"/>
  <c r="L144" i="8"/>
  <c r="W33" i="8"/>
  <c r="P142" i="6"/>
  <c r="O143" i="6"/>
  <c r="N144" i="9"/>
  <c r="O144" i="9" s="1"/>
  <c r="L145" i="9"/>
  <c r="V36" i="7"/>
  <c r="X36" i="7" s="1"/>
  <c r="Y36" i="7" s="1"/>
  <c r="W34" i="8" l="1"/>
  <c r="P143" i="8"/>
  <c r="P144" i="9"/>
  <c r="U37" i="7"/>
  <c r="N145" i="9"/>
  <c r="O145" i="9" s="1"/>
  <c r="L146" i="9"/>
  <c r="P143" i="6"/>
  <c r="O144" i="6"/>
  <c r="X37" i="9"/>
  <c r="Y37" i="9" s="1"/>
  <c r="W37" i="9"/>
  <c r="X33" i="6"/>
  <c r="Y33" i="6" s="1"/>
  <c r="W33" i="6"/>
  <c r="U35" i="8"/>
  <c r="M145" i="9"/>
  <c r="N144" i="8"/>
  <c r="O144" i="8" s="1"/>
  <c r="L145" i="8"/>
  <c r="V38" i="9"/>
  <c r="X38" i="9" s="1"/>
  <c r="W36" i="7"/>
  <c r="V34" i="6"/>
  <c r="X34" i="6" s="1"/>
  <c r="M144" i="8"/>
  <c r="U35" i="6" l="1"/>
  <c r="M145" i="8"/>
  <c r="Y34" i="6"/>
  <c r="P144" i="8"/>
  <c r="P145" i="9"/>
  <c r="V35" i="8"/>
  <c r="U36" i="8" s="1"/>
  <c r="U39" i="9"/>
  <c r="N145" i="8"/>
  <c r="O145" i="8" s="1"/>
  <c r="L146" i="8"/>
  <c r="M146" i="9"/>
  <c r="W34" i="6"/>
  <c r="W38" i="9"/>
  <c r="V35" i="6"/>
  <c r="X35" i="6" s="1"/>
  <c r="Y35" i="6" s="1"/>
  <c r="Y38" i="9"/>
  <c r="P144" i="6"/>
  <c r="O145" i="6"/>
  <c r="N146" i="9"/>
  <c r="O146" i="9" s="1"/>
  <c r="L147" i="9"/>
  <c r="V37" i="7"/>
  <c r="X37" i="7" s="1"/>
  <c r="Y37" i="7" s="1"/>
  <c r="M146" i="8" l="1"/>
  <c r="U36" i="6"/>
  <c r="P146" i="9"/>
  <c r="P145" i="8"/>
  <c r="V36" i="8"/>
  <c r="X36" i="8" s="1"/>
  <c r="V36" i="6"/>
  <c r="X36" i="6" s="1"/>
  <c r="U38" i="7"/>
  <c r="N147" i="9"/>
  <c r="O147" i="9" s="1"/>
  <c r="L148" i="9"/>
  <c r="P145" i="6"/>
  <c r="O146" i="6"/>
  <c r="W37" i="7"/>
  <c r="W35" i="6"/>
  <c r="W36" i="6" s="1"/>
  <c r="N146" i="8"/>
  <c r="O146" i="8" s="1"/>
  <c r="L147" i="8"/>
  <c r="V39" i="9"/>
  <c r="X39" i="9" s="1"/>
  <c r="Y39" i="9" s="1"/>
  <c r="U40" i="9"/>
  <c r="Y36" i="6"/>
  <c r="W39" i="9"/>
  <c r="M147" i="9"/>
  <c r="M147" i="8"/>
  <c r="X35" i="8"/>
  <c r="Y35" i="8" s="1"/>
  <c r="Y36" i="8" s="1"/>
  <c r="W35" i="8"/>
  <c r="W36" i="8" s="1"/>
  <c r="U37" i="6" l="1"/>
  <c r="M148" i="9"/>
  <c r="P146" i="8"/>
  <c r="P147" i="9"/>
  <c r="P146" i="6"/>
  <c r="O147" i="6"/>
  <c r="N148" i="9"/>
  <c r="O148" i="9" s="1"/>
  <c r="L149" i="9"/>
  <c r="V38" i="7"/>
  <c r="X38" i="7" s="1"/>
  <c r="Y38" i="7" s="1"/>
  <c r="U37" i="8"/>
  <c r="V40" i="9"/>
  <c r="X40" i="9" s="1"/>
  <c r="Y40" i="9" s="1"/>
  <c r="N147" i="8"/>
  <c r="O147" i="8" s="1"/>
  <c r="L148" i="8"/>
  <c r="M148" i="8" s="1"/>
  <c r="V37" i="6"/>
  <c r="X37" i="6" s="1"/>
  <c r="Y37" i="6" s="1"/>
  <c r="U41" i="9" l="1"/>
  <c r="W40" i="9"/>
  <c r="P147" i="8"/>
  <c r="P148" i="9"/>
  <c r="V41" i="9"/>
  <c r="X41" i="9" s="1"/>
  <c r="Y41" i="9" s="1"/>
  <c r="V37" i="8"/>
  <c r="U38" i="6"/>
  <c r="W37" i="6"/>
  <c r="U39" i="7"/>
  <c r="N149" i="9"/>
  <c r="O149" i="9" s="1"/>
  <c r="L150" i="9"/>
  <c r="P147" i="6"/>
  <c r="O148" i="6"/>
  <c r="W38" i="7"/>
  <c r="M149" i="9"/>
  <c r="M150" i="9" s="1"/>
  <c r="N148" i="8"/>
  <c r="O148" i="8" s="1"/>
  <c r="L149" i="8"/>
  <c r="U42" i="9" l="1"/>
  <c r="W41" i="9"/>
  <c r="P148" i="8"/>
  <c r="P149" i="9"/>
  <c r="N150" i="9"/>
  <c r="O150" i="9" s="1"/>
  <c r="L151" i="9"/>
  <c r="V39" i="7"/>
  <c r="X39" i="7" s="1"/>
  <c r="Y39" i="7" s="1"/>
  <c r="V38" i="6"/>
  <c r="X38" i="6" s="1"/>
  <c r="Y38" i="6" s="1"/>
  <c r="X37" i="8"/>
  <c r="Y37" i="8" s="1"/>
  <c r="W37" i="8"/>
  <c r="N149" i="8"/>
  <c r="O149" i="8" s="1"/>
  <c r="L150" i="8"/>
  <c r="P148" i="6"/>
  <c r="O149" i="6"/>
  <c r="W39" i="7"/>
  <c r="W38" i="6"/>
  <c r="U38" i="8"/>
  <c r="V42" i="9"/>
  <c r="X42" i="9" s="1"/>
  <c r="Y42" i="9" s="1"/>
  <c r="M149" i="8"/>
  <c r="M150" i="8" l="1"/>
  <c r="U40" i="7"/>
  <c r="P150" i="9"/>
  <c r="P149" i="8"/>
  <c r="U43" i="9"/>
  <c r="V38" i="8"/>
  <c r="X38" i="8" s="1"/>
  <c r="P149" i="6"/>
  <c r="O150" i="6"/>
  <c r="N150" i="8"/>
  <c r="O150" i="8" s="1"/>
  <c r="L151" i="8"/>
  <c r="U39" i="6"/>
  <c r="V40" i="7"/>
  <c r="X40" i="7" s="1"/>
  <c r="U41" i="7"/>
  <c r="N151" i="9"/>
  <c r="O151" i="9" s="1"/>
  <c r="L152" i="9"/>
  <c r="M151" i="9"/>
  <c r="M151" i="8"/>
  <c r="W42" i="9"/>
  <c r="Y38" i="8"/>
  <c r="Y40" i="7"/>
  <c r="W40" i="7" l="1"/>
  <c r="P151" i="9"/>
  <c r="N152" i="9"/>
  <c r="O152" i="9" s="1"/>
  <c r="L153" i="9"/>
  <c r="V41" i="7"/>
  <c r="X41" i="7" s="1"/>
  <c r="V39" i="6"/>
  <c r="U40" i="6" s="1"/>
  <c r="Y41" i="7"/>
  <c r="M152" i="9"/>
  <c r="W38" i="8"/>
  <c r="U39" i="8"/>
  <c r="V43" i="9"/>
  <c r="X43" i="9" s="1"/>
  <c r="Y43" i="9" s="1"/>
  <c r="N151" i="8"/>
  <c r="L152" i="8"/>
  <c r="P150" i="6"/>
  <c r="O151" i="6"/>
  <c r="P150" i="8"/>
  <c r="O151" i="8"/>
  <c r="W41" i="7" l="1"/>
  <c r="U42" i="7"/>
  <c r="P152" i="9"/>
  <c r="N152" i="8"/>
  <c r="L153" i="8"/>
  <c r="M152" i="8"/>
  <c r="P151" i="8"/>
  <c r="O152" i="8"/>
  <c r="U44" i="9"/>
  <c r="V39" i="8"/>
  <c r="X39" i="8" s="1"/>
  <c r="Y39" i="8" s="1"/>
  <c r="U40" i="8"/>
  <c r="M153" i="9"/>
  <c r="X39" i="6"/>
  <c r="Y39" i="6" s="1"/>
  <c r="W39" i="6"/>
  <c r="P151" i="6"/>
  <c r="O152" i="6"/>
  <c r="W39" i="8"/>
  <c r="V40" i="6"/>
  <c r="X40" i="6" s="1"/>
  <c r="V42" i="7"/>
  <c r="X42" i="7" s="1"/>
  <c r="Y42" i="7" s="1"/>
  <c r="N153" i="9"/>
  <c r="O153" i="9" s="1"/>
  <c r="L154" i="9"/>
  <c r="W43" i="9"/>
  <c r="M153" i="8" l="1"/>
  <c r="P153" i="9"/>
  <c r="Y40" i="6"/>
  <c r="M154" i="9"/>
  <c r="W42" i="7"/>
  <c r="N153" i="8"/>
  <c r="O153" i="8" s="1"/>
  <c r="L154" i="8"/>
  <c r="N154" i="9"/>
  <c r="O154" i="9" s="1"/>
  <c r="L155" i="9"/>
  <c r="U43" i="7"/>
  <c r="U41" i="6"/>
  <c r="P152" i="6"/>
  <c r="O153" i="6"/>
  <c r="W40" i="6"/>
  <c r="V40" i="8"/>
  <c r="X40" i="8" s="1"/>
  <c r="Y40" i="8" s="1"/>
  <c r="V44" i="9"/>
  <c r="X44" i="9" s="1"/>
  <c r="Y44" i="9" s="1"/>
  <c r="P152" i="8"/>
  <c r="M154" i="8" l="1"/>
  <c r="P153" i="8"/>
  <c r="P154" i="9"/>
  <c r="P153" i="6"/>
  <c r="O154" i="6"/>
  <c r="W40" i="8"/>
  <c r="U45" i="9"/>
  <c r="U41" i="8"/>
  <c r="V41" i="6"/>
  <c r="X41" i="6" s="1"/>
  <c r="Y41" i="6" s="1"/>
  <c r="N155" i="9"/>
  <c r="O155" i="9" s="1"/>
  <c r="L156" i="9"/>
  <c r="N154" i="8"/>
  <c r="O154" i="8" s="1"/>
  <c r="L155" i="8"/>
  <c r="M155" i="8" s="1"/>
  <c r="M155" i="9"/>
  <c r="W44" i="9"/>
  <c r="V43" i="7"/>
  <c r="X43" i="7" s="1"/>
  <c r="Y43" i="7" s="1"/>
  <c r="M156" i="9" l="1"/>
  <c r="P155" i="9"/>
  <c r="P154" i="8"/>
  <c r="U44" i="7"/>
  <c r="N155" i="8"/>
  <c r="O155" i="8" s="1"/>
  <c r="L156" i="8"/>
  <c r="N156" i="9"/>
  <c r="O156" i="9" s="1"/>
  <c r="L157" i="9"/>
  <c r="U42" i="6"/>
  <c r="W41" i="6"/>
  <c r="V45" i="9"/>
  <c r="X45" i="9" s="1"/>
  <c r="Y45" i="9" s="1"/>
  <c r="P154" i="6"/>
  <c r="O155" i="6"/>
  <c r="W43" i="7"/>
  <c r="V41" i="8"/>
  <c r="X41" i="8" s="1"/>
  <c r="Y41" i="8" s="1"/>
  <c r="W41" i="8" l="1"/>
  <c r="U42" i="8"/>
  <c r="P156" i="9"/>
  <c r="P155" i="8"/>
  <c r="W45" i="9"/>
  <c r="P155" i="6"/>
  <c r="O156" i="6"/>
  <c r="U46" i="9"/>
  <c r="N157" i="9"/>
  <c r="O157" i="9" s="1"/>
  <c r="L158" i="9"/>
  <c r="N156" i="8"/>
  <c r="O156" i="8" s="1"/>
  <c r="L157" i="8"/>
  <c r="M157" i="9"/>
  <c r="V44" i="7"/>
  <c r="X44" i="7" s="1"/>
  <c r="Y44" i="7" s="1"/>
  <c r="V42" i="8"/>
  <c r="X42" i="8" s="1"/>
  <c r="Y42" i="8" s="1"/>
  <c r="V42" i="6"/>
  <c r="X42" i="6" s="1"/>
  <c r="Y42" i="6" s="1"/>
  <c r="M156" i="8"/>
  <c r="M157" i="8" l="1"/>
  <c r="W44" i="7"/>
  <c r="U45" i="7"/>
  <c r="M158" i="9"/>
  <c r="P157" i="9"/>
  <c r="P156" i="8"/>
  <c r="U43" i="6"/>
  <c r="U43" i="8"/>
  <c r="W42" i="8"/>
  <c r="N157" i="8"/>
  <c r="O157" i="8" s="1"/>
  <c r="L158" i="8"/>
  <c r="N158" i="9"/>
  <c r="O158" i="9" s="1"/>
  <c r="L159" i="9"/>
  <c r="M159" i="9" s="1"/>
  <c r="W42" i="6"/>
  <c r="P156" i="6"/>
  <c r="O157" i="6"/>
  <c r="V45" i="7"/>
  <c r="X45" i="7" s="1"/>
  <c r="Y45" i="7" s="1"/>
  <c r="V46" i="9"/>
  <c r="X46" i="9" s="1"/>
  <c r="Y46" i="9" s="1"/>
  <c r="U47" i="9" l="1"/>
  <c r="V47" i="9" s="1"/>
  <c r="X47" i="9" s="1"/>
  <c r="Y47" i="9" s="1"/>
  <c r="P158" i="9"/>
  <c r="P157" i="8"/>
  <c r="U46" i="7"/>
  <c r="W45" i="7"/>
  <c r="W46" i="9"/>
  <c r="N159" i="9"/>
  <c r="O159" i="9" s="1"/>
  <c r="L160" i="9"/>
  <c r="N158" i="8"/>
  <c r="O158" i="8" s="1"/>
  <c r="L159" i="8"/>
  <c r="V43" i="8"/>
  <c r="X43" i="8" s="1"/>
  <c r="Y43" i="8" s="1"/>
  <c r="M158" i="8"/>
  <c r="M159" i="8" s="1"/>
  <c r="P157" i="6"/>
  <c r="O158" i="6"/>
  <c r="W43" i="8"/>
  <c r="V43" i="6"/>
  <c r="X43" i="6" s="1"/>
  <c r="Y43" i="6" s="1"/>
  <c r="W47" i="9" l="1"/>
  <c r="U44" i="6"/>
  <c r="U48" i="9"/>
  <c r="P158" i="8"/>
  <c r="P159" i="9"/>
  <c r="V44" i="6"/>
  <c r="X44" i="6" s="1"/>
  <c r="Y44" i="6" s="1"/>
  <c r="P158" i="6"/>
  <c r="O159" i="6"/>
  <c r="W43" i="6"/>
  <c r="W44" i="6" s="1"/>
  <c r="U44" i="8"/>
  <c r="N159" i="8"/>
  <c r="O159" i="8" s="1"/>
  <c r="L160" i="8"/>
  <c r="M160" i="8" s="1"/>
  <c r="N160" i="9"/>
  <c r="O160" i="9" s="1"/>
  <c r="L161" i="9"/>
  <c r="V46" i="7"/>
  <c r="X46" i="7" s="1"/>
  <c r="Y46" i="7" s="1"/>
  <c r="M160" i="9"/>
  <c r="M161" i="9" s="1"/>
  <c r="V48" i="9"/>
  <c r="X48" i="9" s="1"/>
  <c r="Y48" i="9" s="1"/>
  <c r="U49" i="9" l="1"/>
  <c r="W46" i="7"/>
  <c r="U47" i="7"/>
  <c r="P159" i="8"/>
  <c r="P160" i="9"/>
  <c r="N161" i="9"/>
  <c r="O161" i="9" s="1"/>
  <c r="L162" i="9"/>
  <c r="M162" i="9" s="1"/>
  <c r="N160" i="8"/>
  <c r="O160" i="8" s="1"/>
  <c r="L161" i="8"/>
  <c r="M161" i="8" s="1"/>
  <c r="V44" i="8"/>
  <c r="U45" i="8" s="1"/>
  <c r="P159" i="6"/>
  <c r="O160" i="6"/>
  <c r="U45" i="6"/>
  <c r="V49" i="9"/>
  <c r="X49" i="9" s="1"/>
  <c r="Y49" i="9" s="1"/>
  <c r="V47" i="7"/>
  <c r="X47" i="7" s="1"/>
  <c r="Y47" i="7" s="1"/>
  <c r="W48" i="9"/>
  <c r="W49" i="9" l="1"/>
  <c r="U50" i="9"/>
  <c r="V45" i="8"/>
  <c r="X45" i="8" s="1"/>
  <c r="P160" i="8"/>
  <c r="P161" i="9"/>
  <c r="V50" i="9"/>
  <c r="X50" i="9" s="1"/>
  <c r="Y50" i="9" s="1"/>
  <c r="U48" i="7"/>
  <c r="W47" i="7"/>
  <c r="P160" i="6"/>
  <c r="O161" i="6"/>
  <c r="N161" i="8"/>
  <c r="O161" i="8" s="1"/>
  <c r="L162" i="8"/>
  <c r="M162" i="8" s="1"/>
  <c r="N162" i="9"/>
  <c r="O162" i="9" s="1"/>
  <c r="L163" i="9"/>
  <c r="W50" i="9"/>
  <c r="V45" i="6"/>
  <c r="X44" i="8"/>
  <c r="Y44" i="8" s="1"/>
  <c r="Y45" i="8" s="1"/>
  <c r="W44" i="8"/>
  <c r="M163" i="9"/>
  <c r="W45" i="8" l="1"/>
  <c r="U46" i="8"/>
  <c r="P162" i="9"/>
  <c r="P161" i="8"/>
  <c r="X45" i="6"/>
  <c r="Y45" i="6" s="1"/>
  <c r="W45" i="6"/>
  <c r="U46" i="6"/>
  <c r="N163" i="9"/>
  <c r="O163" i="9" s="1"/>
  <c r="L164" i="9"/>
  <c r="M164" i="9" s="1"/>
  <c r="N162" i="8"/>
  <c r="O162" i="8" s="1"/>
  <c r="L163" i="8"/>
  <c r="M163" i="8" s="1"/>
  <c r="P161" i="6"/>
  <c r="O162" i="6"/>
  <c r="U51" i="9"/>
  <c r="V48" i="7"/>
  <c r="X48" i="7" s="1"/>
  <c r="Y48" i="7" s="1"/>
  <c r="V46" i="8"/>
  <c r="X46" i="8" s="1"/>
  <c r="Y46" i="8" s="1"/>
  <c r="U47" i="8" l="1"/>
  <c r="U49" i="7"/>
  <c r="P163" i="9"/>
  <c r="P162" i="6"/>
  <c r="O163" i="6"/>
  <c r="W48" i="7"/>
  <c r="V46" i="6"/>
  <c r="X46" i="6" s="1"/>
  <c r="V47" i="8"/>
  <c r="X47" i="8" s="1"/>
  <c r="Y47" i="8" s="1"/>
  <c r="V49" i="7"/>
  <c r="X49" i="7" s="1"/>
  <c r="Y49" i="7" s="1"/>
  <c r="V51" i="9"/>
  <c r="N163" i="8"/>
  <c r="O163" i="8" s="1"/>
  <c r="L164" i="8"/>
  <c r="N164" i="9"/>
  <c r="O164" i="9" s="1"/>
  <c r="L165" i="9"/>
  <c r="W46" i="8"/>
  <c r="Y46" i="6"/>
  <c r="P162" i="8"/>
  <c r="W47" i="8" l="1"/>
  <c r="W46" i="6"/>
  <c r="U47" i="6"/>
  <c r="V47" i="6" s="1"/>
  <c r="P164" i="9"/>
  <c r="P163" i="8"/>
  <c r="X51" i="9"/>
  <c r="Y51" i="9" s="1"/>
  <c r="W51" i="9"/>
  <c r="N165" i="9"/>
  <c r="O165" i="9" s="1"/>
  <c r="L166" i="9"/>
  <c r="N164" i="8"/>
  <c r="O164" i="8" s="1"/>
  <c r="L165" i="8"/>
  <c r="U52" i="9"/>
  <c r="U50" i="7"/>
  <c r="U48" i="8"/>
  <c r="M165" i="9"/>
  <c r="W49" i="7"/>
  <c r="P163" i="6"/>
  <c r="O164" i="6"/>
  <c r="M164" i="8"/>
  <c r="M165" i="8" s="1"/>
  <c r="X47" i="6" l="1"/>
  <c r="Y47" i="6" s="1"/>
  <c r="U48" i="6"/>
  <c r="M166" i="9"/>
  <c r="P164" i="8"/>
  <c r="P165" i="9"/>
  <c r="P164" i="6"/>
  <c r="O165" i="6"/>
  <c r="W47" i="6"/>
  <c r="V50" i="7"/>
  <c r="X50" i="7" s="1"/>
  <c r="Y50" i="7" s="1"/>
  <c r="N165" i="8"/>
  <c r="O165" i="8" s="1"/>
  <c r="L166" i="8"/>
  <c r="M166" i="8" s="1"/>
  <c r="N166" i="9"/>
  <c r="O166" i="9" s="1"/>
  <c r="L167" i="9"/>
  <c r="V48" i="6"/>
  <c r="X48" i="6" s="1"/>
  <c r="Y48" i="6" s="1"/>
  <c r="M167" i="9"/>
  <c r="V48" i="8"/>
  <c r="U49" i="8" s="1"/>
  <c r="V52" i="9"/>
  <c r="X52" i="9" s="1"/>
  <c r="Y52" i="9" s="1"/>
  <c r="U49" i="6" l="1"/>
  <c r="V49" i="8"/>
  <c r="X49" i="8" s="1"/>
  <c r="P165" i="8"/>
  <c r="P166" i="9"/>
  <c r="U53" i="9"/>
  <c r="W50" i="7"/>
  <c r="W52" i="9"/>
  <c r="X48" i="8"/>
  <c r="Y48" i="8" s="1"/>
  <c r="W48" i="8"/>
  <c r="V49" i="6"/>
  <c r="X49" i="6" s="1"/>
  <c r="Y49" i="6" s="1"/>
  <c r="N167" i="9"/>
  <c r="O167" i="9" s="1"/>
  <c r="L168" i="9"/>
  <c r="N166" i="8"/>
  <c r="O166" i="8" s="1"/>
  <c r="L167" i="8"/>
  <c r="U51" i="7"/>
  <c r="W48" i="6"/>
  <c r="P165" i="6"/>
  <c r="O166" i="6"/>
  <c r="W49" i="6" l="1"/>
  <c r="U50" i="6"/>
  <c r="W49" i="8"/>
  <c r="P167" i="9"/>
  <c r="P166" i="8"/>
  <c r="P166" i="6"/>
  <c r="O167" i="6"/>
  <c r="N167" i="8"/>
  <c r="O167" i="8" s="1"/>
  <c r="L168" i="8"/>
  <c r="N168" i="9"/>
  <c r="O168" i="9" s="1"/>
  <c r="L169" i="9"/>
  <c r="M167" i="8"/>
  <c r="Y49" i="8"/>
  <c r="M168" i="9"/>
  <c r="U50" i="8"/>
  <c r="V51" i="7"/>
  <c r="X51" i="7" s="1"/>
  <c r="Y51" i="7" s="1"/>
  <c r="V50" i="6"/>
  <c r="X50" i="6" s="1"/>
  <c r="Y50" i="6" s="1"/>
  <c r="V53" i="9"/>
  <c r="X53" i="9" s="1"/>
  <c r="Y53" i="9" s="1"/>
  <c r="U54" i="9" l="1"/>
  <c r="V54" i="9" s="1"/>
  <c r="W53" i="9"/>
  <c r="M169" i="9"/>
  <c r="U51" i="6"/>
  <c r="U52" i="7"/>
  <c r="V52" i="7" s="1"/>
  <c r="W51" i="7"/>
  <c r="M168" i="8"/>
  <c r="M169" i="8" s="1"/>
  <c r="P167" i="8"/>
  <c r="P168" i="9"/>
  <c r="V51" i="6"/>
  <c r="X51" i="6" s="1"/>
  <c r="Y51" i="6" s="1"/>
  <c r="N169" i="9"/>
  <c r="O169" i="9" s="1"/>
  <c r="L170" i="9"/>
  <c r="M170" i="9" s="1"/>
  <c r="N168" i="8"/>
  <c r="O168" i="8" s="1"/>
  <c r="L169" i="8"/>
  <c r="W50" i="6"/>
  <c r="V50" i="8"/>
  <c r="U51" i="8" s="1"/>
  <c r="P167" i="6"/>
  <c r="O168" i="6"/>
  <c r="X54" i="9" l="1"/>
  <c r="Y54" i="9" s="1"/>
  <c r="W54" i="9"/>
  <c r="X52" i="7"/>
  <c r="Y52" i="7" s="1"/>
  <c r="W52" i="7"/>
  <c r="W51" i="6"/>
  <c r="U53" i="7"/>
  <c r="U52" i="6"/>
  <c r="U55" i="9"/>
  <c r="P168" i="8"/>
  <c r="P169" i="9"/>
  <c r="P168" i="6"/>
  <c r="O169" i="6"/>
  <c r="V51" i="8"/>
  <c r="X51" i="8" s="1"/>
  <c r="X50" i="8"/>
  <c r="Y50" i="8" s="1"/>
  <c r="W50" i="8"/>
  <c r="N169" i="8"/>
  <c r="O169" i="8" s="1"/>
  <c r="L170" i="8"/>
  <c r="N170" i="9"/>
  <c r="O170" i="9" s="1"/>
  <c r="L171" i="9"/>
  <c r="V53" i="7"/>
  <c r="X53" i="7" s="1"/>
  <c r="Y53" i="7" s="1"/>
  <c r="V52" i="6"/>
  <c r="X52" i="6" s="1"/>
  <c r="Y52" i="6" s="1"/>
  <c r="V55" i="9"/>
  <c r="X55" i="9" s="1"/>
  <c r="Y55" i="9" s="1"/>
  <c r="P170" i="9" l="1"/>
  <c r="P169" i="8"/>
  <c r="O170" i="8"/>
  <c r="N170" i="8"/>
  <c r="L171" i="8"/>
  <c r="M170" i="8"/>
  <c r="W52" i="6"/>
  <c r="Y51" i="8"/>
  <c r="W55" i="9"/>
  <c r="U56" i="9"/>
  <c r="U53" i="6"/>
  <c r="U54" i="7"/>
  <c r="W51" i="8"/>
  <c r="W53" i="7"/>
  <c r="U52" i="8"/>
  <c r="P169" i="6"/>
  <c r="O170" i="6"/>
  <c r="N171" i="9"/>
  <c r="O171" i="9" s="1"/>
  <c r="L172" i="9"/>
  <c r="M171" i="9"/>
  <c r="P171" i="9" l="1"/>
  <c r="N172" i="9"/>
  <c r="O172" i="9" s="1"/>
  <c r="L173" i="9"/>
  <c r="V52" i="8"/>
  <c r="X52" i="8" s="1"/>
  <c r="W52" i="8"/>
  <c r="M172" i="9"/>
  <c r="V54" i="7"/>
  <c r="X54" i="7" s="1"/>
  <c r="Y54" i="7" s="1"/>
  <c r="V56" i="9"/>
  <c r="X56" i="9" s="1"/>
  <c r="Y56" i="9" s="1"/>
  <c r="Y52" i="8"/>
  <c r="M171" i="8"/>
  <c r="P170" i="6"/>
  <c r="O171" i="6"/>
  <c r="V53" i="6"/>
  <c r="X53" i="6" s="1"/>
  <c r="Y53" i="6" s="1"/>
  <c r="N171" i="8"/>
  <c r="L172" i="8"/>
  <c r="P170" i="8"/>
  <c r="O171" i="8"/>
  <c r="M173" i="9" l="1"/>
  <c r="P172" i="9"/>
  <c r="P171" i="8"/>
  <c r="N172" i="8"/>
  <c r="O172" i="8" s="1"/>
  <c r="L173" i="8"/>
  <c r="W53" i="6"/>
  <c r="U54" i="6"/>
  <c r="P171" i="6"/>
  <c r="O172" i="6"/>
  <c r="M172" i="8"/>
  <c r="U57" i="9"/>
  <c r="U55" i="7"/>
  <c r="W54" i="7"/>
  <c r="W56" i="9"/>
  <c r="U53" i="8"/>
  <c r="N173" i="9"/>
  <c r="O173" i="9" s="1"/>
  <c r="L174" i="9"/>
  <c r="M174" i="9" s="1"/>
  <c r="M173" i="8" l="1"/>
  <c r="P173" i="9"/>
  <c r="P172" i="8"/>
  <c r="V55" i="7"/>
  <c r="X55" i="7" s="1"/>
  <c r="Y55" i="7" s="1"/>
  <c r="N173" i="8"/>
  <c r="O173" i="8" s="1"/>
  <c r="L174" i="8"/>
  <c r="N174" i="9"/>
  <c r="O174" i="9" s="1"/>
  <c r="L175" i="9"/>
  <c r="M175" i="9" s="1"/>
  <c r="V53" i="8"/>
  <c r="U54" i="8" s="1"/>
  <c r="V57" i="9"/>
  <c r="X57" i="9" s="1"/>
  <c r="Y57" i="9" s="1"/>
  <c r="P172" i="6"/>
  <c r="O173" i="6"/>
  <c r="V54" i="6"/>
  <c r="X54" i="6" s="1"/>
  <c r="Y54" i="6" s="1"/>
  <c r="P174" i="9" l="1"/>
  <c r="P173" i="8"/>
  <c r="V54" i="8"/>
  <c r="X54" i="8" s="1"/>
  <c r="N174" i="8"/>
  <c r="O174" i="8" s="1"/>
  <c r="L175" i="8"/>
  <c r="U55" i="6"/>
  <c r="P173" i="6"/>
  <c r="O174" i="6"/>
  <c r="U58" i="9"/>
  <c r="W55" i="7"/>
  <c r="X53" i="8"/>
  <c r="Y53" i="8" s="1"/>
  <c r="W53" i="8"/>
  <c r="U56" i="7"/>
  <c r="W57" i="9"/>
  <c r="W54" i="6"/>
  <c r="N175" i="9"/>
  <c r="O175" i="9" s="1"/>
  <c r="L176" i="9"/>
  <c r="M174" i="8"/>
  <c r="M175" i="8" l="1"/>
  <c r="W54" i="8"/>
  <c r="Y54" i="8"/>
  <c r="U55" i="8"/>
  <c r="P174" i="8"/>
  <c r="P175" i="9"/>
  <c r="N176" i="9"/>
  <c r="O176" i="9" s="1"/>
  <c r="L177" i="9"/>
  <c r="V56" i="7"/>
  <c r="X56" i="7" s="1"/>
  <c r="Y56" i="7" s="1"/>
  <c r="V58" i="9"/>
  <c r="X58" i="9" s="1"/>
  <c r="Y58" i="9" s="1"/>
  <c r="U59" i="9"/>
  <c r="W58" i="9"/>
  <c r="P174" i="6"/>
  <c r="O175" i="6"/>
  <c r="V55" i="6"/>
  <c r="X55" i="6" s="1"/>
  <c r="Y55" i="6" s="1"/>
  <c r="N175" i="8"/>
  <c r="O175" i="8" s="1"/>
  <c r="L176" i="8"/>
  <c r="V55" i="8"/>
  <c r="X55" i="8" s="1"/>
  <c r="Y55" i="8" s="1"/>
  <c r="M176" i="9"/>
  <c r="M177" i="9" s="1"/>
  <c r="W56" i="7" l="1"/>
  <c r="P175" i="8"/>
  <c r="P176" i="9"/>
  <c r="U56" i="8"/>
  <c r="N176" i="8"/>
  <c r="O176" i="8" s="1"/>
  <c r="L177" i="8"/>
  <c r="U56" i="6"/>
  <c r="P175" i="6"/>
  <c r="O176" i="6"/>
  <c r="V59" i="9"/>
  <c r="X59" i="9" s="1"/>
  <c r="Y59" i="9" s="1"/>
  <c r="N177" i="9"/>
  <c r="O177" i="9" s="1"/>
  <c r="L178" i="9"/>
  <c r="M178" i="9" s="1"/>
  <c r="W55" i="8"/>
  <c r="M176" i="8"/>
  <c r="U57" i="7"/>
  <c r="W55" i="6"/>
  <c r="P177" i="9" l="1"/>
  <c r="P176" i="8"/>
  <c r="V57" i="7"/>
  <c r="U58" i="7" s="1"/>
  <c r="M177" i="8"/>
  <c r="U60" i="9"/>
  <c r="W59" i="9"/>
  <c r="P176" i="6"/>
  <c r="O177" i="6"/>
  <c r="V56" i="6"/>
  <c r="X56" i="6" s="1"/>
  <c r="Y56" i="6" s="1"/>
  <c r="N178" i="9"/>
  <c r="O178" i="9" s="1"/>
  <c r="L179" i="9"/>
  <c r="N177" i="8"/>
  <c r="O177" i="8" s="1"/>
  <c r="L178" i="8"/>
  <c r="V56" i="8"/>
  <c r="X56" i="8" s="1"/>
  <c r="Y56" i="8" s="1"/>
  <c r="U57" i="8" l="1"/>
  <c r="V57" i="8" s="1"/>
  <c r="X57" i="8" s="1"/>
  <c r="Y57" i="8" s="1"/>
  <c r="U57" i="6"/>
  <c r="P177" i="8"/>
  <c r="V58" i="7"/>
  <c r="X58" i="7" s="1"/>
  <c r="P178" i="9"/>
  <c r="N178" i="8"/>
  <c r="O178" i="8" s="1"/>
  <c r="L179" i="8"/>
  <c r="V57" i="6"/>
  <c r="X57" i="6" s="1"/>
  <c r="Y57" i="6" s="1"/>
  <c r="V60" i="9"/>
  <c r="X60" i="9" s="1"/>
  <c r="Y60" i="9" s="1"/>
  <c r="W56" i="8"/>
  <c r="W56" i="6"/>
  <c r="N179" i="9"/>
  <c r="O179" i="9" s="1"/>
  <c r="L180" i="9"/>
  <c r="P177" i="6"/>
  <c r="O178" i="6"/>
  <c r="M178" i="8"/>
  <c r="X57" i="7"/>
  <c r="Y57" i="7" s="1"/>
  <c r="Y58" i="7" s="1"/>
  <c r="W57" i="7"/>
  <c r="W58" i="7" s="1"/>
  <c r="M179" i="9"/>
  <c r="M180" i="9" s="1"/>
  <c r="W60" i="9" l="1"/>
  <c r="M179" i="8"/>
  <c r="P178" i="8"/>
  <c r="P179" i="9"/>
  <c r="W57" i="8"/>
  <c r="P178" i="6"/>
  <c r="O179" i="6"/>
  <c r="N180" i="9"/>
  <c r="O180" i="9" s="1"/>
  <c r="L181" i="9"/>
  <c r="U58" i="8"/>
  <c r="W57" i="6"/>
  <c r="U61" i="9"/>
  <c r="U58" i="6"/>
  <c r="N179" i="8"/>
  <c r="O179" i="8" s="1"/>
  <c r="L180" i="8"/>
  <c r="U59" i="7"/>
  <c r="P179" i="8" l="1"/>
  <c r="P180" i="9"/>
  <c r="V59" i="7"/>
  <c r="U60" i="7" s="1"/>
  <c r="V61" i="9"/>
  <c r="U62" i="9" s="1"/>
  <c r="V58" i="8"/>
  <c r="X58" i="8" s="1"/>
  <c r="Y58" i="8" s="1"/>
  <c r="N180" i="8"/>
  <c r="O180" i="8" s="1"/>
  <c r="L181" i="8"/>
  <c r="V58" i="6"/>
  <c r="X58" i="6" s="1"/>
  <c r="Y58" i="6" s="1"/>
  <c r="N181" i="9"/>
  <c r="O181" i="9" s="1"/>
  <c r="L182" i="9"/>
  <c r="P179" i="6"/>
  <c r="O180" i="6"/>
  <c r="M180" i="8"/>
  <c r="M181" i="8" s="1"/>
  <c r="W58" i="8"/>
  <c r="M181" i="9"/>
  <c r="W58" i="6" l="1"/>
  <c r="M182" i="9"/>
  <c r="U59" i="6"/>
  <c r="V59" i="6" s="1"/>
  <c r="U59" i="8"/>
  <c r="P181" i="9"/>
  <c r="N181" i="8"/>
  <c r="L182" i="8"/>
  <c r="V59" i="8"/>
  <c r="X59" i="8" s="1"/>
  <c r="Y59" i="8" s="1"/>
  <c r="V62" i="9"/>
  <c r="X62" i="9" s="1"/>
  <c r="V60" i="7"/>
  <c r="X60" i="7" s="1"/>
  <c r="P180" i="8"/>
  <c r="O181" i="8"/>
  <c r="P180" i="6"/>
  <c r="O181" i="6"/>
  <c r="N182" i="9"/>
  <c r="O182" i="9" s="1"/>
  <c r="L183" i="9"/>
  <c r="X61" i="9"/>
  <c r="Y61" i="9" s="1"/>
  <c r="Y62" i="9" s="1"/>
  <c r="W61" i="9"/>
  <c r="X59" i="7"/>
  <c r="Y59" i="7" s="1"/>
  <c r="Y60" i="7" s="1"/>
  <c r="W59" i="7"/>
  <c r="W62" i="9" l="1"/>
  <c r="X59" i="6"/>
  <c r="Y59" i="6" s="1"/>
  <c r="W59" i="6"/>
  <c r="W59" i="8"/>
  <c r="P182" i="9"/>
  <c r="P181" i="6"/>
  <c r="O182" i="6"/>
  <c r="W60" i="7"/>
  <c r="P181" i="8"/>
  <c r="U61" i="7"/>
  <c r="U63" i="9"/>
  <c r="U60" i="8"/>
  <c r="N182" i="8"/>
  <c r="O182" i="8" s="1"/>
  <c r="L183" i="8"/>
  <c r="U60" i="6"/>
  <c r="M182" i="8"/>
  <c r="N183" i="9"/>
  <c r="O183" i="9" s="1"/>
  <c r="L184" i="9"/>
  <c r="M183" i="9"/>
  <c r="P183" i="9" l="1"/>
  <c r="P182" i="8"/>
  <c r="N183" i="8"/>
  <c r="O183" i="8" s="1"/>
  <c r="L184" i="8"/>
  <c r="V61" i="7"/>
  <c r="X61" i="7" s="1"/>
  <c r="Y61" i="7" s="1"/>
  <c r="M184" i="9"/>
  <c r="V60" i="6"/>
  <c r="V63" i="9"/>
  <c r="U64" i="9" s="1"/>
  <c r="N184" i="9"/>
  <c r="O184" i="9" s="1"/>
  <c r="L185" i="9"/>
  <c r="M183" i="8"/>
  <c r="M184" i="8" s="1"/>
  <c r="V60" i="8"/>
  <c r="U61" i="8" s="1"/>
  <c r="P182" i="6"/>
  <c r="O183" i="6"/>
  <c r="W61" i="7" l="1"/>
  <c r="V64" i="9"/>
  <c r="X64" i="9" s="1"/>
  <c r="P183" i="8"/>
  <c r="P184" i="9"/>
  <c r="P183" i="6"/>
  <c r="O184" i="6"/>
  <c r="V61" i="8"/>
  <c r="X61" i="8" s="1"/>
  <c r="X60" i="6"/>
  <c r="Y60" i="6" s="1"/>
  <c r="W60" i="6"/>
  <c r="X60" i="8"/>
  <c r="Y60" i="8" s="1"/>
  <c r="W60" i="8"/>
  <c r="N185" i="9"/>
  <c r="O185" i="9" s="1"/>
  <c r="L186" i="9"/>
  <c r="U61" i="6"/>
  <c r="M185" i="9"/>
  <c r="M186" i="9" s="1"/>
  <c r="U62" i="7"/>
  <c r="N184" i="8"/>
  <c r="O184" i="8" s="1"/>
  <c r="L185" i="8"/>
  <c r="X63" i="9"/>
  <c r="Y63" i="9" s="1"/>
  <c r="Y64" i="9" s="1"/>
  <c r="W63" i="9"/>
  <c r="W64" i="9" s="1"/>
  <c r="Y61" i="8" l="1"/>
  <c r="P185" i="9"/>
  <c r="P184" i="8"/>
  <c r="N185" i="8"/>
  <c r="O185" i="8" s="1"/>
  <c r="L186" i="8"/>
  <c r="V61" i="6"/>
  <c r="X61" i="6" s="1"/>
  <c r="M185" i="8"/>
  <c r="N186" i="9"/>
  <c r="O186" i="9" s="1"/>
  <c r="L187" i="9"/>
  <c r="W61" i="8"/>
  <c r="U62" i="8"/>
  <c r="P184" i="6"/>
  <c r="O185" i="6"/>
  <c r="U65" i="9"/>
  <c r="V62" i="7"/>
  <c r="U63" i="7" s="1"/>
  <c r="Y61" i="6"/>
  <c r="M186" i="8" l="1"/>
  <c r="P186" i="9"/>
  <c r="P185" i="8"/>
  <c r="V63" i="7"/>
  <c r="X63" i="7" s="1"/>
  <c r="P185" i="6"/>
  <c r="O186" i="6"/>
  <c r="V62" i="8"/>
  <c r="X62" i="8" s="1"/>
  <c r="Y62" i="8" s="1"/>
  <c r="X62" i="7"/>
  <c r="Y62" i="7" s="1"/>
  <c r="Y63" i="7" s="1"/>
  <c r="W62" i="7"/>
  <c r="V65" i="9"/>
  <c r="U66" i="9" s="1"/>
  <c r="W61" i="6"/>
  <c r="N187" i="9"/>
  <c r="O187" i="9" s="1"/>
  <c r="L188" i="9"/>
  <c r="M187" i="9"/>
  <c r="U62" i="6"/>
  <c r="N186" i="8"/>
  <c r="O186" i="8" s="1"/>
  <c r="L187" i="8"/>
  <c r="M187" i="8" s="1"/>
  <c r="P186" i="8" l="1"/>
  <c r="V66" i="9"/>
  <c r="X66" i="9" s="1"/>
  <c r="P187" i="9"/>
  <c r="N188" i="9"/>
  <c r="O188" i="9" s="1"/>
  <c r="L189" i="9"/>
  <c r="M188" i="9"/>
  <c r="W63" i="7"/>
  <c r="U63" i="8"/>
  <c r="P186" i="6"/>
  <c r="O187" i="6"/>
  <c r="U64" i="7"/>
  <c r="N187" i="8"/>
  <c r="O187" i="8" s="1"/>
  <c r="L188" i="8"/>
  <c r="V62" i="6"/>
  <c r="X62" i="6" s="1"/>
  <c r="Y62" i="6" s="1"/>
  <c r="X65" i="9"/>
  <c r="Y65" i="9" s="1"/>
  <c r="W65" i="9"/>
  <c r="W66" i="9" s="1"/>
  <c r="W62" i="8"/>
  <c r="U63" i="6" l="1"/>
  <c r="Y66" i="9"/>
  <c r="P187" i="8"/>
  <c r="N188" i="8"/>
  <c r="O188" i="8" s="1"/>
  <c r="L189" i="8"/>
  <c r="V64" i="7"/>
  <c r="X64" i="7" s="1"/>
  <c r="Y64" i="7" s="1"/>
  <c r="U65" i="7"/>
  <c r="W64" i="7"/>
  <c r="P187" i="6"/>
  <c r="O188" i="6"/>
  <c r="V63" i="8"/>
  <c r="X63" i="8" s="1"/>
  <c r="Y63" i="8" s="1"/>
  <c r="M189" i="9"/>
  <c r="W62" i="6"/>
  <c r="U67" i="9"/>
  <c r="V63" i="6"/>
  <c r="X63" i="6" s="1"/>
  <c r="Y63" i="6" s="1"/>
  <c r="N189" i="9"/>
  <c r="O189" i="9" s="1"/>
  <c r="L190" i="9"/>
  <c r="P188" i="9"/>
  <c r="M188" i="8"/>
  <c r="M189" i="8" s="1"/>
  <c r="M190" i="9" l="1"/>
  <c r="P189" i="9"/>
  <c r="P188" i="8"/>
  <c r="V67" i="9"/>
  <c r="U68" i="9"/>
  <c r="N190" i="9"/>
  <c r="O190" i="9" s="1"/>
  <c r="L191" i="9"/>
  <c r="M191" i="9" s="1"/>
  <c r="U64" i="6"/>
  <c r="W63" i="6"/>
  <c r="U64" i="8"/>
  <c r="P188" i="6"/>
  <c r="O189" i="6"/>
  <c r="W65" i="7"/>
  <c r="V65" i="7"/>
  <c r="X65" i="7" s="1"/>
  <c r="Y65" i="7" s="1"/>
  <c r="U66" i="7"/>
  <c r="N189" i="8"/>
  <c r="O189" i="8" s="1"/>
  <c r="L190" i="8"/>
  <c r="M190" i="8" s="1"/>
  <c r="W63" i="8"/>
  <c r="P189" i="8" l="1"/>
  <c r="P190" i="9"/>
  <c r="V66" i="7"/>
  <c r="X66" i="7" s="1"/>
  <c r="Y66" i="7" s="1"/>
  <c r="P189" i="6"/>
  <c r="O190" i="6"/>
  <c r="V64" i="8"/>
  <c r="X64" i="8" s="1"/>
  <c r="Y64" i="8" s="1"/>
  <c r="V64" i="6"/>
  <c r="X64" i="6" s="1"/>
  <c r="Y64" i="6" s="1"/>
  <c r="X67" i="9"/>
  <c r="Y67" i="9" s="1"/>
  <c r="W67" i="9"/>
  <c r="N190" i="8"/>
  <c r="O190" i="8" s="1"/>
  <c r="L191" i="8"/>
  <c r="W66" i="7"/>
  <c r="N191" i="9"/>
  <c r="O191" i="9" s="1"/>
  <c r="L192" i="9"/>
  <c r="V68" i="9"/>
  <c r="X68" i="9" s="1"/>
  <c r="U67" i="7" l="1"/>
  <c r="P191" i="9"/>
  <c r="P190" i="8"/>
  <c r="U69" i="9"/>
  <c r="N192" i="9"/>
  <c r="O192" i="9" s="1"/>
  <c r="L193" i="9"/>
  <c r="W64" i="6"/>
  <c r="N191" i="8"/>
  <c r="O191" i="8" s="1"/>
  <c r="L192" i="8"/>
  <c r="W68" i="9"/>
  <c r="U65" i="6"/>
  <c r="U65" i="8"/>
  <c r="P190" i="6"/>
  <c r="O191" i="6"/>
  <c r="W64" i="8"/>
  <c r="M191" i="8"/>
  <c r="Y68" i="9"/>
  <c r="V67" i="7"/>
  <c r="X67" i="7" s="1"/>
  <c r="Y67" i="7" s="1"/>
  <c r="M192" i="9"/>
  <c r="M193" i="9" s="1"/>
  <c r="U68" i="7" l="1"/>
  <c r="W67" i="7"/>
  <c r="P192" i="9"/>
  <c r="P191" i="8"/>
  <c r="V68" i="7"/>
  <c r="X68" i="7" s="1"/>
  <c r="Y68" i="7" s="1"/>
  <c r="M192" i="8"/>
  <c r="P191" i="6"/>
  <c r="O192" i="6"/>
  <c r="V65" i="8"/>
  <c r="X65" i="8" s="1"/>
  <c r="Y65" i="8" s="1"/>
  <c r="N193" i="9"/>
  <c r="O193" i="9" s="1"/>
  <c r="L194" i="9"/>
  <c r="M194" i="9" s="1"/>
  <c r="V69" i="9"/>
  <c r="X69" i="9" s="1"/>
  <c r="Y69" i="9" s="1"/>
  <c r="W65" i="8"/>
  <c r="V65" i="6"/>
  <c r="X65" i="6" s="1"/>
  <c r="Y65" i="6" s="1"/>
  <c r="N192" i="8"/>
  <c r="O192" i="8" s="1"/>
  <c r="L193" i="8"/>
  <c r="W65" i="6" l="1"/>
  <c r="U66" i="6"/>
  <c r="U70" i="9"/>
  <c r="V70" i="9" s="1"/>
  <c r="W69" i="9"/>
  <c r="P192" i="8"/>
  <c r="P193" i="9"/>
  <c r="V66" i="6"/>
  <c r="X66" i="6" s="1"/>
  <c r="Y66" i="6" s="1"/>
  <c r="U66" i="8"/>
  <c r="P192" i="6"/>
  <c r="O193" i="6"/>
  <c r="M193" i="8"/>
  <c r="U69" i="7"/>
  <c r="N193" i="8"/>
  <c r="O193" i="8" s="1"/>
  <c r="L194" i="8"/>
  <c r="N194" i="9"/>
  <c r="O194" i="9" s="1"/>
  <c r="L195" i="9"/>
  <c r="W68" i="7"/>
  <c r="X70" i="9" l="1"/>
  <c r="Y70" i="9" s="1"/>
  <c r="W70" i="9"/>
  <c r="U71" i="9"/>
  <c r="W66" i="6"/>
  <c r="P194" i="9"/>
  <c r="P193" i="8"/>
  <c r="N194" i="8"/>
  <c r="O194" i="8" s="1"/>
  <c r="L195" i="8"/>
  <c r="P193" i="6"/>
  <c r="O194" i="6"/>
  <c r="M194" i="8"/>
  <c r="M195" i="8" s="1"/>
  <c r="U67" i="6"/>
  <c r="N195" i="9"/>
  <c r="O195" i="9" s="1"/>
  <c r="L196" i="9"/>
  <c r="V69" i="7"/>
  <c r="X69" i="7" s="1"/>
  <c r="Y69" i="7" s="1"/>
  <c r="V66" i="8"/>
  <c r="V71" i="9"/>
  <c r="X71" i="9" s="1"/>
  <c r="Y71" i="9" s="1"/>
  <c r="M195" i="9"/>
  <c r="M196" i="9" s="1"/>
  <c r="U72" i="9" l="1"/>
  <c r="V72" i="9" s="1"/>
  <c r="X72" i="9" s="1"/>
  <c r="Y72" i="9" s="1"/>
  <c r="P195" i="9"/>
  <c r="P194" i="8"/>
  <c r="X66" i="8"/>
  <c r="Y66" i="8" s="1"/>
  <c r="W66" i="8"/>
  <c r="U67" i="8"/>
  <c r="U70" i="7"/>
  <c r="N196" i="9"/>
  <c r="O196" i="9" s="1"/>
  <c r="L197" i="9"/>
  <c r="V67" i="6"/>
  <c r="W71" i="9"/>
  <c r="P194" i="6"/>
  <c r="O195" i="6"/>
  <c r="N195" i="8"/>
  <c r="O195" i="8" s="1"/>
  <c r="L196" i="8"/>
  <c r="M196" i="8" s="1"/>
  <c r="W69" i="7"/>
  <c r="U73" i="9" l="1"/>
  <c r="W72" i="9"/>
  <c r="P195" i="8"/>
  <c r="P196" i="9"/>
  <c r="N196" i="8"/>
  <c r="O196" i="8" s="1"/>
  <c r="L197" i="8"/>
  <c r="X67" i="6"/>
  <c r="Y67" i="6" s="1"/>
  <c r="W67" i="6"/>
  <c r="U68" i="6"/>
  <c r="N197" i="9"/>
  <c r="O197" i="9" s="1"/>
  <c r="L198" i="9"/>
  <c r="V70" i="7"/>
  <c r="X70" i="7" s="1"/>
  <c r="Y70" i="7" s="1"/>
  <c r="M197" i="9"/>
  <c r="M198" i="9" s="1"/>
  <c r="M197" i="8"/>
  <c r="P195" i="6"/>
  <c r="O196" i="6"/>
  <c r="V67" i="8"/>
  <c r="X67" i="8" s="1"/>
  <c r="Y67" i="8" s="1"/>
  <c r="V73" i="9"/>
  <c r="X73" i="9" s="1"/>
  <c r="Y73" i="9" s="1"/>
  <c r="U74" i="9" l="1"/>
  <c r="V74" i="9" s="1"/>
  <c r="P196" i="8"/>
  <c r="P197" i="9"/>
  <c r="P196" i="6"/>
  <c r="O197" i="6"/>
  <c r="U68" i="8"/>
  <c r="W73" i="9"/>
  <c r="U71" i="7"/>
  <c r="N198" i="9"/>
  <c r="O198" i="9" s="1"/>
  <c r="L199" i="9"/>
  <c r="V68" i="6"/>
  <c r="X68" i="6" s="1"/>
  <c r="Y68" i="6" s="1"/>
  <c r="N197" i="8"/>
  <c r="O197" i="8" s="1"/>
  <c r="L198" i="8"/>
  <c r="M198" i="8" s="1"/>
  <c r="W67" i="8"/>
  <c r="W70" i="7"/>
  <c r="X74" i="9" l="1"/>
  <c r="Y74" i="9" s="1"/>
  <c r="U75" i="9"/>
  <c r="W74" i="9"/>
  <c r="P198" i="9"/>
  <c r="V75" i="9"/>
  <c r="X75" i="9" s="1"/>
  <c r="Y75" i="9" s="1"/>
  <c r="U69" i="6"/>
  <c r="N199" i="9"/>
  <c r="O199" i="9" s="1"/>
  <c r="L200" i="9"/>
  <c r="V71" i="7"/>
  <c r="X71" i="7" s="1"/>
  <c r="Y71" i="7" s="1"/>
  <c r="V68" i="8"/>
  <c r="X68" i="8" s="1"/>
  <c r="Y68" i="8" s="1"/>
  <c r="M199" i="9"/>
  <c r="M200" i="9" s="1"/>
  <c r="N198" i="8"/>
  <c r="L199" i="8"/>
  <c r="W68" i="6"/>
  <c r="W75" i="9"/>
  <c r="P197" i="6"/>
  <c r="O198" i="6"/>
  <c r="P197" i="8"/>
  <c r="O198" i="8"/>
  <c r="U69" i="8" l="1"/>
  <c r="U72" i="7"/>
  <c r="P199" i="9"/>
  <c r="P198" i="8"/>
  <c r="V69" i="8"/>
  <c r="X69" i="8" s="1"/>
  <c r="V72" i="7"/>
  <c r="X72" i="7" s="1"/>
  <c r="Y72" i="7" s="1"/>
  <c r="N200" i="9"/>
  <c r="O200" i="9" s="1"/>
  <c r="L201" i="9"/>
  <c r="V69" i="6"/>
  <c r="X69" i="6" s="1"/>
  <c r="Y69" i="6" s="1"/>
  <c r="P198" i="6"/>
  <c r="O199" i="6"/>
  <c r="N199" i="8"/>
  <c r="O199" i="8" s="1"/>
  <c r="L200" i="8"/>
  <c r="M201" i="9"/>
  <c r="Y69" i="8"/>
  <c r="W68" i="8"/>
  <c r="W69" i="8" s="1"/>
  <c r="U76" i="9"/>
  <c r="W71" i="7"/>
  <c r="W72" i="7" s="1"/>
  <c r="M199" i="8"/>
  <c r="P200" i="9" l="1"/>
  <c r="P199" i="8"/>
  <c r="N200" i="8"/>
  <c r="O200" i="8" s="1"/>
  <c r="L201" i="8"/>
  <c r="M200" i="8"/>
  <c r="M201" i="8" s="1"/>
  <c r="V76" i="9"/>
  <c r="U77" i="9" s="1"/>
  <c r="U70" i="6"/>
  <c r="N201" i="9"/>
  <c r="O201" i="9" s="1"/>
  <c r="L202" i="9"/>
  <c r="U73" i="7"/>
  <c r="U70" i="8"/>
  <c r="W69" i="6"/>
  <c r="P199" i="6"/>
  <c r="O200" i="6"/>
  <c r="P201" i="9" l="1"/>
  <c r="V77" i="9"/>
  <c r="X77" i="9" s="1"/>
  <c r="P200" i="8"/>
  <c r="V70" i="8"/>
  <c r="U71" i="8" s="1"/>
  <c r="N202" i="9"/>
  <c r="O202" i="9" s="1"/>
  <c r="L203" i="9"/>
  <c r="V70" i="6"/>
  <c r="X70" i="6" s="1"/>
  <c r="Y70" i="6" s="1"/>
  <c r="N201" i="8"/>
  <c r="O201" i="8" s="1"/>
  <c r="L202" i="8"/>
  <c r="P200" i="6"/>
  <c r="O201" i="6"/>
  <c r="V73" i="7"/>
  <c r="U74" i="7" s="1"/>
  <c r="M202" i="9"/>
  <c r="M203" i="9" s="1"/>
  <c r="X76" i="9"/>
  <c r="Y76" i="9" s="1"/>
  <c r="Y77" i="9" s="1"/>
  <c r="W76" i="9"/>
  <c r="W77" i="9" s="1"/>
  <c r="V74" i="7" l="1"/>
  <c r="X74" i="7" s="1"/>
  <c r="P201" i="8"/>
  <c r="V71" i="8"/>
  <c r="X71" i="8" s="1"/>
  <c r="P202" i="9"/>
  <c r="N202" i="8"/>
  <c r="O202" i="8" s="1"/>
  <c r="L203" i="8"/>
  <c r="M202" i="8"/>
  <c r="W70" i="6"/>
  <c r="U71" i="6"/>
  <c r="N203" i="9"/>
  <c r="O203" i="9" s="1"/>
  <c r="L204" i="9"/>
  <c r="U78" i="9"/>
  <c r="X73" i="7"/>
  <c r="Y73" i="7" s="1"/>
  <c r="Y74" i="7" s="1"/>
  <c r="W73" i="7"/>
  <c r="P201" i="6"/>
  <c r="O202" i="6"/>
  <c r="X70" i="8"/>
  <c r="Y70" i="8" s="1"/>
  <c r="Y71" i="8" s="1"/>
  <c r="W70" i="8"/>
  <c r="W74" i="7" l="1"/>
  <c r="P203" i="9"/>
  <c r="P202" i="8"/>
  <c r="P202" i="6"/>
  <c r="O203" i="6"/>
  <c r="N204" i="9"/>
  <c r="O204" i="9" s="1"/>
  <c r="L205" i="9"/>
  <c r="V71" i="6"/>
  <c r="X71" i="6" s="1"/>
  <c r="Y71" i="6" s="1"/>
  <c r="M204" i="9"/>
  <c r="M205" i="9" s="1"/>
  <c r="W71" i="8"/>
  <c r="V78" i="9"/>
  <c r="U79" i="9" s="1"/>
  <c r="W71" i="6"/>
  <c r="M203" i="8"/>
  <c r="U72" i="8"/>
  <c r="U75" i="7"/>
  <c r="N203" i="8"/>
  <c r="O203" i="8" s="1"/>
  <c r="L204" i="8"/>
  <c r="P203" i="8" l="1"/>
  <c r="P204" i="9"/>
  <c r="N204" i="8"/>
  <c r="O204" i="8" s="1"/>
  <c r="L205" i="8"/>
  <c r="V75" i="7"/>
  <c r="U76" i="7" s="1"/>
  <c r="V79" i="9"/>
  <c r="X79" i="9" s="1"/>
  <c r="V72" i="8"/>
  <c r="X72" i="8" s="1"/>
  <c r="Y72" i="8" s="1"/>
  <c r="X78" i="9"/>
  <c r="Y78" i="9" s="1"/>
  <c r="W78" i="9"/>
  <c r="W79" i="9" s="1"/>
  <c r="U72" i="6"/>
  <c r="N205" i="9"/>
  <c r="O205" i="9" s="1"/>
  <c r="L206" i="9"/>
  <c r="P203" i="6"/>
  <c r="O204" i="6"/>
  <c r="M204" i="8"/>
  <c r="M205" i="8" s="1"/>
  <c r="M206" i="9"/>
  <c r="P205" i="9" l="1"/>
  <c r="P204" i="8"/>
  <c r="V76" i="7"/>
  <c r="X76" i="7" s="1"/>
  <c r="N206" i="9"/>
  <c r="O206" i="9" s="1"/>
  <c r="L207" i="9"/>
  <c r="V72" i="6"/>
  <c r="U73" i="6" s="1"/>
  <c r="W72" i="8"/>
  <c r="Y79" i="9"/>
  <c r="U73" i="8"/>
  <c r="U80" i="9"/>
  <c r="N205" i="8"/>
  <c r="O205" i="8" s="1"/>
  <c r="L206" i="8"/>
  <c r="M206" i="8" s="1"/>
  <c r="M207" i="9"/>
  <c r="P204" i="6"/>
  <c r="O205" i="6"/>
  <c r="X75" i="7"/>
  <c r="Y75" i="7" s="1"/>
  <c r="W75" i="7"/>
  <c r="W76" i="7" s="1"/>
  <c r="Y76" i="7" l="1"/>
  <c r="V73" i="6"/>
  <c r="X73" i="6" s="1"/>
  <c r="P206" i="9"/>
  <c r="P205" i="8"/>
  <c r="V80" i="9"/>
  <c r="U81" i="9" s="1"/>
  <c r="P205" i="6"/>
  <c r="O206" i="6"/>
  <c r="V73" i="8"/>
  <c r="X73" i="8" s="1"/>
  <c r="Y73" i="8" s="1"/>
  <c r="N207" i="9"/>
  <c r="O207" i="9" s="1"/>
  <c r="L208" i="9"/>
  <c r="M208" i="9" s="1"/>
  <c r="U77" i="7"/>
  <c r="N206" i="8"/>
  <c r="O206" i="8" s="1"/>
  <c r="L207" i="8"/>
  <c r="X72" i="6"/>
  <c r="Y72" i="6" s="1"/>
  <c r="Y73" i="6" s="1"/>
  <c r="W72" i="6"/>
  <c r="W73" i="6" s="1"/>
  <c r="U74" i="6" l="1"/>
  <c r="V74" i="6" s="1"/>
  <c r="X74" i="6" s="1"/>
  <c r="Y74" i="6" s="1"/>
  <c r="P207" i="9"/>
  <c r="V81" i="9"/>
  <c r="X81" i="9" s="1"/>
  <c r="P206" i="8"/>
  <c r="N207" i="8"/>
  <c r="O207" i="8" s="1"/>
  <c r="L208" i="8"/>
  <c r="V77" i="7"/>
  <c r="U78" i="7" s="1"/>
  <c r="U74" i="8"/>
  <c r="N208" i="9"/>
  <c r="O208" i="9" s="1"/>
  <c r="L209" i="9"/>
  <c r="W73" i="8"/>
  <c r="P206" i="6"/>
  <c r="O207" i="6"/>
  <c r="X80" i="9"/>
  <c r="Y80" i="9" s="1"/>
  <c r="W80" i="9"/>
  <c r="W81" i="9" s="1"/>
  <c r="M207" i="8"/>
  <c r="M208" i="8" s="1"/>
  <c r="Y81" i="9" l="1"/>
  <c r="P208" i="9"/>
  <c r="V78" i="7"/>
  <c r="X78" i="7" s="1"/>
  <c r="P207" i="8"/>
  <c r="N209" i="9"/>
  <c r="O209" i="9" s="1"/>
  <c r="L210" i="9"/>
  <c r="V74" i="8"/>
  <c r="X74" i="8" s="1"/>
  <c r="Y74" i="8" s="1"/>
  <c r="U75" i="6"/>
  <c r="P207" i="6"/>
  <c r="O208" i="6"/>
  <c r="W74" i="8"/>
  <c r="N208" i="8"/>
  <c r="O208" i="8" s="1"/>
  <c r="L209" i="8"/>
  <c r="M209" i="8" s="1"/>
  <c r="W74" i="6"/>
  <c r="U82" i="9"/>
  <c r="X77" i="7"/>
  <c r="Y77" i="7" s="1"/>
  <c r="Y78" i="7" s="1"/>
  <c r="W77" i="7"/>
  <c r="W78" i="7" s="1"/>
  <c r="M209" i="9"/>
  <c r="M210" i="9" s="1"/>
  <c r="U75" i="8" l="1"/>
  <c r="V75" i="8" s="1"/>
  <c r="X75" i="8" s="1"/>
  <c r="Y75" i="8" s="1"/>
  <c r="P208" i="8"/>
  <c r="P209" i="9"/>
  <c r="P208" i="6"/>
  <c r="O209" i="6"/>
  <c r="V82" i="9"/>
  <c r="U83" i="9" s="1"/>
  <c r="N209" i="8"/>
  <c r="O209" i="8" s="1"/>
  <c r="L210" i="8"/>
  <c r="V75" i="6"/>
  <c r="X75" i="6" s="1"/>
  <c r="Y75" i="6" s="1"/>
  <c r="U79" i="7"/>
  <c r="L211" i="9"/>
  <c r="M211" i="9" s="1"/>
  <c r="N210" i="9"/>
  <c r="O210" i="9" s="1"/>
  <c r="P210" i="9" l="1"/>
  <c r="P209" i="8"/>
  <c r="N210" i="8"/>
  <c r="O210" i="8" s="1"/>
  <c r="L211" i="8"/>
  <c r="M210" i="8"/>
  <c r="V79" i="7"/>
  <c r="U80" i="7" s="1"/>
  <c r="U76" i="6"/>
  <c r="W75" i="8"/>
  <c r="X82" i="9"/>
  <c r="Y82" i="9" s="1"/>
  <c r="W82" i="9"/>
  <c r="U76" i="8"/>
  <c r="O210" i="6"/>
  <c r="P209" i="6"/>
  <c r="W75" i="6"/>
  <c r="N211" i="9"/>
  <c r="O211" i="9" s="1"/>
  <c r="L212" i="9"/>
  <c r="V83" i="9"/>
  <c r="X83" i="9" s="1"/>
  <c r="M211" i="8" l="1"/>
  <c r="P210" i="8"/>
  <c r="N212" i="9"/>
  <c r="L213" i="9"/>
  <c r="W83" i="9"/>
  <c r="M212" i="9"/>
  <c r="M213" i="9" s="1"/>
  <c r="U84" i="9"/>
  <c r="V76" i="8"/>
  <c r="X76" i="8" s="1"/>
  <c r="Y76" i="8" s="1"/>
  <c r="Y83" i="9"/>
  <c r="V76" i="6"/>
  <c r="X76" i="6" s="1"/>
  <c r="Y76" i="6" s="1"/>
  <c r="X79" i="7"/>
  <c r="Y79" i="7" s="1"/>
  <c r="W79" i="7"/>
  <c r="N211" i="8"/>
  <c r="O211" i="8" s="1"/>
  <c r="L212" i="8"/>
  <c r="M212" i="8" s="1"/>
  <c r="P210" i="6"/>
  <c r="O211" i="6"/>
  <c r="V80" i="7"/>
  <c r="X80" i="7" s="1"/>
  <c r="U81" i="7"/>
  <c r="P211" i="9"/>
  <c r="O212" i="9"/>
  <c r="W80" i="7" l="1"/>
  <c r="U77" i="6"/>
  <c r="P211" i="8"/>
  <c r="P212" i="9"/>
  <c r="V81" i="7"/>
  <c r="X81" i="7" s="1"/>
  <c r="P211" i="6"/>
  <c r="O212" i="6"/>
  <c r="Y80" i="7"/>
  <c r="U77" i="8"/>
  <c r="V84" i="9"/>
  <c r="X84" i="9" s="1"/>
  <c r="Y84" i="9" s="1"/>
  <c r="N213" i="9"/>
  <c r="O213" i="9" s="1"/>
  <c r="L214" i="9"/>
  <c r="M214" i="9" s="1"/>
  <c r="N212" i="8"/>
  <c r="O212" i="8" s="1"/>
  <c r="L213" i="8"/>
  <c r="W81" i="7"/>
  <c r="V77" i="6"/>
  <c r="X77" i="6" s="1"/>
  <c r="Y77" i="6" s="1"/>
  <c r="W76" i="8"/>
  <c r="W76" i="6"/>
  <c r="Y81" i="7" l="1"/>
  <c r="W77" i="6"/>
  <c r="U82" i="7"/>
  <c r="P212" i="8"/>
  <c r="L214" i="8"/>
  <c r="N213" i="8"/>
  <c r="O213" i="8" s="1"/>
  <c r="P212" i="6"/>
  <c r="O213" i="6"/>
  <c r="U78" i="6"/>
  <c r="U85" i="9"/>
  <c r="V77" i="8"/>
  <c r="X77" i="8" s="1"/>
  <c r="Y77" i="8" s="1"/>
  <c r="L215" i="9"/>
  <c r="N214" i="9"/>
  <c r="W84" i="9"/>
  <c r="V82" i="7"/>
  <c r="X82" i="7" s="1"/>
  <c r="Y82" i="7" s="1"/>
  <c r="P213" i="9"/>
  <c r="O214" i="9"/>
  <c r="M213" i="8"/>
  <c r="M214" i="8" l="1"/>
  <c r="U78" i="8"/>
  <c r="P213" i="8"/>
  <c r="P214" i="9"/>
  <c r="U83" i="7"/>
  <c r="N215" i="9"/>
  <c r="O215" i="9" s="1"/>
  <c r="L216" i="9"/>
  <c r="W82" i="7"/>
  <c r="W77" i="8"/>
  <c r="N214" i="8"/>
  <c r="O214" i="8" s="1"/>
  <c r="L215" i="8"/>
  <c r="M215" i="8" s="1"/>
  <c r="M215" i="9"/>
  <c r="V78" i="8"/>
  <c r="X78" i="8" s="1"/>
  <c r="Y78" i="8" s="1"/>
  <c r="V85" i="9"/>
  <c r="X85" i="9" s="1"/>
  <c r="Y85" i="9" s="1"/>
  <c r="V78" i="6"/>
  <c r="U79" i="6" s="1"/>
  <c r="P213" i="6"/>
  <c r="O214" i="6"/>
  <c r="M216" i="9" l="1"/>
  <c r="V79" i="6"/>
  <c r="X79" i="6" s="1"/>
  <c r="P214" i="8"/>
  <c r="P215" i="9"/>
  <c r="P214" i="6"/>
  <c r="O215" i="6"/>
  <c r="U86" i="9"/>
  <c r="U79" i="8"/>
  <c r="N216" i="9"/>
  <c r="O216" i="9" s="1"/>
  <c r="L217" i="9"/>
  <c r="W85" i="9"/>
  <c r="X78" i="6"/>
  <c r="Y78" i="6" s="1"/>
  <c r="Y79" i="6" s="1"/>
  <c r="W78" i="6"/>
  <c r="N215" i="8"/>
  <c r="O215" i="8" s="1"/>
  <c r="L216" i="8"/>
  <c r="W78" i="8"/>
  <c r="V83" i="7"/>
  <c r="X83" i="7" s="1"/>
  <c r="Y83" i="7" s="1"/>
  <c r="U84" i="7" l="1"/>
  <c r="W83" i="7"/>
  <c r="P215" i="8"/>
  <c r="N217" i="9"/>
  <c r="L218" i="9"/>
  <c r="V79" i="8"/>
  <c r="X79" i="8" s="1"/>
  <c r="Y79" i="8" s="1"/>
  <c r="N216" i="8"/>
  <c r="O216" i="8" s="1"/>
  <c r="L217" i="8"/>
  <c r="W79" i="6"/>
  <c r="M217" i="9"/>
  <c r="M218" i="9" s="1"/>
  <c r="V86" i="9"/>
  <c r="X86" i="9" s="1"/>
  <c r="Y86" i="9" s="1"/>
  <c r="M216" i="8"/>
  <c r="M217" i="8" s="1"/>
  <c r="U80" i="6"/>
  <c r="V84" i="7"/>
  <c r="X84" i="7" s="1"/>
  <c r="Y84" i="7" s="1"/>
  <c r="P215" i="6"/>
  <c r="O216" i="6"/>
  <c r="P216" i="9"/>
  <c r="O217" i="9"/>
  <c r="W84" i="7" l="1"/>
  <c r="U85" i="7"/>
  <c r="V85" i="7" s="1"/>
  <c r="X85" i="7" s="1"/>
  <c r="Y85" i="7" s="1"/>
  <c r="U87" i="9"/>
  <c r="U80" i="8"/>
  <c r="W79" i="8"/>
  <c r="P216" i="8"/>
  <c r="P217" i="9"/>
  <c r="W86" i="9"/>
  <c r="N217" i="8"/>
  <c r="O217" i="8" s="1"/>
  <c r="L218" i="8"/>
  <c r="P216" i="6"/>
  <c r="O217" i="6"/>
  <c r="V80" i="6"/>
  <c r="X80" i="6" s="1"/>
  <c r="Y80" i="6" s="1"/>
  <c r="V87" i="9"/>
  <c r="X87" i="9" s="1"/>
  <c r="Y87" i="9" s="1"/>
  <c r="V80" i="8"/>
  <c r="X80" i="8" s="1"/>
  <c r="Y80" i="8" s="1"/>
  <c r="N218" i="9"/>
  <c r="O218" i="9" s="1"/>
  <c r="L219" i="9"/>
  <c r="M219" i="9" s="1"/>
  <c r="W80" i="8"/>
  <c r="P217" i="8" l="1"/>
  <c r="P218" i="9"/>
  <c r="O219" i="9"/>
  <c r="N219" i="9"/>
  <c r="L220" i="9"/>
  <c r="M220" i="9" s="1"/>
  <c r="U81" i="8"/>
  <c r="W80" i="6"/>
  <c r="U88" i="9"/>
  <c r="U81" i="6"/>
  <c r="U86" i="7"/>
  <c r="P217" i="6"/>
  <c r="O218" i="6"/>
  <c r="W85" i="7"/>
  <c r="N218" i="8"/>
  <c r="O218" i="8" s="1"/>
  <c r="L219" i="8"/>
  <c r="W87" i="9"/>
  <c r="M218" i="8"/>
  <c r="M219" i="8" s="1"/>
  <c r="P218" i="8" l="1"/>
  <c r="V81" i="6"/>
  <c r="X81" i="6" s="1"/>
  <c r="Y81" i="6" s="1"/>
  <c r="U82" i="6"/>
  <c r="N219" i="8"/>
  <c r="O219" i="8" s="1"/>
  <c r="L220" i="8"/>
  <c r="P218" i="6"/>
  <c r="O219" i="6"/>
  <c r="V86" i="7"/>
  <c r="X86" i="7" s="1"/>
  <c r="Y86" i="7" s="1"/>
  <c r="V88" i="9"/>
  <c r="X88" i="9" s="1"/>
  <c r="Y88" i="9" s="1"/>
  <c r="V81" i="8"/>
  <c r="W86" i="7"/>
  <c r="W81" i="6"/>
  <c r="L221" i="9"/>
  <c r="N220" i="9"/>
  <c r="P219" i="9"/>
  <c r="O220" i="9"/>
  <c r="W88" i="9" l="1"/>
  <c r="P219" i="8"/>
  <c r="X81" i="8"/>
  <c r="Y81" i="8" s="1"/>
  <c r="W81" i="8"/>
  <c r="N221" i="9"/>
  <c r="L222" i="9"/>
  <c r="U82" i="8"/>
  <c r="U89" i="9"/>
  <c r="U87" i="7"/>
  <c r="P219" i="6"/>
  <c r="O220" i="6"/>
  <c r="N220" i="8"/>
  <c r="O220" i="8" s="1"/>
  <c r="L221" i="8"/>
  <c r="M220" i="8"/>
  <c r="P220" i="9"/>
  <c r="O221" i="9"/>
  <c r="V82" i="6"/>
  <c r="X82" i="6" s="1"/>
  <c r="Y82" i="6" s="1"/>
  <c r="M221" i="9"/>
  <c r="M222" i="9" s="1"/>
  <c r="M221" i="8" l="1"/>
  <c r="P220" i="8"/>
  <c r="W82" i="6"/>
  <c r="U83" i="6"/>
  <c r="P221" i="9"/>
  <c r="N221" i="8"/>
  <c r="O221" i="8" s="1"/>
  <c r="L222" i="8"/>
  <c r="M222" i="8" s="1"/>
  <c r="P220" i="6"/>
  <c r="O221" i="6"/>
  <c r="V87" i="7"/>
  <c r="U88" i="7" s="1"/>
  <c r="V82" i="8"/>
  <c r="X82" i="8" s="1"/>
  <c r="Y82" i="8" s="1"/>
  <c r="N222" i="9"/>
  <c r="O222" i="9" s="1"/>
  <c r="L223" i="9"/>
  <c r="V89" i="9"/>
  <c r="U90" i="9" s="1"/>
  <c r="W82" i="8" l="1"/>
  <c r="U83" i="8"/>
  <c r="P222" i="9"/>
  <c r="V90" i="9"/>
  <c r="X90" i="9" s="1"/>
  <c r="P221" i="8"/>
  <c r="N223" i="9"/>
  <c r="O223" i="9" s="1"/>
  <c r="L224" i="9"/>
  <c r="V88" i="7"/>
  <c r="X88" i="7" s="1"/>
  <c r="P221" i="6"/>
  <c r="O222" i="6"/>
  <c r="X87" i="7"/>
  <c r="Y87" i="7" s="1"/>
  <c r="W87" i="7"/>
  <c r="W88" i="7" s="1"/>
  <c r="X89" i="9"/>
  <c r="Y89" i="9" s="1"/>
  <c r="Y90" i="9" s="1"/>
  <c r="W89" i="9"/>
  <c r="M223" i="9"/>
  <c r="V83" i="8"/>
  <c r="X83" i="8" s="1"/>
  <c r="Y83" i="8" s="1"/>
  <c r="N222" i="8"/>
  <c r="O222" i="8" s="1"/>
  <c r="L223" i="8"/>
  <c r="V83" i="6"/>
  <c r="X83" i="6" s="1"/>
  <c r="Y83" i="6" s="1"/>
  <c r="U84" i="6" l="1"/>
  <c r="U84" i="8"/>
  <c r="M224" i="9"/>
  <c r="W83" i="8"/>
  <c r="P222" i="8"/>
  <c r="P223" i="9"/>
  <c r="N223" i="8"/>
  <c r="O223" i="8" s="1"/>
  <c r="L224" i="8"/>
  <c r="V84" i="8"/>
  <c r="X84" i="8" s="1"/>
  <c r="Y84" i="8" s="1"/>
  <c r="W90" i="9"/>
  <c r="W83" i="6"/>
  <c r="Y88" i="7"/>
  <c r="P222" i="6"/>
  <c r="O223" i="6"/>
  <c r="U89" i="7"/>
  <c r="N224" i="9"/>
  <c r="O224" i="9" s="1"/>
  <c r="L225" i="9"/>
  <c r="M225" i="9" s="1"/>
  <c r="U91" i="9"/>
  <c r="V84" i="6"/>
  <c r="X84" i="6" s="1"/>
  <c r="Y84" i="6" s="1"/>
  <c r="M223" i="8"/>
  <c r="M224" i="8" s="1"/>
  <c r="W84" i="8" l="1"/>
  <c r="U85" i="8"/>
  <c r="P223" i="8"/>
  <c r="P224" i="9"/>
  <c r="N225" i="9"/>
  <c r="O225" i="9" s="1"/>
  <c r="L226" i="9"/>
  <c r="V89" i="7"/>
  <c r="U90" i="7" s="1"/>
  <c r="W84" i="6"/>
  <c r="U85" i="6"/>
  <c r="V91" i="9"/>
  <c r="X91" i="9" s="1"/>
  <c r="Y91" i="9" s="1"/>
  <c r="P223" i="6"/>
  <c r="O224" i="6"/>
  <c r="V85" i="8"/>
  <c r="X85" i="8" s="1"/>
  <c r="Y85" i="8" s="1"/>
  <c r="N224" i="8"/>
  <c r="O224" i="8" s="1"/>
  <c r="L225" i="8"/>
  <c r="W85" i="8" l="1"/>
  <c r="U86" i="8"/>
  <c r="P225" i="9"/>
  <c r="P224" i="8"/>
  <c r="N225" i="8"/>
  <c r="O225" i="8" s="1"/>
  <c r="L226" i="8"/>
  <c r="V86" i="8"/>
  <c r="X86" i="8" s="1"/>
  <c r="Y86" i="8" s="1"/>
  <c r="M225" i="8"/>
  <c r="W91" i="9"/>
  <c r="P224" i="6"/>
  <c r="O225" i="6"/>
  <c r="U92" i="9"/>
  <c r="V85" i="6"/>
  <c r="X85" i="6" s="1"/>
  <c r="Y85" i="6" s="1"/>
  <c r="W85" i="6"/>
  <c r="X89" i="7"/>
  <c r="Y89" i="7" s="1"/>
  <c r="W89" i="7"/>
  <c r="V90" i="7"/>
  <c r="X90" i="7" s="1"/>
  <c r="N226" i="9"/>
  <c r="O226" i="9" s="1"/>
  <c r="L227" i="9"/>
  <c r="M226" i="9"/>
  <c r="W86" i="8" l="1"/>
  <c r="U86" i="6"/>
  <c r="U87" i="8"/>
  <c r="Y90" i="7"/>
  <c r="M226" i="8"/>
  <c r="U91" i="7"/>
  <c r="P226" i="9"/>
  <c r="N227" i="9"/>
  <c r="O227" i="9" s="1"/>
  <c r="L228" i="9"/>
  <c r="V92" i="9"/>
  <c r="X92" i="9" s="1"/>
  <c r="Y92" i="9" s="1"/>
  <c r="M227" i="9"/>
  <c r="M228" i="9" s="1"/>
  <c r="W90" i="7"/>
  <c r="P225" i="6"/>
  <c r="O226" i="6"/>
  <c r="V91" i="7"/>
  <c r="X91" i="7" s="1"/>
  <c r="Y91" i="7" s="1"/>
  <c r="V86" i="6"/>
  <c r="X86" i="6" s="1"/>
  <c r="Y86" i="6" s="1"/>
  <c r="V87" i="8"/>
  <c r="X87" i="8" s="1"/>
  <c r="Y87" i="8" s="1"/>
  <c r="N226" i="8"/>
  <c r="O226" i="8" s="1"/>
  <c r="L227" i="8"/>
  <c r="P225" i="8"/>
  <c r="U88" i="8" l="1"/>
  <c r="W92" i="9"/>
  <c r="P227" i="9"/>
  <c r="N227" i="8"/>
  <c r="L228" i="8"/>
  <c r="M227" i="8"/>
  <c r="W86" i="6"/>
  <c r="U87" i="6"/>
  <c r="U92" i="7"/>
  <c r="W87" i="8"/>
  <c r="P226" i="6"/>
  <c r="O227" i="6"/>
  <c r="W91" i="7"/>
  <c r="U93" i="9"/>
  <c r="P226" i="8"/>
  <c r="O227" i="8"/>
  <c r="V88" i="8"/>
  <c r="X88" i="8" s="1"/>
  <c r="Y88" i="8" s="1"/>
  <c r="N228" i="9"/>
  <c r="O228" i="9" s="1"/>
  <c r="L229" i="9"/>
  <c r="U89" i="8" l="1"/>
  <c r="V89" i="8" s="1"/>
  <c r="W88" i="8"/>
  <c r="P228" i="9"/>
  <c r="N229" i="9"/>
  <c r="O229" i="9" s="1"/>
  <c r="L230" i="9"/>
  <c r="V93" i="9"/>
  <c r="U94" i="9" s="1"/>
  <c r="M229" i="9"/>
  <c r="V92" i="7"/>
  <c r="X92" i="7" s="1"/>
  <c r="Y92" i="7" s="1"/>
  <c r="M228" i="8"/>
  <c r="P227" i="8"/>
  <c r="P227" i="6"/>
  <c r="O228" i="6"/>
  <c r="V87" i="6"/>
  <c r="X87" i="6" s="1"/>
  <c r="Y87" i="6" s="1"/>
  <c r="N228" i="8"/>
  <c r="O228" i="8" s="1"/>
  <c r="L229" i="8"/>
  <c r="X89" i="8" l="1"/>
  <c r="Y89" i="8" s="1"/>
  <c r="W89" i="8"/>
  <c r="U93" i="7"/>
  <c r="W92" i="7"/>
  <c r="U90" i="8"/>
  <c r="P228" i="8"/>
  <c r="P229" i="9"/>
  <c r="L230" i="8"/>
  <c r="N229" i="8"/>
  <c r="O229" i="8" s="1"/>
  <c r="U88" i="6"/>
  <c r="W87" i="6"/>
  <c r="M230" i="9"/>
  <c r="X93" i="9"/>
  <c r="Y93" i="9" s="1"/>
  <c r="W93" i="9"/>
  <c r="P228" i="6"/>
  <c r="O229" i="6"/>
  <c r="M229" i="8"/>
  <c r="M230" i="8" s="1"/>
  <c r="V93" i="7"/>
  <c r="X93" i="7" s="1"/>
  <c r="Y93" i="7" s="1"/>
  <c r="V94" i="9"/>
  <c r="X94" i="9" s="1"/>
  <c r="V90" i="8"/>
  <c r="X90" i="8" s="1"/>
  <c r="Y90" i="8" s="1"/>
  <c r="N230" i="9"/>
  <c r="O230" i="9" s="1"/>
  <c r="L231" i="9"/>
  <c r="W93" i="7" l="1"/>
  <c r="U94" i="7"/>
  <c r="V94" i="7" s="1"/>
  <c r="P230" i="9"/>
  <c r="P229" i="8"/>
  <c r="W94" i="9"/>
  <c r="M231" i="9"/>
  <c r="V88" i="6"/>
  <c r="X88" i="6" s="1"/>
  <c r="Y88" i="6" s="1"/>
  <c r="N230" i="8"/>
  <c r="O230" i="8" s="1"/>
  <c r="L231" i="8"/>
  <c r="M231" i="8" s="1"/>
  <c r="N231" i="9"/>
  <c r="O231" i="9" s="1"/>
  <c r="L232" i="9"/>
  <c r="U91" i="8"/>
  <c r="U95" i="9"/>
  <c r="P229" i="6"/>
  <c r="O230" i="6"/>
  <c r="Y94" i="9"/>
  <c r="W90" i="8"/>
  <c r="X94" i="7" l="1"/>
  <c r="Y94" i="7" s="1"/>
  <c r="W94" i="7"/>
  <c r="P231" i="9"/>
  <c r="P230" i="8"/>
  <c r="L233" i="9"/>
  <c r="N232" i="9"/>
  <c r="O232" i="9" s="1"/>
  <c r="L232" i="8"/>
  <c r="N231" i="8"/>
  <c r="O231" i="8" s="1"/>
  <c r="U89" i="6"/>
  <c r="W88" i="6"/>
  <c r="U95" i="7"/>
  <c r="V95" i="9"/>
  <c r="X95" i="9" s="1"/>
  <c r="Y95" i="9" s="1"/>
  <c r="P230" i="6"/>
  <c r="O231" i="6"/>
  <c r="V91" i="8"/>
  <c r="X91" i="8" s="1"/>
  <c r="Y91" i="8" s="1"/>
  <c r="M232" i="9"/>
  <c r="M232" i="8"/>
  <c r="O232" i="6" l="1"/>
  <c r="P231" i="6"/>
  <c r="W91" i="8"/>
  <c r="W95" i="9"/>
  <c r="N232" i="8"/>
  <c r="L233" i="8"/>
  <c r="M233" i="9"/>
  <c r="U92" i="8"/>
  <c r="U96" i="9"/>
  <c r="V95" i="7"/>
  <c r="U96" i="7"/>
  <c r="M233" i="8"/>
  <c r="V89" i="6"/>
  <c r="X89" i="6" s="1"/>
  <c r="Y89" i="6" s="1"/>
  <c r="N233" i="9"/>
  <c r="O233" i="9" s="1"/>
  <c r="L234" i="9"/>
  <c r="P231" i="8"/>
  <c r="O232" i="8"/>
  <c r="P232" i="9"/>
  <c r="U90" i="6" l="1"/>
  <c r="V90" i="6" s="1"/>
  <c r="X90" i="6" s="1"/>
  <c r="Y90" i="6" s="1"/>
  <c r="N234" i="9"/>
  <c r="L235" i="9"/>
  <c r="W89" i="6"/>
  <c r="X95" i="7"/>
  <c r="Y95" i="7" s="1"/>
  <c r="W95" i="7"/>
  <c r="V92" i="8"/>
  <c r="X92" i="8" s="1"/>
  <c r="Y92" i="8" s="1"/>
  <c r="N233" i="8"/>
  <c r="L234" i="8"/>
  <c r="M234" i="8" s="1"/>
  <c r="P233" i="9"/>
  <c r="O234" i="9"/>
  <c r="P232" i="8"/>
  <c r="O233" i="8"/>
  <c r="V96" i="7"/>
  <c r="X96" i="7" s="1"/>
  <c r="V96" i="9"/>
  <c r="X96" i="9" s="1"/>
  <c r="Y96" i="9" s="1"/>
  <c r="M234" i="9"/>
  <c r="P232" i="6"/>
  <c r="O233" i="6"/>
  <c r="M235" i="9" l="1"/>
  <c r="P233" i="8"/>
  <c r="O234" i="6"/>
  <c r="P233" i="6"/>
  <c r="W92" i="8"/>
  <c r="U97" i="9"/>
  <c r="U97" i="7"/>
  <c r="N234" i="8"/>
  <c r="O234" i="8" s="1"/>
  <c r="L235" i="8"/>
  <c r="M235" i="8" s="1"/>
  <c r="U93" i="8"/>
  <c r="W96" i="7"/>
  <c r="W90" i="6"/>
  <c r="U91" i="6"/>
  <c r="N235" i="9"/>
  <c r="L236" i="9"/>
  <c r="P234" i="9"/>
  <c r="O235" i="9"/>
  <c r="W96" i="9"/>
  <c r="Y96" i="7"/>
  <c r="N236" i="9" l="1"/>
  <c r="L237" i="9"/>
  <c r="V91" i="6"/>
  <c r="X91" i="6" s="1"/>
  <c r="Y91" i="6" s="1"/>
  <c r="P235" i="9"/>
  <c r="O236" i="9"/>
  <c r="M236" i="9"/>
  <c r="V93" i="8"/>
  <c r="X93" i="8" s="1"/>
  <c r="Y93" i="8" s="1"/>
  <c r="V97" i="7"/>
  <c r="X97" i="7" s="1"/>
  <c r="Y97" i="7" s="1"/>
  <c r="W93" i="8"/>
  <c r="P234" i="6"/>
  <c r="O235" i="6"/>
  <c r="L236" i="8"/>
  <c r="N235" i="8"/>
  <c r="O235" i="8" s="1"/>
  <c r="V97" i="9"/>
  <c r="X97" i="9" s="1"/>
  <c r="Y97" i="9" s="1"/>
  <c r="P234" i="8"/>
  <c r="U98" i="7" l="1"/>
  <c r="U94" i="8"/>
  <c r="W91" i="6"/>
  <c r="U92" i="6"/>
  <c r="N236" i="8"/>
  <c r="O236" i="8" s="1"/>
  <c r="L237" i="8"/>
  <c r="P235" i="6"/>
  <c r="O236" i="6"/>
  <c r="M237" i="9"/>
  <c r="W97" i="7"/>
  <c r="P235" i="8"/>
  <c r="U98" i="9"/>
  <c r="W97" i="9"/>
  <c r="V98" i="7"/>
  <c r="X98" i="7" s="1"/>
  <c r="Y98" i="7" s="1"/>
  <c r="V94" i="8"/>
  <c r="X94" i="8" s="1"/>
  <c r="Y94" i="8" s="1"/>
  <c r="P236" i="9"/>
  <c r="V92" i="6"/>
  <c r="X92" i="6" s="1"/>
  <c r="Y92" i="6" s="1"/>
  <c r="N237" i="9"/>
  <c r="O237" i="9" s="1"/>
  <c r="L238" i="9"/>
  <c r="M236" i="8"/>
  <c r="M237" i="8" s="1"/>
  <c r="U95" i="8" l="1"/>
  <c r="U99" i="7"/>
  <c r="W98" i="7"/>
  <c r="P237" i="9"/>
  <c r="V99" i="7"/>
  <c r="X99" i="7" s="1"/>
  <c r="Y99" i="7" s="1"/>
  <c r="L239" i="9"/>
  <c r="N238" i="9"/>
  <c r="O238" i="9" s="1"/>
  <c r="U93" i="6"/>
  <c r="W92" i="6"/>
  <c r="V98" i="9"/>
  <c r="X98" i="9" s="1"/>
  <c r="Y98" i="9" s="1"/>
  <c r="M238" i="9"/>
  <c r="W94" i="8"/>
  <c r="V95" i="8"/>
  <c r="X95" i="8" s="1"/>
  <c r="Y95" i="8" s="1"/>
  <c r="W98" i="9"/>
  <c r="P236" i="8"/>
  <c r="W99" i="7"/>
  <c r="P236" i="6"/>
  <c r="O237" i="6"/>
  <c r="N237" i="8"/>
  <c r="O237" i="8" s="1"/>
  <c r="L238" i="8"/>
  <c r="M239" i="9" l="1"/>
  <c r="U100" i="7"/>
  <c r="P238" i="9"/>
  <c r="O238" i="6"/>
  <c r="P237" i="6"/>
  <c r="P237" i="8"/>
  <c r="V93" i="6"/>
  <c r="X93" i="6" s="1"/>
  <c r="Y93" i="6" s="1"/>
  <c r="N239" i="9"/>
  <c r="O239" i="9" s="1"/>
  <c r="L240" i="9"/>
  <c r="M240" i="9" s="1"/>
  <c r="N238" i="8"/>
  <c r="O238" i="8" s="1"/>
  <c r="L239" i="8"/>
  <c r="U96" i="8"/>
  <c r="W95" i="8"/>
  <c r="U99" i="9"/>
  <c r="V100" i="7"/>
  <c r="X100" i="7" s="1"/>
  <c r="Y100" i="7" s="1"/>
  <c r="M238" i="8"/>
  <c r="M239" i="8" s="1"/>
  <c r="P239" i="9" l="1"/>
  <c r="P238" i="8"/>
  <c r="V99" i="9"/>
  <c r="U100" i="9" s="1"/>
  <c r="V96" i="8"/>
  <c r="X96" i="8" s="1"/>
  <c r="Y96" i="8" s="1"/>
  <c r="U101" i="7"/>
  <c r="W93" i="6"/>
  <c r="W96" i="8"/>
  <c r="W100" i="7"/>
  <c r="N239" i="8"/>
  <c r="O239" i="8" s="1"/>
  <c r="L240" i="8"/>
  <c r="N240" i="9"/>
  <c r="O240" i="9" s="1"/>
  <c r="L241" i="9"/>
  <c r="U94" i="6"/>
  <c r="P238" i="6"/>
  <c r="O239" i="6"/>
  <c r="M240" i="8"/>
  <c r="M241" i="9"/>
  <c r="U97" i="8" l="1"/>
  <c r="P240" i="9"/>
  <c r="P239" i="8"/>
  <c r="N240" i="8"/>
  <c r="O240" i="8" s="1"/>
  <c r="L241" i="8"/>
  <c r="O240" i="6"/>
  <c r="P239" i="6"/>
  <c r="V94" i="6"/>
  <c r="X94" i="6" s="1"/>
  <c r="Y94" i="6" s="1"/>
  <c r="U95" i="6"/>
  <c r="V101" i="7"/>
  <c r="X101" i="7" s="1"/>
  <c r="Y101" i="7" s="1"/>
  <c r="X99" i="9"/>
  <c r="Y99" i="9" s="1"/>
  <c r="W99" i="9"/>
  <c r="N241" i="9"/>
  <c r="O241" i="9" s="1"/>
  <c r="L242" i="9"/>
  <c r="W101" i="7"/>
  <c r="W94" i="6"/>
  <c r="V97" i="8"/>
  <c r="X97" i="8" s="1"/>
  <c r="Y97" i="8" s="1"/>
  <c r="V100" i="9"/>
  <c r="X100" i="9" s="1"/>
  <c r="P241" i="9" l="1"/>
  <c r="P240" i="8"/>
  <c r="W100" i="9"/>
  <c r="U101" i="9"/>
  <c r="U98" i="8"/>
  <c r="N242" i="9"/>
  <c r="O242" i="9" s="1"/>
  <c r="L243" i="9"/>
  <c r="M242" i="9"/>
  <c r="Y100" i="9"/>
  <c r="U102" i="7"/>
  <c r="W97" i="8"/>
  <c r="P240" i="6"/>
  <c r="O241" i="6"/>
  <c r="V95" i="6"/>
  <c r="X95" i="6" s="1"/>
  <c r="Y95" i="6" s="1"/>
  <c r="N241" i="8"/>
  <c r="O241" i="8" s="1"/>
  <c r="L242" i="8"/>
  <c r="M241" i="8"/>
  <c r="M242" i="8" s="1"/>
  <c r="M243" i="9" l="1"/>
  <c r="P241" i="8"/>
  <c r="P242" i="9"/>
  <c r="N242" i="8"/>
  <c r="O242" i="8" s="1"/>
  <c r="L243" i="8"/>
  <c r="U96" i="6"/>
  <c r="N243" i="9"/>
  <c r="O243" i="9" s="1"/>
  <c r="L244" i="9"/>
  <c r="W95" i="6"/>
  <c r="V101" i="9"/>
  <c r="X101" i="9" s="1"/>
  <c r="Y101" i="9" s="1"/>
  <c r="M243" i="8"/>
  <c r="O242" i="6"/>
  <c r="P241" i="6"/>
  <c r="V102" i="7"/>
  <c r="U103" i="7" s="1"/>
  <c r="V98" i="8"/>
  <c r="X98" i="8" s="1"/>
  <c r="Y98" i="8" s="1"/>
  <c r="P243" i="9" l="1"/>
  <c r="P242" i="8"/>
  <c r="U99" i="8"/>
  <c r="V103" i="7"/>
  <c r="X103" i="7" s="1"/>
  <c r="N244" i="9"/>
  <c r="O244" i="9" s="1"/>
  <c r="L245" i="9"/>
  <c r="V96" i="6"/>
  <c r="X96" i="6" s="1"/>
  <c r="Y96" i="6" s="1"/>
  <c r="M244" i="9"/>
  <c r="X102" i="7"/>
  <c r="Y102" i="7" s="1"/>
  <c r="W102" i="7"/>
  <c r="P242" i="6"/>
  <c r="O243" i="6"/>
  <c r="U102" i="9"/>
  <c r="W96" i="6"/>
  <c r="W98" i="8"/>
  <c r="L244" i="8"/>
  <c r="N243" i="8"/>
  <c r="O243" i="8" s="1"/>
  <c r="W101" i="9"/>
  <c r="U97" i="6" l="1"/>
  <c r="W103" i="7"/>
  <c r="P243" i="8"/>
  <c r="N244" i="8"/>
  <c r="O244" i="8" s="1"/>
  <c r="L245" i="8"/>
  <c r="P243" i="6"/>
  <c r="O244" i="6"/>
  <c r="N245" i="9"/>
  <c r="L246" i="9"/>
  <c r="V102" i="9"/>
  <c r="X102" i="9" s="1"/>
  <c r="Y102" i="9" s="1"/>
  <c r="Y103" i="7"/>
  <c r="M245" i="9"/>
  <c r="U104" i="7"/>
  <c r="V99" i="8"/>
  <c r="X99" i="8" s="1"/>
  <c r="Y99" i="8" s="1"/>
  <c r="V97" i="6"/>
  <c r="X97" i="6" s="1"/>
  <c r="Y97" i="6" s="1"/>
  <c r="M244" i="8"/>
  <c r="M245" i="8" s="1"/>
  <c r="P244" i="9"/>
  <c r="O245" i="9"/>
  <c r="M246" i="9" l="1"/>
  <c r="U98" i="6"/>
  <c r="W102" i="9"/>
  <c r="P244" i="8"/>
  <c r="P245" i="9"/>
  <c r="V98" i="6"/>
  <c r="X98" i="6" s="1"/>
  <c r="Y98" i="6" s="1"/>
  <c r="L247" i="9"/>
  <c r="M247" i="9" s="1"/>
  <c r="N246" i="9"/>
  <c r="O246" i="9" s="1"/>
  <c r="P244" i="6"/>
  <c r="O245" i="6"/>
  <c r="N245" i="8"/>
  <c r="O245" i="8" s="1"/>
  <c r="L246" i="8"/>
  <c r="M246" i="8" s="1"/>
  <c r="W97" i="6"/>
  <c r="W98" i="6" s="1"/>
  <c r="U100" i="8"/>
  <c r="V104" i="7"/>
  <c r="U105" i="7" s="1"/>
  <c r="U103" i="9"/>
  <c r="W99" i="8"/>
  <c r="U99" i="6" l="1"/>
  <c r="V105" i="7"/>
  <c r="X105" i="7" s="1"/>
  <c r="P245" i="8"/>
  <c r="P246" i="9"/>
  <c r="V103" i="9"/>
  <c r="U104" i="9" s="1"/>
  <c r="V100" i="8"/>
  <c r="X100" i="8" s="1"/>
  <c r="Y100" i="8" s="1"/>
  <c r="N247" i="9"/>
  <c r="O247" i="9" s="1"/>
  <c r="L248" i="9"/>
  <c r="M248" i="9" s="1"/>
  <c r="X104" i="7"/>
  <c r="Y104" i="7" s="1"/>
  <c r="Y105" i="7" s="1"/>
  <c r="W104" i="7"/>
  <c r="W105" i="7" s="1"/>
  <c r="N246" i="8"/>
  <c r="O246" i="8" s="1"/>
  <c r="L247" i="8"/>
  <c r="P245" i="6"/>
  <c r="O246" i="6"/>
  <c r="V99" i="6"/>
  <c r="X99" i="6" s="1"/>
  <c r="Y99" i="6" s="1"/>
  <c r="U100" i="6" l="1"/>
  <c r="V100" i="6" s="1"/>
  <c r="U101" i="8"/>
  <c r="W99" i="6"/>
  <c r="W100" i="8"/>
  <c r="P246" i="8"/>
  <c r="N247" i="8"/>
  <c r="O247" i="8" s="1"/>
  <c r="L248" i="8"/>
  <c r="V101" i="8"/>
  <c r="X101" i="8" s="1"/>
  <c r="Y101" i="8" s="1"/>
  <c r="X103" i="9"/>
  <c r="Y103" i="9" s="1"/>
  <c r="W103" i="9"/>
  <c r="U106" i="7"/>
  <c r="P246" i="6"/>
  <c r="O247" i="6"/>
  <c r="N248" i="9"/>
  <c r="L249" i="9"/>
  <c r="M249" i="9" s="1"/>
  <c r="V104" i="9"/>
  <c r="X104" i="9" s="1"/>
  <c r="U105" i="9"/>
  <c r="W101" i="8"/>
  <c r="P247" i="9"/>
  <c r="O248" i="9"/>
  <c r="M247" i="8"/>
  <c r="M248" i="8" s="1"/>
  <c r="X100" i="6" l="1"/>
  <c r="Y100" i="6" s="1"/>
  <c r="W100" i="6"/>
  <c r="U102" i="8"/>
  <c r="P247" i="8"/>
  <c r="V105" i="9"/>
  <c r="X105" i="9" s="1"/>
  <c r="P248" i="9"/>
  <c r="W104" i="9"/>
  <c r="N248" i="8"/>
  <c r="O248" i="8" s="1"/>
  <c r="L249" i="8"/>
  <c r="U101" i="6"/>
  <c r="N249" i="9"/>
  <c r="O249" i="9" s="1"/>
  <c r="L250" i="9"/>
  <c r="P247" i="6"/>
  <c r="O248" i="6"/>
  <c r="V106" i="7"/>
  <c r="U107" i="7" s="1"/>
  <c r="Y104" i="9"/>
  <c r="Y105" i="9" s="1"/>
  <c r="V102" i="8"/>
  <c r="X102" i="8" s="1"/>
  <c r="Y102" i="8" s="1"/>
  <c r="U103" i="8" l="1"/>
  <c r="W105" i="9"/>
  <c r="U106" i="9"/>
  <c r="V107" i="7"/>
  <c r="X107" i="7" s="1"/>
  <c r="P248" i="8"/>
  <c r="P249" i="9"/>
  <c r="V103" i="8"/>
  <c r="X103" i="8" s="1"/>
  <c r="Y103" i="8" s="1"/>
  <c r="P248" i="6"/>
  <c r="O249" i="6"/>
  <c r="N250" i="9"/>
  <c r="O250" i="9" s="1"/>
  <c r="L251" i="9"/>
  <c r="V101" i="6"/>
  <c r="U102" i="6" s="1"/>
  <c r="W102" i="8"/>
  <c r="X106" i="7"/>
  <c r="Y106" i="7" s="1"/>
  <c r="Y107" i="7" s="1"/>
  <c r="W106" i="7"/>
  <c r="W107" i="7" s="1"/>
  <c r="N249" i="8"/>
  <c r="O249" i="8" s="1"/>
  <c r="L250" i="8"/>
  <c r="V106" i="9"/>
  <c r="X106" i="9" s="1"/>
  <c r="Y106" i="9" s="1"/>
  <c r="M249" i="8"/>
  <c r="M250" i="8" s="1"/>
  <c r="M250" i="9"/>
  <c r="M251" i="9" s="1"/>
  <c r="W103" i="8" l="1"/>
  <c r="U104" i="8"/>
  <c r="U108" i="7"/>
  <c r="V108" i="7" s="1"/>
  <c r="X108" i="7" s="1"/>
  <c r="Y108" i="7" s="1"/>
  <c r="P249" i="8"/>
  <c r="V102" i="6"/>
  <c r="X102" i="6" s="1"/>
  <c r="P250" i="9"/>
  <c r="U107" i="9"/>
  <c r="W106" i="9"/>
  <c r="N251" i="9"/>
  <c r="O251" i="9" s="1"/>
  <c r="L252" i="9"/>
  <c r="M252" i="9" s="1"/>
  <c r="O250" i="6"/>
  <c r="P249" i="6"/>
  <c r="N250" i="8"/>
  <c r="O250" i="8" s="1"/>
  <c r="L251" i="8"/>
  <c r="X101" i="6"/>
  <c r="Y101" i="6" s="1"/>
  <c r="Y102" i="6" s="1"/>
  <c r="W101" i="6"/>
  <c r="V104" i="8"/>
  <c r="X104" i="8" s="1"/>
  <c r="Y104" i="8" s="1"/>
  <c r="W102" i="6" l="1"/>
  <c r="U109" i="7"/>
  <c r="V109" i="7" s="1"/>
  <c r="X109" i="7" s="1"/>
  <c r="Y109" i="7" s="1"/>
  <c r="U105" i="8"/>
  <c r="W104" i="8"/>
  <c r="U103" i="6"/>
  <c r="P250" i="8"/>
  <c r="P251" i="9"/>
  <c r="V105" i="8"/>
  <c r="X105" i="8" s="1"/>
  <c r="Y105" i="8" s="1"/>
  <c r="W108" i="7"/>
  <c r="P250" i="6"/>
  <c r="O251" i="6"/>
  <c r="N251" i="8"/>
  <c r="O251" i="8" s="1"/>
  <c r="L252" i="8"/>
  <c r="N252" i="9"/>
  <c r="O252" i="9" s="1"/>
  <c r="L253" i="9"/>
  <c r="V107" i="9"/>
  <c r="X107" i="9" s="1"/>
  <c r="Y107" i="9" s="1"/>
  <c r="M251" i="8"/>
  <c r="M252" i="8" s="1"/>
  <c r="V103" i="6"/>
  <c r="X103" i="6" s="1"/>
  <c r="Y103" i="6" s="1"/>
  <c r="W105" i="8" l="1"/>
  <c r="U104" i="6"/>
  <c r="U106" i="8"/>
  <c r="W103" i="6"/>
  <c r="P251" i="8"/>
  <c r="P252" i="9"/>
  <c r="V104" i="6"/>
  <c r="X104" i="6" s="1"/>
  <c r="Y104" i="6" s="1"/>
  <c r="U108" i="9"/>
  <c r="N253" i="9"/>
  <c r="O253" i="9" s="1"/>
  <c r="L254" i="9"/>
  <c r="N252" i="8"/>
  <c r="O252" i="8" s="1"/>
  <c r="L253" i="8"/>
  <c r="M253" i="8" s="1"/>
  <c r="U110" i="7"/>
  <c r="W107" i="9"/>
  <c r="W104" i="6"/>
  <c r="O252" i="6"/>
  <c r="P251" i="6"/>
  <c r="W109" i="7"/>
  <c r="V106" i="8"/>
  <c r="X106" i="8" s="1"/>
  <c r="Y106" i="8" s="1"/>
  <c r="M253" i="9"/>
  <c r="M254" i="9" s="1"/>
  <c r="U105" i="6" l="1"/>
  <c r="V105" i="6" s="1"/>
  <c r="X105" i="6" s="1"/>
  <c r="Y105" i="6" s="1"/>
  <c r="U107" i="8"/>
  <c r="P252" i="8"/>
  <c r="V107" i="8"/>
  <c r="X107" i="8" s="1"/>
  <c r="Y107" i="8" s="1"/>
  <c r="P252" i="6"/>
  <c r="O253" i="6"/>
  <c r="V110" i="7"/>
  <c r="X110" i="7" s="1"/>
  <c r="Y110" i="7" s="1"/>
  <c r="W106" i="8"/>
  <c r="W107" i="8" s="1"/>
  <c r="N253" i="8"/>
  <c r="O253" i="8" s="1"/>
  <c r="L254" i="8"/>
  <c r="N254" i="9"/>
  <c r="O254" i="9" s="1"/>
  <c r="L255" i="9"/>
  <c r="V108" i="9"/>
  <c r="X108" i="9" s="1"/>
  <c r="Y108" i="9" s="1"/>
  <c r="P253" i="9"/>
  <c r="U109" i="9" l="1"/>
  <c r="U111" i="7"/>
  <c r="W110" i="7"/>
  <c r="P253" i="8"/>
  <c r="P254" i="9"/>
  <c r="U106" i="6"/>
  <c r="V109" i="9"/>
  <c r="X109" i="9" s="1"/>
  <c r="Y109" i="9" s="1"/>
  <c r="N255" i="9"/>
  <c r="O255" i="9" s="1"/>
  <c r="L256" i="9"/>
  <c r="N254" i="8"/>
  <c r="O254" i="8" s="1"/>
  <c r="L255" i="8"/>
  <c r="M254" i="8"/>
  <c r="W108" i="9"/>
  <c r="M255" i="9"/>
  <c r="U108" i="8"/>
  <c r="W105" i="6"/>
  <c r="V111" i="7"/>
  <c r="X111" i="7" s="1"/>
  <c r="Y111" i="7" s="1"/>
  <c r="O254" i="6"/>
  <c r="P253" i="6"/>
  <c r="W111" i="7" l="1"/>
  <c r="U112" i="7"/>
  <c r="W109" i="9"/>
  <c r="U110" i="9"/>
  <c r="P254" i="8"/>
  <c r="V112" i="7"/>
  <c r="X112" i="7" s="1"/>
  <c r="P254" i="6"/>
  <c r="O255" i="6"/>
  <c r="V108" i="8"/>
  <c r="U109" i="8" s="1"/>
  <c r="M256" i="9"/>
  <c r="M255" i="8"/>
  <c r="Y112" i="7"/>
  <c r="N255" i="8"/>
  <c r="O255" i="8" s="1"/>
  <c r="L256" i="8"/>
  <c r="N256" i="9"/>
  <c r="O256" i="9" s="1"/>
  <c r="L257" i="9"/>
  <c r="V110" i="9"/>
  <c r="X110" i="9" s="1"/>
  <c r="Y110" i="9" s="1"/>
  <c r="V106" i="6"/>
  <c r="U107" i="6" s="1"/>
  <c r="P255" i="9"/>
  <c r="W112" i="7" l="1"/>
  <c r="U111" i="9"/>
  <c r="P255" i="8"/>
  <c r="P256" i="9"/>
  <c r="V111" i="9"/>
  <c r="X111" i="9" s="1"/>
  <c r="Y111" i="9" s="1"/>
  <c r="N257" i="9"/>
  <c r="O257" i="9" s="1"/>
  <c r="L258" i="9"/>
  <c r="X106" i="6"/>
  <c r="Y106" i="6" s="1"/>
  <c r="F107" i="6"/>
  <c r="W106" i="6"/>
  <c r="M257" i="9"/>
  <c r="M258" i="9" s="1"/>
  <c r="X108" i="8"/>
  <c r="Y108" i="8" s="1"/>
  <c r="W108" i="8"/>
  <c r="W110" i="9"/>
  <c r="U113" i="7"/>
  <c r="V107" i="6"/>
  <c r="X107" i="6" s="1"/>
  <c r="N256" i="8"/>
  <c r="O256" i="8" s="1"/>
  <c r="L257" i="8"/>
  <c r="M256" i="8"/>
  <c r="V109" i="8"/>
  <c r="X109" i="8" s="1"/>
  <c r="U110" i="8"/>
  <c r="P255" i="6"/>
  <c r="O256" i="6"/>
  <c r="W111" i="9" l="1"/>
  <c r="U112" i="9"/>
  <c r="U108" i="6"/>
  <c r="W109" i="8"/>
  <c r="P256" i="8"/>
  <c r="V110" i="8"/>
  <c r="X110" i="8" s="1"/>
  <c r="U111" i="8"/>
  <c r="M257" i="8"/>
  <c r="V108" i="6"/>
  <c r="X108" i="6" s="1"/>
  <c r="V113" i="7"/>
  <c r="U114" i="7" s="1"/>
  <c r="Y109" i="8"/>
  <c r="Y110" i="8" s="1"/>
  <c r="W107" i="6"/>
  <c r="Y107" i="6"/>
  <c r="P256" i="6"/>
  <c r="O257" i="6"/>
  <c r="N257" i="8"/>
  <c r="O257" i="8" s="1"/>
  <c r="L258" i="8"/>
  <c r="W110" i="8"/>
  <c r="G107" i="6"/>
  <c r="F108" i="6"/>
  <c r="N258" i="9"/>
  <c r="O258" i="9" s="1"/>
  <c r="L259" i="9"/>
  <c r="V112" i="9"/>
  <c r="X112" i="9" s="1"/>
  <c r="Y112" i="9" s="1"/>
  <c r="P257" i="9"/>
  <c r="W108" i="6" l="1"/>
  <c r="P257" i="8"/>
  <c r="V114" i="7"/>
  <c r="X114" i="7" s="1"/>
  <c r="P258" i="9"/>
  <c r="AF107" i="6"/>
  <c r="I107" i="6"/>
  <c r="J107" i="6" s="1"/>
  <c r="H107" i="6"/>
  <c r="U113" i="9"/>
  <c r="N259" i="9"/>
  <c r="O259" i="9" s="1"/>
  <c r="L260" i="9"/>
  <c r="G108" i="6"/>
  <c r="F109" i="6"/>
  <c r="M259" i="9"/>
  <c r="M260" i="9" s="1"/>
  <c r="N258" i="8"/>
  <c r="O258" i="8" s="1"/>
  <c r="L259" i="8"/>
  <c r="P257" i="6"/>
  <c r="O258" i="6"/>
  <c r="Y108" i="6"/>
  <c r="U109" i="6"/>
  <c r="M258" i="8"/>
  <c r="W112" i="9"/>
  <c r="X113" i="7"/>
  <c r="Y113" i="7" s="1"/>
  <c r="W113" i="7"/>
  <c r="W114" i="7" s="1"/>
  <c r="V111" i="8"/>
  <c r="X111" i="8" s="1"/>
  <c r="Y111" i="8" s="1"/>
  <c r="Y114" i="7" l="1"/>
  <c r="M259" i="8"/>
  <c r="U115" i="7"/>
  <c r="P259" i="9"/>
  <c r="P258" i="8"/>
  <c r="L260" i="8"/>
  <c r="M260" i="8" s="1"/>
  <c r="N259" i="8"/>
  <c r="O259" i="8" s="1"/>
  <c r="I108" i="6"/>
  <c r="AF108" i="6"/>
  <c r="H108" i="6"/>
  <c r="P258" i="6"/>
  <c r="O259" i="6"/>
  <c r="U112" i="8"/>
  <c r="W111" i="8"/>
  <c r="V109" i="6"/>
  <c r="U110" i="6" s="1"/>
  <c r="G109" i="6"/>
  <c r="L261" i="9"/>
  <c r="N260" i="9"/>
  <c r="O260" i="9" s="1"/>
  <c r="V113" i="9"/>
  <c r="X113" i="9" s="1"/>
  <c r="Y113" i="9" s="1"/>
  <c r="J108" i="6"/>
  <c r="V115" i="7"/>
  <c r="X115" i="7" s="1"/>
  <c r="Y115" i="7" s="1"/>
  <c r="U114" i="9" l="1"/>
  <c r="V114" i="9" s="1"/>
  <c r="W113" i="9"/>
  <c r="V110" i="6"/>
  <c r="X110" i="6" s="1"/>
  <c r="P260" i="9"/>
  <c r="P259" i="8"/>
  <c r="F110" i="6"/>
  <c r="U116" i="7"/>
  <c r="N261" i="9"/>
  <c r="O261" i="9" s="1"/>
  <c r="L262" i="9"/>
  <c r="I109" i="6"/>
  <c r="J109" i="6" s="1"/>
  <c r="AF109" i="6"/>
  <c r="W115" i="7"/>
  <c r="P259" i="6"/>
  <c r="O260" i="6"/>
  <c r="H109" i="6"/>
  <c r="X109" i="6"/>
  <c r="Y109" i="6" s="1"/>
  <c r="Y110" i="6" s="1"/>
  <c r="W109" i="6"/>
  <c r="V112" i="8"/>
  <c r="X112" i="8" s="1"/>
  <c r="Y112" i="8" s="1"/>
  <c r="M261" i="9"/>
  <c r="M262" i="9" s="1"/>
  <c r="N260" i="8"/>
  <c r="O260" i="8" s="1"/>
  <c r="L261" i="8"/>
  <c r="M261" i="8" s="1"/>
  <c r="X114" i="9" l="1"/>
  <c r="Y114" i="9" s="1"/>
  <c r="W114" i="9"/>
  <c r="W110" i="6"/>
  <c r="U115" i="9"/>
  <c r="P261" i="9"/>
  <c r="P260" i="8"/>
  <c r="U113" i="8"/>
  <c r="P260" i="6"/>
  <c r="O261" i="6"/>
  <c r="N262" i="9"/>
  <c r="O262" i="9" s="1"/>
  <c r="L263" i="9"/>
  <c r="V116" i="7"/>
  <c r="X116" i="7" s="1"/>
  <c r="Y116" i="7" s="1"/>
  <c r="U111" i="6"/>
  <c r="N261" i="8"/>
  <c r="O261" i="8" s="1"/>
  <c r="L262" i="8"/>
  <c r="V115" i="9"/>
  <c r="X115" i="9" s="1"/>
  <c r="Y115" i="9" s="1"/>
  <c r="W112" i="8"/>
  <c r="G110" i="6"/>
  <c r="F111" i="6"/>
  <c r="U117" i="7" l="1"/>
  <c r="V117" i="7" s="1"/>
  <c r="P261" i="8"/>
  <c r="P262" i="9"/>
  <c r="N263" i="9"/>
  <c r="O263" i="9" s="1"/>
  <c r="L264" i="9"/>
  <c r="G111" i="6"/>
  <c r="U116" i="9"/>
  <c r="N262" i="8"/>
  <c r="O262" i="8" s="1"/>
  <c r="L263" i="8"/>
  <c r="V111" i="6"/>
  <c r="F112" i="6" s="1"/>
  <c r="W116" i="7"/>
  <c r="W115" i="9"/>
  <c r="M263" i="9"/>
  <c r="M264" i="9" s="1"/>
  <c r="I110" i="6"/>
  <c r="J110" i="6" s="1"/>
  <c r="AF110" i="6"/>
  <c r="H110" i="6"/>
  <c r="H111" i="6" s="1"/>
  <c r="P261" i="6"/>
  <c r="O262" i="6"/>
  <c r="V113" i="8"/>
  <c r="X113" i="8" s="1"/>
  <c r="Y113" i="8" s="1"/>
  <c r="M262" i="8"/>
  <c r="M263" i="8" s="1"/>
  <c r="X117" i="7" l="1"/>
  <c r="Y117" i="7" s="1"/>
  <c r="U118" i="7"/>
  <c r="W117" i="7"/>
  <c r="U112" i="6"/>
  <c r="P262" i="8"/>
  <c r="P263" i="9"/>
  <c r="U114" i="8"/>
  <c r="P262" i="6"/>
  <c r="O263" i="6"/>
  <c r="X111" i="6"/>
  <c r="Y111" i="6" s="1"/>
  <c r="W111" i="6"/>
  <c r="W113" i="8"/>
  <c r="AF111" i="6"/>
  <c r="I111" i="6"/>
  <c r="J111" i="6" s="1"/>
  <c r="V112" i="6"/>
  <c r="X112" i="6" s="1"/>
  <c r="N263" i="8"/>
  <c r="O263" i="8" s="1"/>
  <c r="L264" i="8"/>
  <c r="V116" i="9"/>
  <c r="X116" i="9" s="1"/>
  <c r="Y116" i="9" s="1"/>
  <c r="G112" i="6"/>
  <c r="N264" i="9"/>
  <c r="O264" i="9" s="1"/>
  <c r="L265" i="9"/>
  <c r="V118" i="7"/>
  <c r="X118" i="7" s="1"/>
  <c r="Y118" i="7" s="1"/>
  <c r="F113" i="6" l="1"/>
  <c r="P263" i="8"/>
  <c r="P264" i="9"/>
  <c r="U119" i="7"/>
  <c r="N265" i="9"/>
  <c r="O265" i="9" s="1"/>
  <c r="L266" i="9"/>
  <c r="G113" i="6"/>
  <c r="U117" i="9"/>
  <c r="N264" i="8"/>
  <c r="O264" i="8" s="1"/>
  <c r="L265" i="8"/>
  <c r="U113" i="6"/>
  <c r="W118" i="7"/>
  <c r="M264" i="8"/>
  <c r="M265" i="8" s="1"/>
  <c r="W112" i="6"/>
  <c r="P263" i="6"/>
  <c r="O264" i="6"/>
  <c r="V114" i="8"/>
  <c r="X114" i="8" s="1"/>
  <c r="Y114" i="8" s="1"/>
  <c r="AF112" i="6"/>
  <c r="I112" i="6"/>
  <c r="J112" i="6" s="1"/>
  <c r="M265" i="9"/>
  <c r="M266" i="9" s="1"/>
  <c r="W114" i="8"/>
  <c r="Y112" i="6"/>
  <c r="W116" i="9"/>
  <c r="H112" i="6"/>
  <c r="H113" i="6" s="1"/>
  <c r="P264" i="8" l="1"/>
  <c r="P265" i="9"/>
  <c r="U115" i="8"/>
  <c r="P264" i="6"/>
  <c r="O265" i="6"/>
  <c r="N265" i="8"/>
  <c r="O265" i="8" s="1"/>
  <c r="L266" i="8"/>
  <c r="M266" i="8" s="1"/>
  <c r="V117" i="9"/>
  <c r="X117" i="9" s="1"/>
  <c r="Y117" i="9" s="1"/>
  <c r="I113" i="6"/>
  <c r="J113" i="6" s="1"/>
  <c r="AF113" i="6"/>
  <c r="W117" i="9"/>
  <c r="V113" i="6"/>
  <c r="W113" i="6" s="1"/>
  <c r="L267" i="9"/>
  <c r="M267" i="9" s="1"/>
  <c r="N266" i="9"/>
  <c r="O266" i="9" s="1"/>
  <c r="V119" i="7"/>
  <c r="X119" i="7" s="1"/>
  <c r="Y119" i="7" s="1"/>
  <c r="U120" i="7" l="1"/>
  <c r="U114" i="6"/>
  <c r="P266" i="9"/>
  <c r="P265" i="8"/>
  <c r="N267" i="9"/>
  <c r="O267" i="9" s="1"/>
  <c r="L268" i="9"/>
  <c r="X113" i="6"/>
  <c r="Y113" i="6" s="1"/>
  <c r="F114" i="6"/>
  <c r="U118" i="9"/>
  <c r="N266" i="8"/>
  <c r="O266" i="8" s="1"/>
  <c r="L267" i="8"/>
  <c r="W119" i="7"/>
  <c r="O266" i="6"/>
  <c r="P265" i="6"/>
  <c r="V115" i="8"/>
  <c r="U116" i="8" s="1"/>
  <c r="V120" i="7"/>
  <c r="X120" i="7" s="1"/>
  <c r="Y120" i="7" s="1"/>
  <c r="V114" i="6"/>
  <c r="X114" i="6" s="1"/>
  <c r="M268" i="9"/>
  <c r="U115" i="6" l="1"/>
  <c r="V115" i="6" s="1"/>
  <c r="U121" i="7"/>
  <c r="W120" i="7"/>
  <c r="P266" i="8"/>
  <c r="P267" i="9"/>
  <c r="X115" i="8"/>
  <c r="Y115" i="8" s="1"/>
  <c r="W115" i="8"/>
  <c r="P266" i="6"/>
  <c r="O267" i="6"/>
  <c r="N267" i="8"/>
  <c r="O267" i="8" s="1"/>
  <c r="L268" i="8"/>
  <c r="V118" i="9"/>
  <c r="U119" i="9"/>
  <c r="Y114" i="6"/>
  <c r="W114" i="6"/>
  <c r="M267" i="8"/>
  <c r="V121" i="7"/>
  <c r="X121" i="7" s="1"/>
  <c r="Y121" i="7" s="1"/>
  <c r="V116" i="8"/>
  <c r="X116" i="8" s="1"/>
  <c r="G114" i="6"/>
  <c r="F115" i="6"/>
  <c r="N268" i="9"/>
  <c r="O268" i="9" s="1"/>
  <c r="L269" i="9"/>
  <c r="W121" i="7" l="1"/>
  <c r="X115" i="6"/>
  <c r="U116" i="6"/>
  <c r="U117" i="8"/>
  <c r="U122" i="7"/>
  <c r="Y115" i="6"/>
  <c r="W115" i="6"/>
  <c r="P267" i="8"/>
  <c r="P268" i="9"/>
  <c r="N269" i="9"/>
  <c r="O269" i="9" s="1"/>
  <c r="L270" i="9"/>
  <c r="G115" i="6"/>
  <c r="F116" i="6"/>
  <c r="M268" i="8"/>
  <c r="X118" i="9"/>
  <c r="Y118" i="9" s="1"/>
  <c r="W118" i="9"/>
  <c r="Y116" i="8"/>
  <c r="I114" i="6"/>
  <c r="J114" i="6" s="1"/>
  <c r="AF114" i="6"/>
  <c r="H114" i="6"/>
  <c r="H115" i="6" s="1"/>
  <c r="V117" i="8"/>
  <c r="X117" i="8" s="1"/>
  <c r="V122" i="7"/>
  <c r="X122" i="7" s="1"/>
  <c r="Y122" i="7" s="1"/>
  <c r="M269" i="9"/>
  <c r="M270" i="9" s="1"/>
  <c r="V119" i="9"/>
  <c r="X119" i="9" s="1"/>
  <c r="N268" i="8"/>
  <c r="O268" i="8" s="1"/>
  <c r="L269" i="8"/>
  <c r="P267" i="6"/>
  <c r="O268" i="6"/>
  <c r="W116" i="8"/>
  <c r="W117" i="8" s="1"/>
  <c r="V116" i="6"/>
  <c r="X116" i="6" s="1"/>
  <c r="Y116" i="6" s="1"/>
  <c r="U117" i="6" l="1"/>
  <c r="V117" i="6" s="1"/>
  <c r="X117" i="6" s="1"/>
  <c r="Y117" i="6" s="1"/>
  <c r="M269" i="8"/>
  <c r="P268" i="8"/>
  <c r="P268" i="6"/>
  <c r="O269" i="6"/>
  <c r="N269" i="8"/>
  <c r="O269" i="8" s="1"/>
  <c r="L270" i="8"/>
  <c r="U120" i="9"/>
  <c r="W116" i="6"/>
  <c r="U123" i="7"/>
  <c r="U118" i="8"/>
  <c r="W119" i="9"/>
  <c r="W122" i="7"/>
  <c r="I115" i="6"/>
  <c r="J115" i="6" s="1"/>
  <c r="AF115" i="6"/>
  <c r="Y117" i="8"/>
  <c r="Y119" i="9"/>
  <c r="G116" i="6"/>
  <c r="F117" i="6"/>
  <c r="N270" i="9"/>
  <c r="L271" i="9"/>
  <c r="P269" i="9"/>
  <c r="O270" i="9"/>
  <c r="W117" i="6" l="1"/>
  <c r="P269" i="8"/>
  <c r="P270" i="9"/>
  <c r="I116" i="6"/>
  <c r="J116" i="6" s="1"/>
  <c r="AF116" i="6"/>
  <c r="V118" i="8"/>
  <c r="U119" i="8" s="1"/>
  <c r="N270" i="8"/>
  <c r="O270" i="8" s="1"/>
  <c r="L271" i="8"/>
  <c r="O270" i="6"/>
  <c r="P269" i="6"/>
  <c r="M270" i="8"/>
  <c r="U118" i="6"/>
  <c r="N271" i="9"/>
  <c r="O271" i="9" s="1"/>
  <c r="L272" i="9"/>
  <c r="G117" i="6"/>
  <c r="F118" i="6"/>
  <c r="H116" i="6"/>
  <c r="H117" i="6" s="1"/>
  <c r="V123" i="7"/>
  <c r="X123" i="7" s="1"/>
  <c r="Y123" i="7" s="1"/>
  <c r="V120" i="9"/>
  <c r="X120" i="9" s="1"/>
  <c r="Y120" i="9" s="1"/>
  <c r="M271" i="9"/>
  <c r="M272" i="9" s="1"/>
  <c r="V119" i="8" l="1"/>
  <c r="X119" i="8" s="1"/>
  <c r="P271" i="9"/>
  <c r="P270" i="8"/>
  <c r="W120" i="9"/>
  <c r="U121" i="9"/>
  <c r="U124" i="7"/>
  <c r="I117" i="6"/>
  <c r="J117" i="6" s="1"/>
  <c r="AF117" i="6"/>
  <c r="M271" i="8"/>
  <c r="P270" i="6"/>
  <c r="O271" i="6"/>
  <c r="W123" i="7"/>
  <c r="G118" i="6"/>
  <c r="H118" i="6" s="1"/>
  <c r="N272" i="9"/>
  <c r="O272" i="9" s="1"/>
  <c r="L273" i="9"/>
  <c r="V118" i="6"/>
  <c r="F119" i="6" s="1"/>
  <c r="N271" i="8"/>
  <c r="O271" i="8" s="1"/>
  <c r="L272" i="8"/>
  <c r="X118" i="8"/>
  <c r="Y118" i="8" s="1"/>
  <c r="Y119" i="8" s="1"/>
  <c r="W118" i="8"/>
  <c r="W119" i="8" s="1"/>
  <c r="P271" i="8" l="1"/>
  <c r="G119" i="6"/>
  <c r="P272" i="9"/>
  <c r="N272" i="8"/>
  <c r="O272" i="8" s="1"/>
  <c r="L273" i="8"/>
  <c r="U119" i="6"/>
  <c r="N273" i="9"/>
  <c r="O273" i="9" s="1"/>
  <c r="L274" i="9"/>
  <c r="V121" i="9"/>
  <c r="X121" i="9" s="1"/>
  <c r="Y121" i="9" s="1"/>
  <c r="U120" i="8"/>
  <c r="X118" i="6"/>
  <c r="Y118" i="6" s="1"/>
  <c r="W118" i="6"/>
  <c r="AF118" i="6"/>
  <c r="I118" i="6"/>
  <c r="J118" i="6" s="1"/>
  <c r="P271" i="6"/>
  <c r="O272" i="6"/>
  <c r="M272" i="8"/>
  <c r="M273" i="8" s="1"/>
  <c r="V124" i="7"/>
  <c r="X124" i="7" s="1"/>
  <c r="Y124" i="7" s="1"/>
  <c r="W121" i="9"/>
  <c r="M273" i="9"/>
  <c r="M274" i="9" s="1"/>
  <c r="P273" i="9" l="1"/>
  <c r="P272" i="8"/>
  <c r="U125" i="7"/>
  <c r="U122" i="9"/>
  <c r="W124" i="7"/>
  <c r="N273" i="8"/>
  <c r="O273" i="8" s="1"/>
  <c r="L274" i="8"/>
  <c r="AF119" i="6"/>
  <c r="I119" i="6"/>
  <c r="J119" i="6" s="1"/>
  <c r="P272" i="6"/>
  <c r="O273" i="6"/>
  <c r="V120" i="8"/>
  <c r="U121" i="8" s="1"/>
  <c r="N274" i="9"/>
  <c r="O274" i="9" s="1"/>
  <c r="L275" i="9"/>
  <c r="V119" i="6"/>
  <c r="U120" i="6" s="1"/>
  <c r="H119" i="6"/>
  <c r="P274" i="9" l="1"/>
  <c r="V121" i="8"/>
  <c r="X121" i="8" s="1"/>
  <c r="P273" i="8"/>
  <c r="N275" i="9"/>
  <c r="O275" i="9" s="1"/>
  <c r="L276" i="9"/>
  <c r="X119" i="6"/>
  <c r="Y119" i="6" s="1"/>
  <c r="F120" i="6"/>
  <c r="W119" i="6"/>
  <c r="N274" i="8"/>
  <c r="O274" i="8" s="1"/>
  <c r="L275" i="8"/>
  <c r="V125" i="7"/>
  <c r="X125" i="7" s="1"/>
  <c r="Y125" i="7" s="1"/>
  <c r="V120" i="6"/>
  <c r="X120" i="6" s="1"/>
  <c r="X120" i="8"/>
  <c r="Y120" i="8" s="1"/>
  <c r="Y121" i="8" s="1"/>
  <c r="W120" i="8"/>
  <c r="P273" i="6"/>
  <c r="O274" i="6"/>
  <c r="V122" i="9"/>
  <c r="U123" i="9" s="1"/>
  <c r="M274" i="8"/>
  <c r="M275" i="8" s="1"/>
  <c r="M275" i="9"/>
  <c r="V123" i="9" l="1"/>
  <c r="X123" i="9" s="1"/>
  <c r="P274" i="8"/>
  <c r="N275" i="8"/>
  <c r="O275" i="8" s="1"/>
  <c r="L276" i="8"/>
  <c r="W120" i="6"/>
  <c r="Y120" i="6"/>
  <c r="M276" i="9"/>
  <c r="P274" i="6"/>
  <c r="O275" i="6"/>
  <c r="W121" i="8"/>
  <c r="U121" i="6"/>
  <c r="U126" i="7"/>
  <c r="W125" i="7"/>
  <c r="G120" i="6"/>
  <c r="F121" i="6"/>
  <c r="U122" i="8"/>
  <c r="X122" i="9"/>
  <c r="Y122" i="9" s="1"/>
  <c r="Y123" i="9" s="1"/>
  <c r="W122" i="9"/>
  <c r="L277" i="9"/>
  <c r="N276" i="9"/>
  <c r="O276" i="9" s="1"/>
  <c r="P275" i="9"/>
  <c r="W123" i="9" l="1"/>
  <c r="P275" i="8"/>
  <c r="P276" i="9"/>
  <c r="V122" i="8"/>
  <c r="X122" i="8" s="1"/>
  <c r="Y122" i="8" s="1"/>
  <c r="U123" i="8"/>
  <c r="N277" i="9"/>
  <c r="O277" i="9" s="1"/>
  <c r="L278" i="9"/>
  <c r="G121" i="6"/>
  <c r="V121" i="6"/>
  <c r="X121" i="6" s="1"/>
  <c r="P275" i="6"/>
  <c r="O276" i="6"/>
  <c r="M277" i="9"/>
  <c r="U124" i="9"/>
  <c r="AF120" i="6"/>
  <c r="I120" i="6"/>
  <c r="J120" i="6" s="1"/>
  <c r="H120" i="6"/>
  <c r="H121" i="6" s="1"/>
  <c r="V126" i="7"/>
  <c r="X126" i="7" s="1"/>
  <c r="Y126" i="7" s="1"/>
  <c r="W122" i="8"/>
  <c r="Y121" i="6"/>
  <c r="N276" i="8"/>
  <c r="O276" i="8" s="1"/>
  <c r="L277" i="8"/>
  <c r="M276" i="8"/>
  <c r="U127" i="7" l="1"/>
  <c r="W121" i="6"/>
  <c r="U122" i="6"/>
  <c r="P277" i="9"/>
  <c r="P276" i="8"/>
  <c r="L278" i="8"/>
  <c r="N277" i="8"/>
  <c r="O277" i="8" s="1"/>
  <c r="V127" i="7"/>
  <c r="X127" i="7" s="1"/>
  <c r="U128" i="7"/>
  <c r="M277" i="8"/>
  <c r="Y127" i="7"/>
  <c r="V124" i="9"/>
  <c r="U125" i="9" s="1"/>
  <c r="M278" i="9"/>
  <c r="F122" i="6"/>
  <c r="P276" i="6"/>
  <c r="O277" i="6"/>
  <c r="V122" i="6"/>
  <c r="X122" i="6" s="1"/>
  <c r="Y122" i="6" s="1"/>
  <c r="W126" i="7"/>
  <c r="W127" i="7" s="1"/>
  <c r="I121" i="6"/>
  <c r="J121" i="6" s="1"/>
  <c r="AF121" i="6"/>
  <c r="N278" i="9"/>
  <c r="O278" i="9" s="1"/>
  <c r="L279" i="9"/>
  <c r="V123" i="8"/>
  <c r="X123" i="8" s="1"/>
  <c r="Y123" i="8" s="1"/>
  <c r="U124" i="8"/>
  <c r="P278" i="9" l="1"/>
  <c r="P277" i="8"/>
  <c r="N279" i="9"/>
  <c r="O279" i="9" s="1"/>
  <c r="L280" i="9"/>
  <c r="U123" i="6"/>
  <c r="O278" i="6"/>
  <c r="P277" i="6"/>
  <c r="W122" i="6"/>
  <c r="M279" i="9"/>
  <c r="M280" i="9" s="1"/>
  <c r="X124" i="9"/>
  <c r="Y124" i="9" s="1"/>
  <c r="W124" i="9"/>
  <c r="M278" i="8"/>
  <c r="V124" i="8"/>
  <c r="X124" i="8" s="1"/>
  <c r="Y124" i="8" s="1"/>
  <c r="G122" i="6"/>
  <c r="F123" i="6"/>
  <c r="V125" i="9"/>
  <c r="X125" i="9" s="1"/>
  <c r="W123" i="8"/>
  <c r="W124" i="8" s="1"/>
  <c r="V128" i="7"/>
  <c r="X128" i="7" s="1"/>
  <c r="Y128" i="7" s="1"/>
  <c r="N278" i="8"/>
  <c r="O278" i="8" s="1"/>
  <c r="L279" i="8"/>
  <c r="U126" i="9" l="1"/>
  <c r="V126" i="9" s="1"/>
  <c r="U125" i="8"/>
  <c r="M279" i="8"/>
  <c r="W125" i="9"/>
  <c r="P278" i="8"/>
  <c r="P279" i="9"/>
  <c r="N279" i="8"/>
  <c r="O279" i="8" s="1"/>
  <c r="L280" i="8"/>
  <c r="U129" i="7"/>
  <c r="I122" i="6"/>
  <c r="J122" i="6" s="1"/>
  <c r="AF122" i="6"/>
  <c r="H122" i="6"/>
  <c r="Y125" i="9"/>
  <c r="P278" i="6"/>
  <c r="O279" i="6"/>
  <c r="W128" i="7"/>
  <c r="G123" i="6"/>
  <c r="V125" i="8"/>
  <c r="X125" i="8" s="1"/>
  <c r="Y125" i="8" s="1"/>
  <c r="V123" i="6"/>
  <c r="X123" i="6" s="1"/>
  <c r="Y123" i="6" s="1"/>
  <c r="N280" i="9"/>
  <c r="O280" i="9" s="1"/>
  <c r="L281" i="9"/>
  <c r="X126" i="9" l="1"/>
  <c r="Y126" i="9" s="1"/>
  <c r="W126" i="9"/>
  <c r="U124" i="6"/>
  <c r="W125" i="8"/>
  <c r="U126" i="8"/>
  <c r="F124" i="6"/>
  <c r="G124" i="6" s="1"/>
  <c r="P280" i="9"/>
  <c r="P279" i="8"/>
  <c r="V124" i="6"/>
  <c r="X124" i="6" s="1"/>
  <c r="Y124" i="6" s="1"/>
  <c r="F125" i="6"/>
  <c r="AF123" i="6"/>
  <c r="I123" i="6"/>
  <c r="J123" i="6" s="1"/>
  <c r="P279" i="6"/>
  <c r="O280" i="6"/>
  <c r="W123" i="6"/>
  <c r="W124" i="6" s="1"/>
  <c r="H123" i="6"/>
  <c r="V129" i="7"/>
  <c r="X129" i="7" s="1"/>
  <c r="Y129" i="7" s="1"/>
  <c r="U127" i="9"/>
  <c r="N281" i="9"/>
  <c r="O281" i="9" s="1"/>
  <c r="L282" i="9"/>
  <c r="M281" i="9"/>
  <c r="V126" i="8"/>
  <c r="X126" i="8" s="1"/>
  <c r="Y126" i="8" s="1"/>
  <c r="N280" i="8"/>
  <c r="O280" i="8" s="1"/>
  <c r="L281" i="8"/>
  <c r="M280" i="8"/>
  <c r="U125" i="6" l="1"/>
  <c r="H124" i="6"/>
  <c r="P280" i="8"/>
  <c r="P281" i="9"/>
  <c r="N281" i="8"/>
  <c r="O281" i="8" s="1"/>
  <c r="L282" i="8"/>
  <c r="W126" i="8"/>
  <c r="N282" i="9"/>
  <c r="O282" i="9" s="1"/>
  <c r="L283" i="9"/>
  <c r="V127" i="9"/>
  <c r="U128" i="9" s="1"/>
  <c r="M281" i="8"/>
  <c r="M282" i="8" s="1"/>
  <c r="U127" i="8"/>
  <c r="M282" i="9"/>
  <c r="M283" i="9" s="1"/>
  <c r="U130" i="7"/>
  <c r="W129" i="7"/>
  <c r="I124" i="6"/>
  <c r="J124" i="6" s="1"/>
  <c r="AF124" i="6"/>
  <c r="P280" i="6"/>
  <c r="O281" i="6"/>
  <c r="G125" i="6"/>
  <c r="H125" i="6" s="1"/>
  <c r="V125" i="6"/>
  <c r="X125" i="6" s="1"/>
  <c r="Y125" i="6" s="1"/>
  <c r="U126" i="6" l="1"/>
  <c r="F126" i="6"/>
  <c r="P282" i="9"/>
  <c r="P281" i="8"/>
  <c r="G126" i="6"/>
  <c r="H126" i="6" s="1"/>
  <c r="W125" i="6"/>
  <c r="X127" i="9"/>
  <c r="Y127" i="9" s="1"/>
  <c r="W127" i="9"/>
  <c r="N282" i="8"/>
  <c r="O282" i="8" s="1"/>
  <c r="L283" i="8"/>
  <c r="V126" i="6"/>
  <c r="X126" i="6" s="1"/>
  <c r="Y126" i="6" s="1"/>
  <c r="P281" i="6"/>
  <c r="O282" i="6"/>
  <c r="I125" i="6"/>
  <c r="J125" i="6" s="1"/>
  <c r="AF125" i="6"/>
  <c r="V130" i="7"/>
  <c r="X130" i="7" s="1"/>
  <c r="Y130" i="7" s="1"/>
  <c r="V127" i="8"/>
  <c r="X127" i="8" s="1"/>
  <c r="Y127" i="8" s="1"/>
  <c r="V128" i="9"/>
  <c r="X128" i="9" s="1"/>
  <c r="N283" i="9"/>
  <c r="O283" i="9" s="1"/>
  <c r="L284" i="9"/>
  <c r="M284" i="9" s="1"/>
  <c r="W127" i="8"/>
  <c r="U131" i="7" l="1"/>
  <c r="U127" i="6"/>
  <c r="U129" i="9"/>
  <c r="U128" i="8"/>
  <c r="W126" i="6"/>
  <c r="P283" i="9"/>
  <c r="V129" i="9"/>
  <c r="X129" i="9" s="1"/>
  <c r="V127" i="6"/>
  <c r="X127" i="6" s="1"/>
  <c r="Y127" i="6" s="1"/>
  <c r="Y128" i="9"/>
  <c r="W130" i="7"/>
  <c r="F127" i="6"/>
  <c r="L285" i="9"/>
  <c r="N284" i="9"/>
  <c r="O284" i="9" s="1"/>
  <c r="V128" i="8"/>
  <c r="X128" i="8" s="1"/>
  <c r="Y128" i="8" s="1"/>
  <c r="V131" i="7"/>
  <c r="X131" i="7" s="1"/>
  <c r="Y131" i="7" s="1"/>
  <c r="P282" i="6"/>
  <c r="O283" i="6"/>
  <c r="N283" i="8"/>
  <c r="L284" i="8"/>
  <c r="W128" i="9"/>
  <c r="W129" i="9" s="1"/>
  <c r="M283" i="8"/>
  <c r="W127" i="6"/>
  <c r="AF126" i="6"/>
  <c r="I126" i="6"/>
  <c r="J126" i="6" s="1"/>
  <c r="P282" i="8"/>
  <c r="O283" i="8"/>
  <c r="M284" i="8" l="1"/>
  <c r="U130" i="9"/>
  <c r="Y129" i="9"/>
  <c r="P284" i="9"/>
  <c r="N285" i="9"/>
  <c r="O285" i="9" s="1"/>
  <c r="L286" i="9"/>
  <c r="W131" i="7"/>
  <c r="W128" i="8"/>
  <c r="M285" i="9"/>
  <c r="M286" i="9" s="1"/>
  <c r="P283" i="8"/>
  <c r="N284" i="8"/>
  <c r="O284" i="8" s="1"/>
  <c r="L285" i="8"/>
  <c r="P283" i="6"/>
  <c r="O284" i="6"/>
  <c r="U132" i="7"/>
  <c r="U129" i="8"/>
  <c r="G127" i="6"/>
  <c r="F128" i="6"/>
  <c r="U128" i="6"/>
  <c r="V130" i="9"/>
  <c r="X130" i="9" s="1"/>
  <c r="Y130" i="9" s="1"/>
  <c r="P284" i="8" l="1"/>
  <c r="P285" i="9"/>
  <c r="U131" i="9"/>
  <c r="V128" i="6"/>
  <c r="U129" i="6" s="1"/>
  <c r="G128" i="6"/>
  <c r="V129" i="8"/>
  <c r="X129" i="8" s="1"/>
  <c r="Y129" i="8" s="1"/>
  <c r="P284" i="6"/>
  <c r="O285" i="6"/>
  <c r="N285" i="8"/>
  <c r="O285" i="8" s="1"/>
  <c r="L286" i="8"/>
  <c r="M285" i="8"/>
  <c r="W129" i="8"/>
  <c r="N286" i="9"/>
  <c r="O286" i="9" s="1"/>
  <c r="L287" i="9"/>
  <c r="W130" i="9"/>
  <c r="I127" i="6"/>
  <c r="J127" i="6" s="1"/>
  <c r="AF127" i="6"/>
  <c r="H127" i="6"/>
  <c r="V132" i="7"/>
  <c r="X132" i="7" s="1"/>
  <c r="Y132" i="7" s="1"/>
  <c r="M287" i="9"/>
  <c r="M286" i="8" l="1"/>
  <c r="H128" i="6"/>
  <c r="P286" i="9"/>
  <c r="P285" i="8"/>
  <c r="V129" i="6"/>
  <c r="X129" i="6" s="1"/>
  <c r="W132" i="7"/>
  <c r="U133" i="7"/>
  <c r="N287" i="9"/>
  <c r="O287" i="9" s="1"/>
  <c r="L288" i="9"/>
  <c r="N286" i="8"/>
  <c r="O286" i="8" s="1"/>
  <c r="L287" i="8"/>
  <c r="M287" i="8" s="1"/>
  <c r="O286" i="6"/>
  <c r="P285" i="6"/>
  <c r="U130" i="8"/>
  <c r="F129" i="6"/>
  <c r="V131" i="9"/>
  <c r="X131" i="9" s="1"/>
  <c r="Y131" i="9" s="1"/>
  <c r="M288" i="9"/>
  <c r="I128" i="6"/>
  <c r="J128" i="6" s="1"/>
  <c r="AF128" i="6"/>
  <c r="X128" i="6"/>
  <c r="Y128" i="6" s="1"/>
  <c r="Y129" i="6" s="1"/>
  <c r="W128" i="6"/>
  <c r="W129" i="6" s="1"/>
  <c r="P286" i="8" l="1"/>
  <c r="P287" i="9"/>
  <c r="V130" i="8"/>
  <c r="U131" i="8" s="1"/>
  <c r="W131" i="9"/>
  <c r="U132" i="9"/>
  <c r="G129" i="6"/>
  <c r="F130" i="6"/>
  <c r="L288" i="8"/>
  <c r="M288" i="8" s="1"/>
  <c r="N287" i="8"/>
  <c r="O287" i="8" s="1"/>
  <c r="U130" i="6"/>
  <c r="P286" i="6"/>
  <c r="O287" i="6"/>
  <c r="N288" i="9"/>
  <c r="O288" i="9" s="1"/>
  <c r="L289" i="9"/>
  <c r="V133" i="7"/>
  <c r="X133" i="7" s="1"/>
  <c r="Y133" i="7" s="1"/>
  <c r="P288" i="9" l="1"/>
  <c r="P287" i="8"/>
  <c r="U134" i="7"/>
  <c r="N289" i="9"/>
  <c r="O289" i="9" s="1"/>
  <c r="L290" i="9"/>
  <c r="O288" i="6"/>
  <c r="P287" i="6"/>
  <c r="M289" i="9"/>
  <c r="V130" i="6"/>
  <c r="U131" i="6" s="1"/>
  <c r="G130" i="6"/>
  <c r="V132" i="9"/>
  <c r="X132" i="9" s="1"/>
  <c r="Y132" i="9" s="1"/>
  <c r="X130" i="8"/>
  <c r="Y130" i="8" s="1"/>
  <c r="W130" i="8"/>
  <c r="W133" i="7"/>
  <c r="N288" i="8"/>
  <c r="O288" i="8" s="1"/>
  <c r="L289" i="8"/>
  <c r="M289" i="8" s="1"/>
  <c r="AF129" i="6"/>
  <c r="I129" i="6"/>
  <c r="J129" i="6" s="1"/>
  <c r="H129" i="6"/>
  <c r="H130" i="6" s="1"/>
  <c r="V131" i="8"/>
  <c r="X131" i="8" s="1"/>
  <c r="W132" i="9" l="1"/>
  <c r="U132" i="8"/>
  <c r="V132" i="8" s="1"/>
  <c r="X132" i="8" s="1"/>
  <c r="P288" i="8"/>
  <c r="P289" i="9"/>
  <c r="V131" i="6"/>
  <c r="X131" i="6" s="1"/>
  <c r="W131" i="8"/>
  <c r="U133" i="9"/>
  <c r="F131" i="6"/>
  <c r="M290" i="9"/>
  <c r="P288" i="6"/>
  <c r="O289" i="6"/>
  <c r="N289" i="8"/>
  <c r="O289" i="8" s="1"/>
  <c r="L290" i="8"/>
  <c r="Y131" i="8"/>
  <c r="AF130" i="6"/>
  <c r="I130" i="6"/>
  <c r="J130" i="6" s="1"/>
  <c r="X130" i="6"/>
  <c r="Y130" i="6" s="1"/>
  <c r="Y131" i="6" s="1"/>
  <c r="W130" i="6"/>
  <c r="W131" i="6" s="1"/>
  <c r="L291" i="9"/>
  <c r="N290" i="9"/>
  <c r="O290" i="9" s="1"/>
  <c r="V134" i="7"/>
  <c r="X134" i="7" s="1"/>
  <c r="Y134" i="7" s="1"/>
  <c r="U132" i="6" l="1"/>
  <c r="Y132" i="8"/>
  <c r="W132" i="8"/>
  <c r="P289" i="8"/>
  <c r="P290" i="9"/>
  <c r="N290" i="8"/>
  <c r="O290" i="8" s="1"/>
  <c r="L291" i="8"/>
  <c r="G131" i="6"/>
  <c r="F132" i="6"/>
  <c r="N291" i="9"/>
  <c r="O291" i="9" s="1"/>
  <c r="L292" i="9"/>
  <c r="U135" i="7"/>
  <c r="W134" i="7"/>
  <c r="P289" i="6"/>
  <c r="O290" i="6"/>
  <c r="M291" i="9"/>
  <c r="V133" i="9"/>
  <c r="U134" i="9" s="1"/>
  <c r="U133" i="8"/>
  <c r="V132" i="6"/>
  <c r="X132" i="6" s="1"/>
  <c r="Y132" i="6" s="1"/>
  <c r="M290" i="8"/>
  <c r="M291" i="8" s="1"/>
  <c r="M292" i="9" l="1"/>
  <c r="P290" i="8"/>
  <c r="W132" i="6"/>
  <c r="U133" i="6"/>
  <c r="V133" i="8"/>
  <c r="U134" i="8" s="1"/>
  <c r="X133" i="9"/>
  <c r="Y133" i="9" s="1"/>
  <c r="W133" i="9"/>
  <c r="P290" i="6"/>
  <c r="O291" i="6"/>
  <c r="V135" i="7"/>
  <c r="X135" i="7" s="1"/>
  <c r="Y135" i="7" s="1"/>
  <c r="G132" i="6"/>
  <c r="F133" i="6"/>
  <c r="N291" i="8"/>
  <c r="O291" i="8" s="1"/>
  <c r="L292" i="8"/>
  <c r="M292" i="8" s="1"/>
  <c r="V134" i="9"/>
  <c r="X134" i="9" s="1"/>
  <c r="N292" i="9"/>
  <c r="L293" i="9"/>
  <c r="I131" i="6"/>
  <c r="J131" i="6" s="1"/>
  <c r="AF131" i="6"/>
  <c r="H131" i="6"/>
  <c r="P291" i="9"/>
  <c r="O292" i="9"/>
  <c r="H132" i="6" l="1"/>
  <c r="U136" i="7"/>
  <c r="W135" i="7"/>
  <c r="P291" i="8"/>
  <c r="V134" i="8"/>
  <c r="X134" i="8" s="1"/>
  <c r="P292" i="9"/>
  <c r="N293" i="9"/>
  <c r="O293" i="9" s="1"/>
  <c r="L294" i="9"/>
  <c r="U135" i="9"/>
  <c r="I132" i="6"/>
  <c r="J132" i="6" s="1"/>
  <c r="AF132" i="6"/>
  <c r="P291" i="6"/>
  <c r="O292" i="6"/>
  <c r="W134" i="9"/>
  <c r="V133" i="6"/>
  <c r="X133" i="6" s="1"/>
  <c r="Y133" i="6" s="1"/>
  <c r="M293" i="9"/>
  <c r="M294" i="9" s="1"/>
  <c r="N292" i="8"/>
  <c r="O292" i="8" s="1"/>
  <c r="L293" i="8"/>
  <c r="G133" i="6"/>
  <c r="V136" i="7"/>
  <c r="X136" i="7" s="1"/>
  <c r="Y136" i="7" s="1"/>
  <c r="W136" i="7"/>
  <c r="Y134" i="9"/>
  <c r="X133" i="8"/>
  <c r="Y133" i="8" s="1"/>
  <c r="Y134" i="8" s="1"/>
  <c r="W133" i="8"/>
  <c r="W133" i="6"/>
  <c r="W134" i="8" l="1"/>
  <c r="P292" i="8"/>
  <c r="P293" i="9"/>
  <c r="P292" i="6"/>
  <c r="O293" i="6"/>
  <c r="N294" i="9"/>
  <c r="O294" i="9" s="1"/>
  <c r="L295" i="9"/>
  <c r="M295" i="9" s="1"/>
  <c r="AF133" i="6"/>
  <c r="I133" i="6"/>
  <c r="J133" i="6" s="1"/>
  <c r="U137" i="7"/>
  <c r="F134" i="6"/>
  <c r="N293" i="8"/>
  <c r="O293" i="8" s="1"/>
  <c r="L294" i="8"/>
  <c r="H133" i="6"/>
  <c r="U134" i="6"/>
  <c r="V135" i="9"/>
  <c r="X135" i="9" s="1"/>
  <c r="Y135" i="9" s="1"/>
  <c r="U135" i="8"/>
  <c r="M293" i="8"/>
  <c r="V135" i="8" l="1"/>
  <c r="U136" i="8" s="1"/>
  <c r="N294" i="8"/>
  <c r="L295" i="8"/>
  <c r="G134" i="6"/>
  <c r="O294" i="6"/>
  <c r="P293" i="6"/>
  <c r="M294" i="8"/>
  <c r="M295" i="8" s="1"/>
  <c r="U136" i="9"/>
  <c r="W135" i="9"/>
  <c r="H134" i="6"/>
  <c r="V137" i="7"/>
  <c r="V134" i="6"/>
  <c r="N295" i="9"/>
  <c r="O295" i="9" s="1"/>
  <c r="L296" i="9"/>
  <c r="M296" i="9" s="1"/>
  <c r="P294" i="9"/>
  <c r="P293" i="8"/>
  <c r="O294" i="8"/>
  <c r="X134" i="6" l="1"/>
  <c r="Y134" i="6" s="1"/>
  <c r="W134" i="6"/>
  <c r="X137" i="7"/>
  <c r="Y137" i="7" s="1"/>
  <c r="W137" i="7"/>
  <c r="P294" i="6"/>
  <c r="O295" i="6"/>
  <c r="AF134" i="6"/>
  <c r="I134" i="6"/>
  <c r="J134" i="6" s="1"/>
  <c r="X135" i="8"/>
  <c r="Y135" i="8" s="1"/>
  <c r="W135" i="8"/>
  <c r="P294" i="8"/>
  <c r="P295" i="9"/>
  <c r="N296" i="9"/>
  <c r="O296" i="9" s="1"/>
  <c r="L297" i="9"/>
  <c r="U135" i="6"/>
  <c r="U138" i="7"/>
  <c r="V136" i="9"/>
  <c r="X136" i="9" s="1"/>
  <c r="Y136" i="9" s="1"/>
  <c r="F135" i="6"/>
  <c r="N295" i="8"/>
  <c r="O295" i="8" s="1"/>
  <c r="L296" i="8"/>
  <c r="V136" i="8"/>
  <c r="X136" i="8" s="1"/>
  <c r="U137" i="8" l="1"/>
  <c r="V137" i="8" s="1"/>
  <c r="X137" i="8" s="1"/>
  <c r="P295" i="8"/>
  <c r="P296" i="9"/>
  <c r="G135" i="6"/>
  <c r="U137" i="9"/>
  <c r="V135" i="6"/>
  <c r="X135" i="6" s="1"/>
  <c r="Y136" i="8"/>
  <c r="W136" i="9"/>
  <c r="Y135" i="6"/>
  <c r="N296" i="8"/>
  <c r="O296" i="8" s="1"/>
  <c r="L297" i="8"/>
  <c r="V138" i="7"/>
  <c r="X138" i="7" s="1"/>
  <c r="Y138" i="7" s="1"/>
  <c r="N297" i="9"/>
  <c r="O297" i="9" s="1"/>
  <c r="L298" i="9"/>
  <c r="W136" i="8"/>
  <c r="P295" i="6"/>
  <c r="O296" i="6"/>
  <c r="M296" i="8"/>
  <c r="W135" i="6"/>
  <c r="M297" i="9"/>
  <c r="M298" i="9" s="1"/>
  <c r="M297" i="8" l="1"/>
  <c r="U136" i="6"/>
  <c r="W137" i="8"/>
  <c r="P297" i="9"/>
  <c r="P296" i="8"/>
  <c r="W138" i="7"/>
  <c r="P296" i="6"/>
  <c r="O297" i="6"/>
  <c r="N298" i="9"/>
  <c r="O298" i="9" s="1"/>
  <c r="L299" i="9"/>
  <c r="M299" i="9" s="1"/>
  <c r="U139" i="7"/>
  <c r="Y137" i="8"/>
  <c r="F136" i="6"/>
  <c r="U138" i="8"/>
  <c r="L298" i="8"/>
  <c r="M298" i="8" s="1"/>
  <c r="N297" i="8"/>
  <c r="O297" i="8" s="1"/>
  <c r="V136" i="6"/>
  <c r="X136" i="6" s="1"/>
  <c r="Y136" i="6" s="1"/>
  <c r="V137" i="9"/>
  <c r="X137" i="9" s="1"/>
  <c r="Y137" i="9" s="1"/>
  <c r="I135" i="6"/>
  <c r="J135" i="6" s="1"/>
  <c r="AF135" i="6"/>
  <c r="H135" i="6"/>
  <c r="P297" i="8" l="1"/>
  <c r="V138" i="8"/>
  <c r="U138" i="9"/>
  <c r="U137" i="6"/>
  <c r="W137" i="9"/>
  <c r="W136" i="6"/>
  <c r="G136" i="6"/>
  <c r="H136" i="6" s="1"/>
  <c r="F137" i="6"/>
  <c r="V139" i="7"/>
  <c r="X139" i="7" s="1"/>
  <c r="Y139" i="7" s="1"/>
  <c r="N298" i="8"/>
  <c r="O298" i="8" s="1"/>
  <c r="L299" i="8"/>
  <c r="N299" i="9"/>
  <c r="L300" i="9"/>
  <c r="M300" i="9" s="1"/>
  <c r="P297" i="6"/>
  <c r="O298" i="6"/>
  <c r="O299" i="9"/>
  <c r="P298" i="9"/>
  <c r="P298" i="8" l="1"/>
  <c r="P298" i="6"/>
  <c r="O299" i="6"/>
  <c r="N299" i="8"/>
  <c r="O299" i="8" s="1"/>
  <c r="L300" i="8"/>
  <c r="W139" i="7"/>
  <c r="U140" i="7"/>
  <c r="G137" i="6"/>
  <c r="V137" i="6"/>
  <c r="X137" i="6" s="1"/>
  <c r="Y137" i="6" s="1"/>
  <c r="X138" i="8"/>
  <c r="Y138" i="8" s="1"/>
  <c r="W138" i="8"/>
  <c r="P299" i="9"/>
  <c r="N300" i="9"/>
  <c r="O300" i="9" s="1"/>
  <c r="L301" i="9"/>
  <c r="M301" i="9" s="1"/>
  <c r="I136" i="6"/>
  <c r="J136" i="6" s="1"/>
  <c r="AF136" i="6"/>
  <c r="V138" i="9"/>
  <c r="X138" i="9" s="1"/>
  <c r="Y138" i="9" s="1"/>
  <c r="U139" i="8"/>
  <c r="M299" i="8"/>
  <c r="M300" i="8" s="1"/>
  <c r="U138" i="6" l="1"/>
  <c r="U139" i="9"/>
  <c r="W138" i="9"/>
  <c r="W137" i="6"/>
  <c r="P299" i="8"/>
  <c r="V139" i="9"/>
  <c r="X139" i="9" s="1"/>
  <c r="Y139" i="9" s="1"/>
  <c r="V139" i="8"/>
  <c r="X139" i="8" s="1"/>
  <c r="Y139" i="8" s="1"/>
  <c r="F138" i="6"/>
  <c r="V140" i="7"/>
  <c r="X140" i="7" s="1"/>
  <c r="Y140" i="7" s="1"/>
  <c r="N300" i="8"/>
  <c r="O300" i="8" s="1"/>
  <c r="L301" i="8"/>
  <c r="M301" i="8" s="1"/>
  <c r="P299" i="6"/>
  <c r="O300" i="6"/>
  <c r="N301" i="9"/>
  <c r="O301" i="9" s="1"/>
  <c r="L302" i="9"/>
  <c r="P300" i="9"/>
  <c r="W139" i="8"/>
  <c r="V138" i="6"/>
  <c r="X138" i="6" s="1"/>
  <c r="Y138" i="6" s="1"/>
  <c r="I137" i="6"/>
  <c r="J137" i="6" s="1"/>
  <c r="AF137" i="6"/>
  <c r="W140" i="7"/>
  <c r="H137" i="6"/>
  <c r="W138" i="6" l="1"/>
  <c r="U139" i="6"/>
  <c r="U141" i="7"/>
  <c r="U140" i="8"/>
  <c r="W139" i="9"/>
  <c r="P301" i="9"/>
  <c r="P300" i="8"/>
  <c r="V139" i="6"/>
  <c r="X139" i="6" s="1"/>
  <c r="Y139" i="6" s="1"/>
  <c r="U140" i="6"/>
  <c r="W139" i="6"/>
  <c r="L303" i="9"/>
  <c r="N302" i="9"/>
  <c r="O302" i="9" s="1"/>
  <c r="U140" i="9"/>
  <c r="P300" i="6"/>
  <c r="O301" i="6"/>
  <c r="N301" i="8"/>
  <c r="O301" i="8" s="1"/>
  <c r="L302" i="8"/>
  <c r="V141" i="7"/>
  <c r="X141" i="7" s="1"/>
  <c r="Y141" i="7" s="1"/>
  <c r="G138" i="6"/>
  <c r="H138" i="6" s="1"/>
  <c r="F139" i="6"/>
  <c r="Y140" i="8"/>
  <c r="V140" i="8"/>
  <c r="X140" i="8" s="1"/>
  <c r="U141" i="8"/>
  <c r="M302" i="9"/>
  <c r="M303" i="9" s="1"/>
  <c r="P301" i="8" l="1"/>
  <c r="P302" i="9"/>
  <c r="H139" i="6"/>
  <c r="G139" i="6"/>
  <c r="F140" i="6"/>
  <c r="U142" i="7"/>
  <c r="N302" i="8"/>
  <c r="O302" i="8" s="1"/>
  <c r="L303" i="8"/>
  <c r="O302" i="6"/>
  <c r="P301" i="6"/>
  <c r="W140" i="8"/>
  <c r="N303" i="9"/>
  <c r="O303" i="9" s="1"/>
  <c r="L304" i="9"/>
  <c r="M304" i="9" s="1"/>
  <c r="M302" i="8"/>
  <c r="M303" i="8" s="1"/>
  <c r="V141" i="8"/>
  <c r="X141" i="8" s="1"/>
  <c r="Y141" i="8" s="1"/>
  <c r="I138" i="6"/>
  <c r="J138" i="6" s="1"/>
  <c r="AF138" i="6"/>
  <c r="V140" i="9"/>
  <c r="W140" i="6"/>
  <c r="V140" i="6"/>
  <c r="X140" i="6" s="1"/>
  <c r="Y140" i="6" s="1"/>
  <c r="U141" i="6"/>
  <c r="W141" i="7"/>
  <c r="P302" i="8" l="1"/>
  <c r="P303" i="9"/>
  <c r="X140" i="9"/>
  <c r="Y140" i="9" s="1"/>
  <c r="W140" i="9"/>
  <c r="U141" i="9"/>
  <c r="U142" i="8"/>
  <c r="L304" i="8"/>
  <c r="M304" i="8" s="1"/>
  <c r="N303" i="8"/>
  <c r="O303" i="8" s="1"/>
  <c r="V142" i="7"/>
  <c r="X142" i="7" s="1"/>
  <c r="Y142" i="7" s="1"/>
  <c r="AF139" i="6"/>
  <c r="I139" i="6"/>
  <c r="V141" i="6"/>
  <c r="X141" i="6" s="1"/>
  <c r="Y141" i="6" s="1"/>
  <c r="J139" i="6"/>
  <c r="N304" i="9"/>
  <c r="O304" i="9" s="1"/>
  <c r="L305" i="9"/>
  <c r="M305" i="9" s="1"/>
  <c r="W141" i="8"/>
  <c r="P302" i="6"/>
  <c r="O303" i="6"/>
  <c r="G140" i="6"/>
  <c r="F141" i="6"/>
  <c r="W141" i="6" l="1"/>
  <c r="U143" i="7"/>
  <c r="U142" i="6"/>
  <c r="V142" i="6" s="1"/>
  <c r="P303" i="8"/>
  <c r="P304" i="9"/>
  <c r="I140" i="6"/>
  <c r="AF140" i="6"/>
  <c r="J140" i="6"/>
  <c r="G141" i="6"/>
  <c r="F142" i="6"/>
  <c r="O304" i="6"/>
  <c r="P303" i="6"/>
  <c r="N304" i="8"/>
  <c r="O304" i="8" s="1"/>
  <c r="L305" i="8"/>
  <c r="V142" i="8"/>
  <c r="X142" i="8" s="1"/>
  <c r="Y142" i="8" s="1"/>
  <c r="W142" i="7"/>
  <c r="H140" i="6"/>
  <c r="H141" i="6" s="1"/>
  <c r="N305" i="9"/>
  <c r="O305" i="9" s="1"/>
  <c r="L306" i="9"/>
  <c r="M306" i="9" s="1"/>
  <c r="V143" i="7"/>
  <c r="X143" i="7" s="1"/>
  <c r="Y143" i="7" s="1"/>
  <c r="U144" i="7"/>
  <c r="M305" i="8"/>
  <c r="V141" i="9"/>
  <c r="X141" i="9" s="1"/>
  <c r="Y141" i="9" s="1"/>
  <c r="X142" i="6" l="1"/>
  <c r="Y142" i="6" s="1"/>
  <c r="U143" i="6"/>
  <c r="P304" i="8"/>
  <c r="P305" i="9"/>
  <c r="V143" i="6"/>
  <c r="X143" i="6" s="1"/>
  <c r="Y143" i="6" s="1"/>
  <c r="U142" i="9"/>
  <c r="U143" i="8"/>
  <c r="L306" i="8"/>
  <c r="N305" i="8"/>
  <c r="O305" i="8" s="1"/>
  <c r="W142" i="8"/>
  <c r="P304" i="6"/>
  <c r="O305" i="6"/>
  <c r="I141" i="6"/>
  <c r="AF141" i="6"/>
  <c r="W141" i="9"/>
  <c r="V144" i="7"/>
  <c r="X144" i="7" s="1"/>
  <c r="Y144" i="7" s="1"/>
  <c r="L307" i="9"/>
  <c r="N306" i="9"/>
  <c r="O306" i="9" s="1"/>
  <c r="W143" i="7"/>
  <c r="W144" i="7" s="1"/>
  <c r="W142" i="6"/>
  <c r="W143" i="6" s="1"/>
  <c r="G142" i="6"/>
  <c r="F143" i="6"/>
  <c r="J141" i="6"/>
  <c r="U145" i="7" l="1"/>
  <c r="P305" i="8"/>
  <c r="P306" i="9"/>
  <c r="I142" i="6"/>
  <c r="J142" i="6" s="1"/>
  <c r="AF142" i="6"/>
  <c r="H142" i="6"/>
  <c r="N307" i="9"/>
  <c r="O307" i="9" s="1"/>
  <c r="L308" i="9"/>
  <c r="P305" i="6"/>
  <c r="O306" i="6"/>
  <c r="N306" i="8"/>
  <c r="O306" i="8" s="1"/>
  <c r="L307" i="8"/>
  <c r="M306" i="8"/>
  <c r="U144" i="6"/>
  <c r="G143" i="6"/>
  <c r="F144" i="6"/>
  <c r="V145" i="7"/>
  <c r="X145" i="7" s="1"/>
  <c r="Y145" i="7" s="1"/>
  <c r="V143" i="8"/>
  <c r="X143" i="8" s="1"/>
  <c r="Y143" i="8" s="1"/>
  <c r="V142" i="9"/>
  <c r="X142" i="9" s="1"/>
  <c r="Y142" i="9" s="1"/>
  <c r="M307" i="9"/>
  <c r="M308" i="9" s="1"/>
  <c r="U146" i="7" l="1"/>
  <c r="W145" i="7"/>
  <c r="P306" i="8"/>
  <c r="P307" i="9"/>
  <c r="G144" i="6"/>
  <c r="U143" i="9"/>
  <c r="U144" i="8"/>
  <c r="W142" i="9"/>
  <c r="AF143" i="6"/>
  <c r="I143" i="6"/>
  <c r="M307" i="8"/>
  <c r="P306" i="6"/>
  <c r="O307" i="6"/>
  <c r="L309" i="9"/>
  <c r="N308" i="9"/>
  <c r="O308" i="9" s="1"/>
  <c r="H143" i="6"/>
  <c r="V146" i="7"/>
  <c r="X146" i="7" s="1"/>
  <c r="Y146" i="7" s="1"/>
  <c r="V144" i="6"/>
  <c r="U145" i="6" s="1"/>
  <c r="N307" i="8"/>
  <c r="O307" i="8" s="1"/>
  <c r="L308" i="8"/>
  <c r="W143" i="8"/>
  <c r="J143" i="6"/>
  <c r="H144" i="6" l="1"/>
  <c r="W146" i="7"/>
  <c r="U147" i="7"/>
  <c r="P307" i="8"/>
  <c r="P308" i="9"/>
  <c r="V145" i="6"/>
  <c r="X145" i="6" s="1"/>
  <c r="N308" i="8"/>
  <c r="O308" i="8" s="1"/>
  <c r="L309" i="8"/>
  <c r="N309" i="9"/>
  <c r="O309" i="9" s="1"/>
  <c r="L310" i="9"/>
  <c r="V143" i="9"/>
  <c r="X143" i="9" s="1"/>
  <c r="Y143" i="9" s="1"/>
  <c r="AF144" i="6"/>
  <c r="I144" i="6"/>
  <c r="J144" i="6" s="1"/>
  <c r="M309" i="9"/>
  <c r="M310" i="9" s="1"/>
  <c r="X144" i="6"/>
  <c r="Y144" i="6" s="1"/>
  <c r="W144" i="6"/>
  <c r="W145" i="6" s="1"/>
  <c r="V147" i="7"/>
  <c r="X147" i="7" s="1"/>
  <c r="Y147" i="7" s="1"/>
  <c r="P307" i="6"/>
  <c r="O308" i="6"/>
  <c r="M308" i="8"/>
  <c r="V144" i="8"/>
  <c r="X144" i="8" s="1"/>
  <c r="Y144" i="8" s="1"/>
  <c r="F145" i="6"/>
  <c r="U148" i="7" l="1"/>
  <c r="P308" i="8"/>
  <c r="V148" i="7"/>
  <c r="X148" i="7" s="1"/>
  <c r="Y148" i="7" s="1"/>
  <c r="L310" i="8"/>
  <c r="N309" i="8"/>
  <c r="O309" i="8" s="1"/>
  <c r="U145" i="8"/>
  <c r="M309" i="8"/>
  <c r="Y145" i="6"/>
  <c r="U144" i="9"/>
  <c r="W143" i="9"/>
  <c r="W147" i="7"/>
  <c r="W144" i="8"/>
  <c r="U146" i="6"/>
  <c r="G145" i="6"/>
  <c r="F146" i="6"/>
  <c r="P308" i="6"/>
  <c r="O309" i="6"/>
  <c r="L311" i="9"/>
  <c r="M311" i="9" s="1"/>
  <c r="N310" i="9"/>
  <c r="O310" i="9" s="1"/>
  <c r="P309" i="9"/>
  <c r="U149" i="7" l="1"/>
  <c r="W148" i="7"/>
  <c r="P309" i="8"/>
  <c r="P310" i="9"/>
  <c r="I145" i="6"/>
  <c r="J145" i="6" s="1"/>
  <c r="AF145" i="6"/>
  <c r="H145" i="6"/>
  <c r="V145" i="8"/>
  <c r="X145" i="8" s="1"/>
  <c r="Y145" i="8" s="1"/>
  <c r="N310" i="8"/>
  <c r="O310" i="8" s="1"/>
  <c r="L311" i="8"/>
  <c r="N311" i="9"/>
  <c r="O311" i="9" s="1"/>
  <c r="L312" i="9"/>
  <c r="O310" i="6"/>
  <c r="P309" i="6"/>
  <c r="G146" i="6"/>
  <c r="V146" i="6"/>
  <c r="F147" i="6" s="1"/>
  <c r="V144" i="9"/>
  <c r="X144" i="9" s="1"/>
  <c r="Y144" i="9" s="1"/>
  <c r="M310" i="8"/>
  <c r="V149" i="7"/>
  <c r="X149" i="7" s="1"/>
  <c r="Y149" i="7" s="1"/>
  <c r="U145" i="9" l="1"/>
  <c r="M311" i="8"/>
  <c r="P311" i="9"/>
  <c r="G147" i="6"/>
  <c r="P310" i="8"/>
  <c r="V145" i="9"/>
  <c r="X145" i="9" s="1"/>
  <c r="Y145" i="9" s="1"/>
  <c r="W149" i="7"/>
  <c r="U150" i="7"/>
  <c r="U147" i="6"/>
  <c r="L313" i="9"/>
  <c r="N312" i="9"/>
  <c r="O312" i="9" s="1"/>
  <c r="N311" i="8"/>
  <c r="O311" i="8" s="1"/>
  <c r="L312" i="8"/>
  <c r="U146" i="8"/>
  <c r="W145" i="8"/>
  <c r="X146" i="6"/>
  <c r="Y146" i="6" s="1"/>
  <c r="W146" i="6"/>
  <c r="I146" i="6"/>
  <c r="AF146" i="6"/>
  <c r="P310" i="6"/>
  <c r="O311" i="6"/>
  <c r="W144" i="9"/>
  <c r="W145" i="9" s="1"/>
  <c r="H146" i="6"/>
  <c r="H147" i="6" s="1"/>
  <c r="J146" i="6"/>
  <c r="M312" i="9"/>
  <c r="M313" i="9" l="1"/>
  <c r="U146" i="9"/>
  <c r="P312" i="9"/>
  <c r="P311" i="8"/>
  <c r="P311" i="6"/>
  <c r="O312" i="6"/>
  <c r="N312" i="8"/>
  <c r="O312" i="8" s="1"/>
  <c r="L313" i="8"/>
  <c r="V147" i="6"/>
  <c r="U148" i="6" s="1"/>
  <c r="M312" i="8"/>
  <c r="I147" i="6"/>
  <c r="J147" i="6" s="1"/>
  <c r="AF147" i="6"/>
  <c r="V146" i="8"/>
  <c r="X146" i="8" s="1"/>
  <c r="Y146" i="8" s="1"/>
  <c r="N313" i="9"/>
  <c r="O313" i="9" s="1"/>
  <c r="L314" i="9"/>
  <c r="M314" i="9" s="1"/>
  <c r="V150" i="7"/>
  <c r="X150" i="7" s="1"/>
  <c r="Y150" i="7" s="1"/>
  <c r="V146" i="9"/>
  <c r="X146" i="9" s="1"/>
  <c r="Y146" i="9" s="1"/>
  <c r="U147" i="8" l="1"/>
  <c r="P312" i="8"/>
  <c r="P313" i="9"/>
  <c r="U147" i="9"/>
  <c r="U151" i="7"/>
  <c r="M313" i="8"/>
  <c r="X147" i="6"/>
  <c r="Y147" i="6" s="1"/>
  <c r="F148" i="6"/>
  <c r="W147" i="6"/>
  <c r="N314" i="9"/>
  <c r="O314" i="9" s="1"/>
  <c r="L315" i="9"/>
  <c r="M315" i="9" s="1"/>
  <c r="V147" i="8"/>
  <c r="X147" i="8" s="1"/>
  <c r="Y147" i="8" s="1"/>
  <c r="W150" i="7"/>
  <c r="V148" i="6"/>
  <c r="X148" i="6" s="1"/>
  <c r="L314" i="8"/>
  <c r="N313" i="8"/>
  <c r="O313" i="8" s="1"/>
  <c r="W146" i="8"/>
  <c r="W147" i="8" s="1"/>
  <c r="P312" i="6"/>
  <c r="O313" i="6"/>
  <c r="W146" i="9"/>
  <c r="U148" i="8" l="1"/>
  <c r="P313" i="8"/>
  <c r="P314" i="9"/>
  <c r="O314" i="6"/>
  <c r="P313" i="6"/>
  <c r="N314" i="8"/>
  <c r="O314" i="8" s="1"/>
  <c r="L315" i="8"/>
  <c r="U149" i="6"/>
  <c r="G148" i="6"/>
  <c r="F149" i="6"/>
  <c r="M314" i="8"/>
  <c r="M315" i="8" s="1"/>
  <c r="V151" i="7"/>
  <c r="X151" i="7" s="1"/>
  <c r="Y151" i="7" s="1"/>
  <c r="W148" i="8"/>
  <c r="V148" i="8"/>
  <c r="X148" i="8" s="1"/>
  <c r="Y148" i="8" s="1"/>
  <c r="U149" i="8"/>
  <c r="N315" i="9"/>
  <c r="O315" i="9" s="1"/>
  <c r="L316" i="9"/>
  <c r="M316" i="9" s="1"/>
  <c r="W148" i="6"/>
  <c r="Y148" i="6"/>
  <c r="V147" i="9"/>
  <c r="X147" i="9" s="1"/>
  <c r="Y147" i="9" s="1"/>
  <c r="U148" i="9"/>
  <c r="P315" i="9" l="1"/>
  <c r="P314" i="8"/>
  <c r="V148" i="9"/>
  <c r="X148" i="9" s="1"/>
  <c r="Y148" i="9" s="1"/>
  <c r="U152" i="7"/>
  <c r="AF148" i="6"/>
  <c r="I148" i="6"/>
  <c r="J148" i="6" s="1"/>
  <c r="H148" i="6"/>
  <c r="V149" i="6"/>
  <c r="X149" i="6" s="1"/>
  <c r="Y149" i="6" s="1"/>
  <c r="N315" i="8"/>
  <c r="O315" i="8" s="1"/>
  <c r="L316" i="8"/>
  <c r="M316" i="8" s="1"/>
  <c r="L317" i="9"/>
  <c r="N316" i="9"/>
  <c r="O316" i="9" s="1"/>
  <c r="V149" i="8"/>
  <c r="X149" i="8" s="1"/>
  <c r="Y149" i="8" s="1"/>
  <c r="G149" i="6"/>
  <c r="W151" i="7"/>
  <c r="W147" i="9"/>
  <c r="W148" i="9" s="1"/>
  <c r="P314" i="6"/>
  <c r="O315" i="6"/>
  <c r="W149" i="8" l="1"/>
  <c r="P316" i="9"/>
  <c r="P315" i="8"/>
  <c r="N317" i="9"/>
  <c r="O317" i="9" s="1"/>
  <c r="L318" i="9"/>
  <c r="P315" i="6"/>
  <c r="O316" i="6"/>
  <c r="F150" i="6"/>
  <c r="U150" i="8"/>
  <c r="N316" i="8"/>
  <c r="O316" i="8" s="1"/>
  <c r="L317" i="8"/>
  <c r="U150" i="6"/>
  <c r="H149" i="6"/>
  <c r="V152" i="7"/>
  <c r="X152" i="7" s="1"/>
  <c r="Y152" i="7" s="1"/>
  <c r="U149" i="9"/>
  <c r="M317" i="9"/>
  <c r="M318" i="9" s="1"/>
  <c r="I149" i="6"/>
  <c r="AF149" i="6"/>
  <c r="J149" i="6"/>
  <c r="M317" i="8"/>
  <c r="W149" i="6"/>
  <c r="P316" i="8" l="1"/>
  <c r="P317" i="9"/>
  <c r="U153" i="7"/>
  <c r="N317" i="8"/>
  <c r="O317" i="8" s="1"/>
  <c r="L318" i="8"/>
  <c r="M318" i="8" s="1"/>
  <c r="V150" i="8"/>
  <c r="U151" i="8"/>
  <c r="W152" i="7"/>
  <c r="V149" i="9"/>
  <c r="U150" i="9" s="1"/>
  <c r="V150" i="6"/>
  <c r="X150" i="6" s="1"/>
  <c r="Y150" i="6" s="1"/>
  <c r="G150" i="6"/>
  <c r="P316" i="6"/>
  <c r="O317" i="6"/>
  <c r="N318" i="9"/>
  <c r="O318" i="9" s="1"/>
  <c r="L319" i="9"/>
  <c r="P318" i="9" l="1"/>
  <c r="P317" i="8"/>
  <c r="AF150" i="6"/>
  <c r="I150" i="6"/>
  <c r="J150" i="6" s="1"/>
  <c r="N319" i="9"/>
  <c r="O319" i="9" s="1"/>
  <c r="L320" i="9"/>
  <c r="O318" i="6"/>
  <c r="P317" i="6"/>
  <c r="F151" i="6"/>
  <c r="U151" i="6"/>
  <c r="X149" i="9"/>
  <c r="Y149" i="9" s="1"/>
  <c r="W149" i="9"/>
  <c r="X150" i="8"/>
  <c r="Y150" i="8" s="1"/>
  <c r="W150" i="8"/>
  <c r="V153" i="7"/>
  <c r="X153" i="7" s="1"/>
  <c r="Y153" i="7" s="1"/>
  <c r="V150" i="9"/>
  <c r="X150" i="9" s="1"/>
  <c r="U151" i="9"/>
  <c r="V151" i="8"/>
  <c r="X151" i="8" s="1"/>
  <c r="U152" i="8"/>
  <c r="N318" i="8"/>
  <c r="O318" i="8" s="1"/>
  <c r="L319" i="8"/>
  <c r="H150" i="6"/>
  <c r="M319" i="9"/>
  <c r="M320" i="9" s="1"/>
  <c r="W150" i="6"/>
  <c r="Y151" i="8" l="1"/>
  <c r="W150" i="9"/>
  <c r="P318" i="8"/>
  <c r="P319" i="9"/>
  <c r="L320" i="8"/>
  <c r="N319" i="8"/>
  <c r="O319" i="8" s="1"/>
  <c r="V151" i="9"/>
  <c r="X151" i="9" s="1"/>
  <c r="U154" i="7"/>
  <c r="W151" i="8"/>
  <c r="W153" i="7"/>
  <c r="Y150" i="9"/>
  <c r="G151" i="6"/>
  <c r="H151" i="6" s="1"/>
  <c r="P318" i="6"/>
  <c r="O319" i="6"/>
  <c r="V152" i="8"/>
  <c r="X152" i="8" s="1"/>
  <c r="Y152" i="8" s="1"/>
  <c r="V151" i="6"/>
  <c r="X151" i="6" s="1"/>
  <c r="Y151" i="6" s="1"/>
  <c r="N320" i="9"/>
  <c r="O320" i="9" s="1"/>
  <c r="L321" i="9"/>
  <c r="M321" i="9" s="1"/>
  <c r="M319" i="8"/>
  <c r="M320" i="8" s="1"/>
  <c r="W151" i="9" l="1"/>
  <c r="U153" i="8"/>
  <c r="P319" i="8"/>
  <c r="P320" i="9"/>
  <c r="V153" i="8"/>
  <c r="X153" i="8" s="1"/>
  <c r="Y153" i="8" s="1"/>
  <c r="N321" i="9"/>
  <c r="O321" i="9" s="1"/>
  <c r="L322" i="9"/>
  <c r="M322" i="9" s="1"/>
  <c r="U152" i="6"/>
  <c r="P319" i="6"/>
  <c r="O320" i="6"/>
  <c r="F152" i="6"/>
  <c r="Y151" i="9"/>
  <c r="W152" i="8"/>
  <c r="U152" i="9"/>
  <c r="I151" i="6"/>
  <c r="J151" i="6" s="1"/>
  <c r="AF151" i="6"/>
  <c r="V154" i="7"/>
  <c r="X154" i="7" s="1"/>
  <c r="Y154" i="7" s="1"/>
  <c r="W151" i="6"/>
  <c r="N320" i="8"/>
  <c r="O320" i="8" s="1"/>
  <c r="L321" i="8"/>
  <c r="P320" i="8" l="1"/>
  <c r="N321" i="8"/>
  <c r="O321" i="8" s="1"/>
  <c r="L322" i="8"/>
  <c r="V152" i="9"/>
  <c r="U153" i="9"/>
  <c r="P320" i="6"/>
  <c r="O321" i="6"/>
  <c r="M321" i="8"/>
  <c r="U155" i="7"/>
  <c r="W154" i="7"/>
  <c r="W153" i="8"/>
  <c r="G152" i="6"/>
  <c r="F153" i="6"/>
  <c r="V152" i="6"/>
  <c r="X152" i="6" s="1"/>
  <c r="Y152" i="6" s="1"/>
  <c r="U153" i="6"/>
  <c r="U154" i="8"/>
  <c r="L323" i="9"/>
  <c r="N322" i="9"/>
  <c r="P321" i="9"/>
  <c r="O322" i="9"/>
  <c r="M322" i="8" l="1"/>
  <c r="P321" i="8"/>
  <c r="N323" i="9"/>
  <c r="L324" i="9"/>
  <c r="V154" i="8"/>
  <c r="X154" i="8" s="1"/>
  <c r="Y154" i="8" s="1"/>
  <c r="AF152" i="6"/>
  <c r="I152" i="6"/>
  <c r="J152" i="6" s="1"/>
  <c r="H152" i="6"/>
  <c r="V155" i="7"/>
  <c r="X155" i="7" s="1"/>
  <c r="Y155" i="7" s="1"/>
  <c r="P321" i="6"/>
  <c r="O322" i="6"/>
  <c r="X152" i="9"/>
  <c r="Y152" i="9" s="1"/>
  <c r="W152" i="9"/>
  <c r="N322" i="8"/>
  <c r="O322" i="8" s="1"/>
  <c r="L323" i="8"/>
  <c r="M323" i="8" s="1"/>
  <c r="O323" i="9"/>
  <c r="P322" i="9"/>
  <c r="V153" i="6"/>
  <c r="X153" i="6" s="1"/>
  <c r="Y153" i="6" s="1"/>
  <c r="G153" i="6"/>
  <c r="W154" i="8"/>
  <c r="W155" i="7"/>
  <c r="V153" i="9"/>
  <c r="X153" i="9" s="1"/>
  <c r="W152" i="6"/>
  <c r="M323" i="9"/>
  <c r="M324" i="9" s="1"/>
  <c r="U154" i="9" l="1"/>
  <c r="V154" i="9" s="1"/>
  <c r="P322" i="8"/>
  <c r="O323" i="8"/>
  <c r="AF153" i="6"/>
  <c r="I153" i="6"/>
  <c r="J153" i="6" s="1"/>
  <c r="W153" i="6"/>
  <c r="F154" i="6"/>
  <c r="U154" i="6"/>
  <c r="L324" i="8"/>
  <c r="N323" i="8"/>
  <c r="W153" i="9"/>
  <c r="P322" i="6"/>
  <c r="O323" i="6"/>
  <c r="U156" i="7"/>
  <c r="H153" i="6"/>
  <c r="U155" i="8"/>
  <c r="N324" i="9"/>
  <c r="O324" i="9" s="1"/>
  <c r="L325" i="9"/>
  <c r="M325" i="9"/>
  <c r="P323" i="9"/>
  <c r="Y153" i="9"/>
  <c r="X154" i="9" l="1"/>
  <c r="Y154" i="9" s="1"/>
  <c r="U155" i="9"/>
  <c r="W154" i="9"/>
  <c r="P324" i="9"/>
  <c r="V155" i="9"/>
  <c r="X155" i="9" s="1"/>
  <c r="O324" i="6"/>
  <c r="P323" i="6"/>
  <c r="N324" i="8"/>
  <c r="L325" i="8"/>
  <c r="N325" i="9"/>
  <c r="O325" i="9" s="1"/>
  <c r="L326" i="9"/>
  <c r="M326" i="9" s="1"/>
  <c r="V155" i="8"/>
  <c r="U156" i="8" s="1"/>
  <c r="V156" i="7"/>
  <c r="U157" i="7" s="1"/>
  <c r="V154" i="6"/>
  <c r="X154" i="6" s="1"/>
  <c r="Y154" i="6" s="1"/>
  <c r="M324" i="8"/>
  <c r="M325" i="8" s="1"/>
  <c r="W155" i="9"/>
  <c r="G154" i="6"/>
  <c r="F155" i="6"/>
  <c r="P323" i="8"/>
  <c r="O324" i="8"/>
  <c r="Y155" i="9" l="1"/>
  <c r="U155" i="6"/>
  <c r="U156" i="9"/>
  <c r="V156" i="9" s="1"/>
  <c r="X156" i="9" s="1"/>
  <c r="Y156" i="9" s="1"/>
  <c r="P325" i="9"/>
  <c r="P324" i="8"/>
  <c r="AF154" i="6"/>
  <c r="I154" i="6"/>
  <c r="J154" i="6" s="1"/>
  <c r="X156" i="7"/>
  <c r="Y156" i="7" s="1"/>
  <c r="W156" i="7"/>
  <c r="X155" i="8"/>
  <c r="Y155" i="8" s="1"/>
  <c r="W155" i="8"/>
  <c r="N325" i="8"/>
  <c r="O325" i="8" s="1"/>
  <c r="L326" i="8"/>
  <c r="M326" i="8" s="1"/>
  <c r="H154" i="6"/>
  <c r="G155" i="6"/>
  <c r="V155" i="6"/>
  <c r="X155" i="6" s="1"/>
  <c r="Y155" i="6" s="1"/>
  <c r="V157" i="7"/>
  <c r="X157" i="7" s="1"/>
  <c r="V156" i="8"/>
  <c r="X156" i="8" s="1"/>
  <c r="N326" i="9"/>
  <c r="O326" i="9" s="1"/>
  <c r="L327" i="9"/>
  <c r="W154" i="6"/>
  <c r="W155" i="6" s="1"/>
  <c r="P324" i="6"/>
  <c r="O325" i="6"/>
  <c r="U157" i="8" l="1"/>
  <c r="V157" i="8" s="1"/>
  <c r="U158" i="7"/>
  <c r="U156" i="6"/>
  <c r="V156" i="6" s="1"/>
  <c r="P326" i="9"/>
  <c r="P325" i="8"/>
  <c r="U157" i="9"/>
  <c r="P325" i="6"/>
  <c r="O326" i="6"/>
  <c r="F156" i="6"/>
  <c r="H155" i="6"/>
  <c r="Y156" i="8"/>
  <c r="Y157" i="7"/>
  <c r="N327" i="9"/>
  <c r="O327" i="9" s="1"/>
  <c r="L328" i="9"/>
  <c r="V158" i="7"/>
  <c r="X158" i="7" s="1"/>
  <c r="W156" i="9"/>
  <c r="I155" i="6"/>
  <c r="J155" i="6" s="1"/>
  <c r="AF155" i="6"/>
  <c r="N326" i="8"/>
  <c r="O326" i="8" s="1"/>
  <c r="L327" i="8"/>
  <c r="M327" i="8" s="1"/>
  <c r="W156" i="8"/>
  <c r="W157" i="7"/>
  <c r="W158" i="7" s="1"/>
  <c r="M327" i="9"/>
  <c r="M328" i="9" s="1"/>
  <c r="U159" i="7" l="1"/>
  <c r="X156" i="6"/>
  <c r="Y156" i="6" s="1"/>
  <c r="U157" i="6"/>
  <c r="V157" i="6" s="1"/>
  <c r="X157" i="6" s="1"/>
  <c r="X157" i="8"/>
  <c r="U158" i="8"/>
  <c r="V158" i="8" s="1"/>
  <c r="X158" i="8" s="1"/>
  <c r="Y158" i="8" s="1"/>
  <c r="Y157" i="8"/>
  <c r="W157" i="8"/>
  <c r="P326" i="8"/>
  <c r="P327" i="9"/>
  <c r="V159" i="7"/>
  <c r="X159" i="7" s="1"/>
  <c r="L329" i="9"/>
  <c r="N328" i="9"/>
  <c r="O328" i="9" s="1"/>
  <c r="G156" i="6"/>
  <c r="F157" i="6"/>
  <c r="P326" i="6"/>
  <c r="O327" i="6"/>
  <c r="V157" i="9"/>
  <c r="X157" i="9" s="1"/>
  <c r="Y157" i="9" s="1"/>
  <c r="L328" i="8"/>
  <c r="N327" i="8"/>
  <c r="O327" i="8" s="1"/>
  <c r="W157" i="9"/>
  <c r="Y158" i="7"/>
  <c r="H156" i="6"/>
  <c r="W156" i="6"/>
  <c r="W157" i="6" l="1"/>
  <c r="Y159" i="7"/>
  <c r="W159" i="7"/>
  <c r="Y157" i="6"/>
  <c r="U159" i="8"/>
  <c r="U160" i="7"/>
  <c r="U158" i="6"/>
  <c r="W158" i="8"/>
  <c r="P327" i="8"/>
  <c r="P328" i="9"/>
  <c r="AF156" i="6"/>
  <c r="I156" i="6"/>
  <c r="J156" i="6" s="1"/>
  <c r="V159" i="8"/>
  <c r="X159" i="8" s="1"/>
  <c r="V160" i="7"/>
  <c r="X160" i="7" s="1"/>
  <c r="Y160" i="7" s="1"/>
  <c r="V158" i="6"/>
  <c r="X158" i="6" s="1"/>
  <c r="Y158" i="6" s="1"/>
  <c r="N328" i="8"/>
  <c r="O328" i="8" s="1"/>
  <c r="L329" i="8"/>
  <c r="M328" i="8"/>
  <c r="U158" i="9"/>
  <c r="P327" i="6"/>
  <c r="O328" i="6"/>
  <c r="G157" i="6"/>
  <c r="F158" i="6"/>
  <c r="Y159" i="8"/>
  <c r="N329" i="9"/>
  <c r="O329" i="9" s="1"/>
  <c r="L330" i="9"/>
  <c r="M329" i="9"/>
  <c r="W160" i="7" l="1"/>
  <c r="W158" i="6"/>
  <c r="W159" i="8"/>
  <c r="P328" i="8"/>
  <c r="P329" i="9"/>
  <c r="L331" i="9"/>
  <c r="N330" i="9"/>
  <c r="O330" i="9" s="1"/>
  <c r="N329" i="8"/>
  <c r="O329" i="8" s="1"/>
  <c r="L330" i="8"/>
  <c r="M330" i="9"/>
  <c r="G158" i="6"/>
  <c r="F159" i="6"/>
  <c r="P328" i="6"/>
  <c r="O329" i="6"/>
  <c r="V158" i="9"/>
  <c r="M329" i="8"/>
  <c r="U159" i="6"/>
  <c r="U161" i="7"/>
  <c r="U160" i="8"/>
  <c r="I157" i="6"/>
  <c r="J157" i="6" s="1"/>
  <c r="AF157" i="6"/>
  <c r="H157" i="6"/>
  <c r="M330" i="8" l="1"/>
  <c r="P329" i="8"/>
  <c r="V161" i="7"/>
  <c r="U162" i="7" s="1"/>
  <c r="X158" i="9"/>
  <c r="Y158" i="9" s="1"/>
  <c r="W158" i="9"/>
  <c r="H158" i="6"/>
  <c r="V160" i="8"/>
  <c r="U161" i="8" s="1"/>
  <c r="V159" i="6"/>
  <c r="U160" i="6" s="1"/>
  <c r="U159" i="9"/>
  <c r="P329" i="6"/>
  <c r="O330" i="6"/>
  <c r="G159" i="6"/>
  <c r="M331" i="9"/>
  <c r="I158" i="6"/>
  <c r="J158" i="6" s="1"/>
  <c r="AF158" i="6"/>
  <c r="N330" i="8"/>
  <c r="O330" i="8" s="1"/>
  <c r="L331" i="8"/>
  <c r="N331" i="9"/>
  <c r="L332" i="9"/>
  <c r="O331" i="9"/>
  <c r="P330" i="9"/>
  <c r="F160" i="6" l="1"/>
  <c r="G160" i="6" s="1"/>
  <c r="V161" i="8"/>
  <c r="X161" i="8" s="1"/>
  <c r="U162" i="8"/>
  <c r="V160" i="6"/>
  <c r="X160" i="6" s="1"/>
  <c r="U161" i="6"/>
  <c r="P330" i="8"/>
  <c r="O331" i="8"/>
  <c r="N331" i="8"/>
  <c r="L332" i="8"/>
  <c r="F161" i="6"/>
  <c r="P331" i="9"/>
  <c r="M332" i="9"/>
  <c r="AF159" i="6"/>
  <c r="I159" i="6"/>
  <c r="J159" i="6" s="1"/>
  <c r="H159" i="6"/>
  <c r="X161" i="7"/>
  <c r="Y161" i="7" s="1"/>
  <c r="W161" i="7"/>
  <c r="N332" i="9"/>
  <c r="O332" i="9" s="1"/>
  <c r="L333" i="9"/>
  <c r="M331" i="8"/>
  <c r="M332" i="8" s="1"/>
  <c r="P330" i="6"/>
  <c r="O331" i="6"/>
  <c r="V159" i="9"/>
  <c r="X159" i="9" s="1"/>
  <c r="Y159" i="9" s="1"/>
  <c r="X159" i="6"/>
  <c r="Y159" i="6" s="1"/>
  <c r="Y160" i="6" s="1"/>
  <c r="W159" i="6"/>
  <c r="W160" i="6" s="1"/>
  <c r="X160" i="8"/>
  <c r="Y160" i="8" s="1"/>
  <c r="Y161" i="8" s="1"/>
  <c r="W160" i="8"/>
  <c r="W161" i="8" s="1"/>
  <c r="W159" i="9"/>
  <c r="V162" i="7"/>
  <c r="X162" i="7" s="1"/>
  <c r="U160" i="9" l="1"/>
  <c r="H160" i="6"/>
  <c r="P332" i="9"/>
  <c r="U163" i="7"/>
  <c r="N333" i="9"/>
  <c r="O333" i="9" s="1"/>
  <c r="L334" i="9"/>
  <c r="W162" i="7"/>
  <c r="M333" i="9"/>
  <c r="M334" i="9" s="1"/>
  <c r="I160" i="6"/>
  <c r="J160" i="6" s="1"/>
  <c r="AF160" i="6"/>
  <c r="V160" i="9"/>
  <c r="X160" i="9" s="1"/>
  <c r="Y160" i="9" s="1"/>
  <c r="O332" i="6"/>
  <c r="P331" i="6"/>
  <c r="Y162" i="7"/>
  <c r="G161" i="6"/>
  <c r="N332" i="8"/>
  <c r="O332" i="8" s="1"/>
  <c r="L333" i="8"/>
  <c r="M333" i="8" s="1"/>
  <c r="P331" i="8"/>
  <c r="V161" i="6"/>
  <c r="X161" i="6" s="1"/>
  <c r="Y161" i="6" s="1"/>
  <c r="V162" i="8"/>
  <c r="X162" i="8" s="1"/>
  <c r="Y162" i="8" s="1"/>
  <c r="U162" i="6" l="1"/>
  <c r="P333" i="9"/>
  <c r="I161" i="6"/>
  <c r="J161" i="6" s="1"/>
  <c r="AF161" i="6"/>
  <c r="P332" i="6"/>
  <c r="O333" i="6"/>
  <c r="L335" i="9"/>
  <c r="M335" i="9" s="1"/>
  <c r="N334" i="9"/>
  <c r="O334" i="9" s="1"/>
  <c r="W160" i="9"/>
  <c r="U163" i="8"/>
  <c r="V162" i="6"/>
  <c r="X162" i="6" s="1"/>
  <c r="Y162" i="6" s="1"/>
  <c r="P332" i="8"/>
  <c r="N333" i="8"/>
  <c r="O333" i="8" s="1"/>
  <c r="L334" i="8"/>
  <c r="F162" i="6"/>
  <c r="H161" i="6"/>
  <c r="U161" i="9"/>
  <c r="W161" i="6"/>
  <c r="W162" i="6" s="1"/>
  <c r="V163" i="7"/>
  <c r="X163" i="7" s="1"/>
  <c r="Y163" i="7" s="1"/>
  <c r="W162" i="8"/>
  <c r="U163" i="6" l="1"/>
  <c r="P334" i="9"/>
  <c r="N334" i="8"/>
  <c r="O334" i="8" s="1"/>
  <c r="L335" i="8"/>
  <c r="U164" i="7"/>
  <c r="W163" i="7"/>
  <c r="V161" i="9"/>
  <c r="X161" i="9" s="1"/>
  <c r="Y161" i="9" s="1"/>
  <c r="G162" i="6"/>
  <c r="H162" i="6" s="1"/>
  <c r="F163" i="6"/>
  <c r="W161" i="9"/>
  <c r="N335" i="9"/>
  <c r="O335" i="9" s="1"/>
  <c r="L336" i="9"/>
  <c r="O334" i="6"/>
  <c r="P333" i="6"/>
  <c r="P333" i="8"/>
  <c r="V163" i="6"/>
  <c r="X163" i="6" s="1"/>
  <c r="Y163" i="6" s="1"/>
  <c r="V163" i="8"/>
  <c r="X163" i="8" s="1"/>
  <c r="Y163" i="8" s="1"/>
  <c r="M336" i="9"/>
  <c r="M334" i="8"/>
  <c r="M335" i="8" s="1"/>
  <c r="U162" i="9" l="1"/>
  <c r="P335" i="9"/>
  <c r="U164" i="8"/>
  <c r="U164" i="6"/>
  <c r="P334" i="8"/>
  <c r="L337" i="9"/>
  <c r="N336" i="9"/>
  <c r="O336" i="9" s="1"/>
  <c r="I162" i="6"/>
  <c r="J162" i="6" s="1"/>
  <c r="AF162" i="6"/>
  <c r="V164" i="7"/>
  <c r="X164" i="7" s="1"/>
  <c r="Y164" i="7" s="1"/>
  <c r="W163" i="6"/>
  <c r="P334" i="6"/>
  <c r="O335" i="6"/>
  <c r="G163" i="6"/>
  <c r="F164" i="6"/>
  <c r="V162" i="9"/>
  <c r="X162" i="9" s="1"/>
  <c r="Y162" i="9" s="1"/>
  <c r="N335" i="8"/>
  <c r="O335" i="8" s="1"/>
  <c r="L336" i="8"/>
  <c r="M336" i="8" s="1"/>
  <c r="W163" i="8"/>
  <c r="W164" i="7" l="1"/>
  <c r="P335" i="8"/>
  <c r="P336" i="9"/>
  <c r="AF163" i="6"/>
  <c r="I163" i="6"/>
  <c r="U163" i="9"/>
  <c r="G164" i="6"/>
  <c r="O336" i="6"/>
  <c r="P335" i="6"/>
  <c r="U165" i="7"/>
  <c r="J163" i="6"/>
  <c r="H163" i="6"/>
  <c r="V164" i="8"/>
  <c r="X164" i="8" s="1"/>
  <c r="Y164" i="8" s="1"/>
  <c r="N336" i="8"/>
  <c r="O336" i="8" s="1"/>
  <c r="L337" i="8"/>
  <c r="W162" i="9"/>
  <c r="N337" i="9"/>
  <c r="O337" i="9" s="1"/>
  <c r="L338" i="9"/>
  <c r="V164" i="6"/>
  <c r="X164" i="6" s="1"/>
  <c r="Y164" i="6" s="1"/>
  <c r="M337" i="9"/>
  <c r="U165" i="6" l="1"/>
  <c r="V165" i="6" s="1"/>
  <c r="X165" i="6" s="1"/>
  <c r="Y165" i="6" s="1"/>
  <c r="U165" i="8"/>
  <c r="H164" i="6"/>
  <c r="P337" i="9"/>
  <c r="P336" i="8"/>
  <c r="M338" i="9"/>
  <c r="W164" i="6"/>
  <c r="P336" i="6"/>
  <c r="O337" i="6"/>
  <c r="I164" i="6"/>
  <c r="J164" i="6" s="1"/>
  <c r="AF164" i="6"/>
  <c r="W164" i="8"/>
  <c r="L339" i="9"/>
  <c r="N338" i="9"/>
  <c r="O338" i="9" s="1"/>
  <c r="L338" i="8"/>
  <c r="N337" i="8"/>
  <c r="O337" i="8" s="1"/>
  <c r="V165" i="8"/>
  <c r="X165" i="8" s="1"/>
  <c r="Y165" i="8" s="1"/>
  <c r="V165" i="7"/>
  <c r="U166" i="7" s="1"/>
  <c r="F165" i="6"/>
  <c r="V163" i="9"/>
  <c r="X163" i="9" s="1"/>
  <c r="Y163" i="9" s="1"/>
  <c r="M337" i="8"/>
  <c r="M338" i="8" s="1"/>
  <c r="W165" i="6" l="1"/>
  <c r="U164" i="9"/>
  <c r="U166" i="8"/>
  <c r="V166" i="7"/>
  <c r="X166" i="7" s="1"/>
  <c r="P337" i="8"/>
  <c r="P338" i="9"/>
  <c r="V164" i="9"/>
  <c r="X164" i="9" s="1"/>
  <c r="Y164" i="9" s="1"/>
  <c r="N338" i="8"/>
  <c r="O338" i="8" s="1"/>
  <c r="L339" i="8"/>
  <c r="M339" i="8" s="1"/>
  <c r="W165" i="8"/>
  <c r="U166" i="6"/>
  <c r="G165" i="6"/>
  <c r="F166" i="6"/>
  <c r="X165" i="7"/>
  <c r="Y165" i="7" s="1"/>
  <c r="W165" i="7"/>
  <c r="W166" i="7" s="1"/>
  <c r="V166" i="8"/>
  <c r="X166" i="8" s="1"/>
  <c r="Y166" i="8" s="1"/>
  <c r="W163" i="9"/>
  <c r="N339" i="9"/>
  <c r="O339" i="9" s="1"/>
  <c r="L340" i="9"/>
  <c r="O338" i="6"/>
  <c r="P337" i="6"/>
  <c r="M339" i="9"/>
  <c r="M340" i="9" l="1"/>
  <c r="U167" i="8"/>
  <c r="U165" i="9"/>
  <c r="W164" i="9"/>
  <c r="Y166" i="7"/>
  <c r="P339" i="9"/>
  <c r="P338" i="6"/>
  <c r="O339" i="6"/>
  <c r="N340" i="9"/>
  <c r="O340" i="9" s="1"/>
  <c r="L341" i="9"/>
  <c r="AF165" i="6"/>
  <c r="I165" i="6"/>
  <c r="J165" i="6" s="1"/>
  <c r="H165" i="6"/>
  <c r="W166" i="8"/>
  <c r="U167" i="7"/>
  <c r="V167" i="8"/>
  <c r="X167" i="8" s="1"/>
  <c r="Y167" i="8" s="1"/>
  <c r="G166" i="6"/>
  <c r="V166" i="6"/>
  <c r="F167" i="6" s="1"/>
  <c r="L340" i="8"/>
  <c r="N339" i="8"/>
  <c r="O339" i="8" s="1"/>
  <c r="V165" i="9"/>
  <c r="X165" i="9" s="1"/>
  <c r="Y165" i="9" s="1"/>
  <c r="P338" i="8"/>
  <c r="U167" i="6" l="1"/>
  <c r="P339" i="8"/>
  <c r="P340" i="9"/>
  <c r="U166" i="9"/>
  <c r="N340" i="8"/>
  <c r="O340" i="8" s="1"/>
  <c r="L341" i="8"/>
  <c r="X166" i="6"/>
  <c r="Y166" i="6" s="1"/>
  <c r="W166" i="6"/>
  <c r="I166" i="6"/>
  <c r="AF166" i="6"/>
  <c r="U168" i="8"/>
  <c r="V167" i="7"/>
  <c r="H166" i="6"/>
  <c r="W165" i="9"/>
  <c r="O340" i="6"/>
  <c r="P339" i="6"/>
  <c r="M340" i="8"/>
  <c r="M341" i="8" s="1"/>
  <c r="V167" i="6"/>
  <c r="X167" i="6" s="1"/>
  <c r="G167" i="6"/>
  <c r="W167" i="8"/>
  <c r="J166" i="6"/>
  <c r="N341" i="9"/>
  <c r="O341" i="9" s="1"/>
  <c r="L342" i="9"/>
  <c r="M341" i="9"/>
  <c r="F168" i="6" l="1"/>
  <c r="U168" i="6"/>
  <c r="H167" i="6"/>
  <c r="W167" i="6"/>
  <c r="P341" i="9"/>
  <c r="P340" i="8"/>
  <c r="P340" i="6"/>
  <c r="O341" i="6"/>
  <c r="X167" i="7"/>
  <c r="Y167" i="7" s="1"/>
  <c r="W167" i="7"/>
  <c r="M342" i="9"/>
  <c r="I167" i="6"/>
  <c r="J167" i="6" s="1"/>
  <c r="AF167" i="6"/>
  <c r="U168" i="7"/>
  <c r="V168" i="8"/>
  <c r="X168" i="8" s="1"/>
  <c r="Y168" i="8" s="1"/>
  <c r="Y167" i="6"/>
  <c r="L343" i="9"/>
  <c r="N342" i="9"/>
  <c r="O342" i="9" s="1"/>
  <c r="G168" i="6"/>
  <c r="H168" i="6" s="1"/>
  <c r="V168" i="6"/>
  <c r="X168" i="6" s="1"/>
  <c r="L342" i="8"/>
  <c r="N341" i="8"/>
  <c r="O341" i="8" s="1"/>
  <c r="V166" i="9"/>
  <c r="X166" i="9" s="1"/>
  <c r="Y166" i="9" s="1"/>
  <c r="P341" i="8" l="1"/>
  <c r="P342" i="9"/>
  <c r="N342" i="8"/>
  <c r="O342" i="8" s="1"/>
  <c r="L343" i="8"/>
  <c r="I168" i="6"/>
  <c r="J168" i="6" s="1"/>
  <c r="AF168" i="6"/>
  <c r="N343" i="9"/>
  <c r="O343" i="9" s="1"/>
  <c r="L344" i="9"/>
  <c r="U169" i="8"/>
  <c r="V168" i="7"/>
  <c r="X168" i="7" s="1"/>
  <c r="Y168" i="7" s="1"/>
  <c r="W168" i="8"/>
  <c r="O342" i="6"/>
  <c r="P341" i="6"/>
  <c r="M342" i="8"/>
  <c r="M343" i="8" s="1"/>
  <c r="U167" i="9"/>
  <c r="W168" i="6"/>
  <c r="U169" i="6"/>
  <c r="F169" i="6"/>
  <c r="Y168" i="6"/>
  <c r="W166" i="9"/>
  <c r="M343" i="9"/>
  <c r="M344" i="9" s="1"/>
  <c r="P342" i="8" l="1"/>
  <c r="G169" i="6"/>
  <c r="P342" i="6"/>
  <c r="O343" i="6"/>
  <c r="V169" i="6"/>
  <c r="X169" i="6" s="1"/>
  <c r="Y169" i="6" s="1"/>
  <c r="V167" i="9"/>
  <c r="X167" i="9" s="1"/>
  <c r="Y167" i="9" s="1"/>
  <c r="W168" i="7"/>
  <c r="U169" i="7"/>
  <c r="V169" i="8"/>
  <c r="X169" i="8" s="1"/>
  <c r="Y169" i="8" s="1"/>
  <c r="L345" i="9"/>
  <c r="N344" i="9"/>
  <c r="N343" i="8"/>
  <c r="O343" i="8" s="1"/>
  <c r="L344" i="8"/>
  <c r="M344" i="8" s="1"/>
  <c r="P343" i="9"/>
  <c r="O344" i="9"/>
  <c r="P343" i="8" l="1"/>
  <c r="P344" i="9"/>
  <c r="W167" i="9"/>
  <c r="P343" i="6"/>
  <c r="O344" i="6"/>
  <c r="I169" i="6"/>
  <c r="J169" i="6" s="1"/>
  <c r="AF169" i="6"/>
  <c r="H169" i="6"/>
  <c r="N345" i="9"/>
  <c r="O345" i="9" s="1"/>
  <c r="L346" i="9"/>
  <c r="M345" i="9"/>
  <c r="M346" i="9" s="1"/>
  <c r="N344" i="8"/>
  <c r="O344" i="8" s="1"/>
  <c r="L345" i="8"/>
  <c r="W169" i="6"/>
  <c r="U170" i="8"/>
  <c r="V169" i="7"/>
  <c r="X169" i="7" s="1"/>
  <c r="Y169" i="7" s="1"/>
  <c r="U168" i="9"/>
  <c r="U170" i="6"/>
  <c r="W169" i="8"/>
  <c r="F170" i="6"/>
  <c r="P345" i="9" l="1"/>
  <c r="P344" i="8"/>
  <c r="V168" i="9"/>
  <c r="X168" i="9" s="1"/>
  <c r="Y168" i="9" s="1"/>
  <c r="G170" i="6"/>
  <c r="V170" i="6"/>
  <c r="X170" i="6" s="1"/>
  <c r="Y170" i="6" s="1"/>
  <c r="U170" i="7"/>
  <c r="V170" i="8"/>
  <c r="X170" i="8" s="1"/>
  <c r="Y170" i="8" s="1"/>
  <c r="L346" i="8"/>
  <c r="N345" i="8"/>
  <c r="O345" i="8" s="1"/>
  <c r="W169" i="7"/>
  <c r="N346" i="9"/>
  <c r="O346" i="9" s="1"/>
  <c r="L347" i="9"/>
  <c r="H170" i="6"/>
  <c r="M345" i="8"/>
  <c r="M346" i="8" s="1"/>
  <c r="P344" i="6"/>
  <c r="O345" i="6"/>
  <c r="W168" i="9"/>
  <c r="U171" i="8" l="1"/>
  <c r="V171" i="8" s="1"/>
  <c r="X171" i="8" s="1"/>
  <c r="Y171" i="8" s="1"/>
  <c r="P346" i="9"/>
  <c r="P345" i="8"/>
  <c r="V170" i="7"/>
  <c r="X170" i="7" s="1"/>
  <c r="Y170" i="7" s="1"/>
  <c r="I170" i="6"/>
  <c r="J170" i="6" s="1"/>
  <c r="AF170" i="6"/>
  <c r="W170" i="6"/>
  <c r="P345" i="6"/>
  <c r="O346" i="6"/>
  <c r="N347" i="9"/>
  <c r="O347" i="9" s="1"/>
  <c r="L348" i="9"/>
  <c r="W170" i="7"/>
  <c r="N346" i="8"/>
  <c r="O346" i="8" s="1"/>
  <c r="L347" i="8"/>
  <c r="U171" i="6"/>
  <c r="F171" i="6"/>
  <c r="M347" i="9"/>
  <c r="M348" i="9" s="1"/>
  <c r="U169" i="9"/>
  <c r="W170" i="8"/>
  <c r="W171" i="8" l="1"/>
  <c r="P346" i="8"/>
  <c r="P347" i="9"/>
  <c r="L348" i="8"/>
  <c r="N347" i="8"/>
  <c r="O347" i="8" s="1"/>
  <c r="V169" i="9"/>
  <c r="U170" i="9" s="1"/>
  <c r="G171" i="6"/>
  <c r="L349" i="9"/>
  <c r="N348" i="9"/>
  <c r="O348" i="9" s="1"/>
  <c r="P346" i="6"/>
  <c r="O347" i="6"/>
  <c r="U171" i="7"/>
  <c r="U172" i="8"/>
  <c r="M349" i="9"/>
  <c r="V171" i="6"/>
  <c r="X171" i="6" s="1"/>
  <c r="Y171" i="6" s="1"/>
  <c r="M347" i="8"/>
  <c r="M348" i="8" s="1"/>
  <c r="U172" i="6" l="1"/>
  <c r="W171" i="6"/>
  <c r="P348" i="9"/>
  <c r="P347" i="8"/>
  <c r="V172" i="8"/>
  <c r="U173" i="8" s="1"/>
  <c r="P347" i="6"/>
  <c r="O348" i="6"/>
  <c r="AF171" i="6"/>
  <c r="I171" i="6"/>
  <c r="J171" i="6" s="1"/>
  <c r="H171" i="6"/>
  <c r="X169" i="9"/>
  <c r="Y169" i="9" s="1"/>
  <c r="W169" i="9"/>
  <c r="N348" i="8"/>
  <c r="O348" i="8" s="1"/>
  <c r="L349" i="8"/>
  <c r="V172" i="6"/>
  <c r="X172" i="6" s="1"/>
  <c r="Y172" i="6" s="1"/>
  <c r="V171" i="7"/>
  <c r="U172" i="7" s="1"/>
  <c r="N349" i="9"/>
  <c r="O349" i="9" s="1"/>
  <c r="L350" i="9"/>
  <c r="M350" i="9" s="1"/>
  <c r="F172" i="6"/>
  <c r="V170" i="9"/>
  <c r="X170" i="9" s="1"/>
  <c r="W172" i="6" l="1"/>
  <c r="U173" i="6"/>
  <c r="P349" i="9"/>
  <c r="P348" i="8"/>
  <c r="V172" i="7"/>
  <c r="X172" i="7" s="1"/>
  <c r="V173" i="8"/>
  <c r="X173" i="8" s="1"/>
  <c r="L350" i="8"/>
  <c r="N349" i="8"/>
  <c r="O349" i="8" s="1"/>
  <c r="W170" i="9"/>
  <c r="U171" i="9"/>
  <c r="G172" i="6"/>
  <c r="F173" i="6"/>
  <c r="Y170" i="9"/>
  <c r="P348" i="6"/>
  <c r="O349" i="6"/>
  <c r="L351" i="9"/>
  <c r="M351" i="9" s="1"/>
  <c r="N350" i="9"/>
  <c r="O350" i="9" s="1"/>
  <c r="X171" i="7"/>
  <c r="Y171" i="7" s="1"/>
  <c r="Y172" i="7" s="1"/>
  <c r="W171" i="7"/>
  <c r="V173" i="6"/>
  <c r="X173" i="6" s="1"/>
  <c r="Y173" i="6" s="1"/>
  <c r="X172" i="8"/>
  <c r="Y172" i="8" s="1"/>
  <c r="Y173" i="8" s="1"/>
  <c r="W172" i="8"/>
  <c r="M349" i="8"/>
  <c r="M350" i="8" s="1"/>
  <c r="P350" i="9" l="1"/>
  <c r="P349" i="8"/>
  <c r="AF172" i="6"/>
  <c r="I172" i="6"/>
  <c r="J172" i="6" s="1"/>
  <c r="W173" i="8"/>
  <c r="U174" i="6"/>
  <c r="W172" i="7"/>
  <c r="O350" i="6"/>
  <c r="P349" i="6"/>
  <c r="G173" i="6"/>
  <c r="F174" i="6"/>
  <c r="V171" i="9"/>
  <c r="X171" i="9" s="1"/>
  <c r="U172" i="9"/>
  <c r="W171" i="9"/>
  <c r="N350" i="8"/>
  <c r="O350" i="8" s="1"/>
  <c r="L351" i="8"/>
  <c r="U174" i="8"/>
  <c r="U173" i="7"/>
  <c r="N351" i="9"/>
  <c r="O351" i="9" s="1"/>
  <c r="L352" i="9"/>
  <c r="M352" i="9" s="1"/>
  <c r="Y171" i="9"/>
  <c r="H172" i="6"/>
  <c r="H173" i="6" s="1"/>
  <c r="W173" i="6"/>
  <c r="P350" i="8" l="1"/>
  <c r="P351" i="9"/>
  <c r="V173" i="7"/>
  <c r="X173" i="7" s="1"/>
  <c r="Y173" i="7" s="1"/>
  <c r="L352" i="8"/>
  <c r="N351" i="8"/>
  <c r="O351" i="8" s="1"/>
  <c r="AF173" i="6"/>
  <c r="I173" i="6"/>
  <c r="J173" i="6" s="1"/>
  <c r="P350" i="6"/>
  <c r="O351" i="6"/>
  <c r="V174" i="6"/>
  <c r="X174" i="6" s="1"/>
  <c r="Y174" i="6" s="1"/>
  <c r="U175" i="6"/>
  <c r="N352" i="9"/>
  <c r="O352" i="9" s="1"/>
  <c r="L353" i="9"/>
  <c r="V174" i="8"/>
  <c r="X174" i="8" s="1"/>
  <c r="Y174" i="8" s="1"/>
  <c r="V172" i="9"/>
  <c r="X172" i="9" s="1"/>
  <c r="Y172" i="9" s="1"/>
  <c r="G174" i="6"/>
  <c r="F175" i="6"/>
  <c r="W173" i="7"/>
  <c r="M351" i="8"/>
  <c r="M352" i="8" s="1"/>
  <c r="P351" i="8" l="1"/>
  <c r="P352" i="9"/>
  <c r="AF174" i="6"/>
  <c r="I174" i="6"/>
  <c r="J174" i="6" s="1"/>
  <c r="V175" i="6"/>
  <c r="X175" i="6" s="1"/>
  <c r="Y175" i="6" s="1"/>
  <c r="W174" i="8"/>
  <c r="G175" i="6"/>
  <c r="U173" i="9"/>
  <c r="U175" i="8"/>
  <c r="N353" i="9"/>
  <c r="O353" i="9" s="1"/>
  <c r="L354" i="9"/>
  <c r="U174" i="7"/>
  <c r="H174" i="6"/>
  <c r="O352" i="6"/>
  <c r="P351" i="6"/>
  <c r="W172" i="9"/>
  <c r="N352" i="8"/>
  <c r="O352" i="8" s="1"/>
  <c r="L353" i="8"/>
  <c r="M353" i="8" s="1"/>
  <c r="W174" i="6"/>
  <c r="W175" i="6" s="1"/>
  <c r="M353" i="9"/>
  <c r="M354" i="9" l="1"/>
  <c r="H175" i="6"/>
  <c r="F176" i="6"/>
  <c r="P352" i="8"/>
  <c r="P353" i="9"/>
  <c r="V174" i="7"/>
  <c r="U175" i="7" s="1"/>
  <c r="V175" i="8"/>
  <c r="X175" i="8" s="1"/>
  <c r="Y175" i="8" s="1"/>
  <c r="L354" i="8"/>
  <c r="N353" i="8"/>
  <c r="O353" i="8" s="1"/>
  <c r="P352" i="6"/>
  <c r="O353" i="6"/>
  <c r="V173" i="9"/>
  <c r="X173" i="9" s="1"/>
  <c r="Y173" i="9" s="1"/>
  <c r="I175" i="6"/>
  <c r="J175" i="6" s="1"/>
  <c r="AF175" i="6"/>
  <c r="U176" i="6"/>
  <c r="L355" i="9"/>
  <c r="M355" i="9" s="1"/>
  <c r="N354" i="9"/>
  <c r="O354" i="9" s="1"/>
  <c r="G176" i="6"/>
  <c r="W175" i="8"/>
  <c r="U176" i="8" l="1"/>
  <c r="P354" i="9"/>
  <c r="P353" i="8"/>
  <c r="I176" i="6"/>
  <c r="J176" i="6" s="1"/>
  <c r="AF176" i="6"/>
  <c r="W173" i="9"/>
  <c r="U174" i="9"/>
  <c r="H176" i="6"/>
  <c r="X174" i="7"/>
  <c r="Y174" i="7" s="1"/>
  <c r="W174" i="7"/>
  <c r="N355" i="9"/>
  <c r="O355" i="9" s="1"/>
  <c r="L356" i="9"/>
  <c r="V176" i="6"/>
  <c r="O354" i="6"/>
  <c r="P353" i="6"/>
  <c r="N354" i="8"/>
  <c r="O354" i="8" s="1"/>
  <c r="L355" i="8"/>
  <c r="V176" i="8"/>
  <c r="X176" i="8" s="1"/>
  <c r="Y176" i="8" s="1"/>
  <c r="V175" i="7"/>
  <c r="X175" i="7" s="1"/>
  <c r="M354" i="8"/>
  <c r="M355" i="8" l="1"/>
  <c r="P354" i="8"/>
  <c r="P355" i="9"/>
  <c r="X176" i="6"/>
  <c r="Y176" i="6" s="1"/>
  <c r="W176" i="6"/>
  <c r="F177" i="6"/>
  <c r="W175" i="7"/>
  <c r="V174" i="9"/>
  <c r="X174" i="9" s="1"/>
  <c r="Y174" i="9" s="1"/>
  <c r="U176" i="7"/>
  <c r="U177" i="8"/>
  <c r="L356" i="8"/>
  <c r="N355" i="8"/>
  <c r="O355" i="8" s="1"/>
  <c r="U177" i="6"/>
  <c r="N356" i="9"/>
  <c r="O356" i="9" s="1"/>
  <c r="L357" i="9"/>
  <c r="W176" i="8"/>
  <c r="Y175" i="7"/>
  <c r="W174" i="9"/>
  <c r="M356" i="9"/>
  <c r="P354" i="6"/>
  <c r="O355" i="6"/>
  <c r="P355" i="8" l="1"/>
  <c r="P356" i="9"/>
  <c r="N357" i="9"/>
  <c r="O357" i="9" s="1"/>
  <c r="L358" i="9"/>
  <c r="V177" i="6"/>
  <c r="X177" i="6" s="1"/>
  <c r="N356" i="8"/>
  <c r="O356" i="8" s="1"/>
  <c r="L357" i="8"/>
  <c r="V176" i="7"/>
  <c r="X176" i="7" s="1"/>
  <c r="Y176" i="7" s="1"/>
  <c r="G177" i="6"/>
  <c r="F178" i="6"/>
  <c r="Y177" i="6"/>
  <c r="O356" i="6"/>
  <c r="P355" i="6"/>
  <c r="M357" i="9"/>
  <c r="M358" i="9" s="1"/>
  <c r="V177" i="8"/>
  <c r="X177" i="8" s="1"/>
  <c r="Y177" i="8" s="1"/>
  <c r="U175" i="9"/>
  <c r="W176" i="7"/>
  <c r="W177" i="6"/>
  <c r="M356" i="8"/>
  <c r="M357" i="8" s="1"/>
  <c r="P356" i="8" l="1"/>
  <c r="P357" i="9"/>
  <c r="U178" i="8"/>
  <c r="W177" i="8"/>
  <c r="AF177" i="6"/>
  <c r="I177" i="6"/>
  <c r="J177" i="6" s="1"/>
  <c r="H177" i="6"/>
  <c r="U177" i="7"/>
  <c r="L358" i="8"/>
  <c r="N357" i="8"/>
  <c r="O357" i="8" s="1"/>
  <c r="U178" i="6"/>
  <c r="N358" i="9"/>
  <c r="O358" i="9" s="1"/>
  <c r="L359" i="9"/>
  <c r="M359" i="9" s="1"/>
  <c r="V175" i="9"/>
  <c r="P356" i="6"/>
  <c r="O357" i="6"/>
  <c r="G178" i="6"/>
  <c r="P358" i="9" l="1"/>
  <c r="P357" i="8"/>
  <c r="P357" i="6"/>
  <c r="O358" i="6"/>
  <c r="X175" i="9"/>
  <c r="Y175" i="9" s="1"/>
  <c r="W175" i="9"/>
  <c r="N359" i="9"/>
  <c r="O359" i="9" s="1"/>
  <c r="L360" i="9"/>
  <c r="V178" i="6"/>
  <c r="U179" i="6" s="1"/>
  <c r="N358" i="8"/>
  <c r="O358" i="8" s="1"/>
  <c r="L359" i="8"/>
  <c r="H178" i="6"/>
  <c r="AF178" i="6"/>
  <c r="I178" i="6"/>
  <c r="J178" i="6" s="1"/>
  <c r="U176" i="9"/>
  <c r="V177" i="7"/>
  <c r="U178" i="7" s="1"/>
  <c r="V178" i="8"/>
  <c r="X178" i="8" s="1"/>
  <c r="Y178" i="8" s="1"/>
  <c r="M358" i="8"/>
  <c r="M359" i="8" s="1"/>
  <c r="U179" i="8" l="1"/>
  <c r="P358" i="8"/>
  <c r="P359" i="9"/>
  <c r="V178" i="7"/>
  <c r="X178" i="7" s="1"/>
  <c r="V176" i="9"/>
  <c r="X176" i="9" s="1"/>
  <c r="X178" i="6"/>
  <c r="Y178" i="6" s="1"/>
  <c r="W178" i="6"/>
  <c r="F179" i="6"/>
  <c r="Y176" i="9"/>
  <c r="P358" i="6"/>
  <c r="O359" i="6"/>
  <c r="V179" i="8"/>
  <c r="X179" i="8" s="1"/>
  <c r="Y179" i="8" s="1"/>
  <c r="U180" i="8"/>
  <c r="X177" i="7"/>
  <c r="Y177" i="7" s="1"/>
  <c r="Y178" i="7" s="1"/>
  <c r="W177" i="7"/>
  <c r="W178" i="7" s="1"/>
  <c r="W178" i="8"/>
  <c r="W179" i="8" s="1"/>
  <c r="N359" i="8"/>
  <c r="O359" i="8" s="1"/>
  <c r="L360" i="8"/>
  <c r="V179" i="6"/>
  <c r="X179" i="6" s="1"/>
  <c r="L361" i="9"/>
  <c r="N360" i="9"/>
  <c r="O360" i="9" s="1"/>
  <c r="W176" i="9"/>
  <c r="M360" i="9"/>
  <c r="M361" i="9" l="1"/>
  <c r="U180" i="6"/>
  <c r="W179" i="6"/>
  <c r="P359" i="8"/>
  <c r="P360" i="9"/>
  <c r="N360" i="8"/>
  <c r="O360" i="8" s="1"/>
  <c r="L361" i="8"/>
  <c r="N361" i="9"/>
  <c r="O361" i="9" s="1"/>
  <c r="L362" i="9"/>
  <c r="G179" i="6"/>
  <c r="F180" i="6"/>
  <c r="Y179" i="6"/>
  <c r="U177" i="9"/>
  <c r="U179" i="7"/>
  <c r="V180" i="6"/>
  <c r="X180" i="6" s="1"/>
  <c r="V180" i="8"/>
  <c r="X180" i="8" s="1"/>
  <c r="Y180" i="8" s="1"/>
  <c r="U181" i="8"/>
  <c r="O360" i="6"/>
  <c r="P359" i="6"/>
  <c r="M360" i="8"/>
  <c r="M361" i="8" s="1"/>
  <c r="W180" i="6" l="1"/>
  <c r="P361" i="9"/>
  <c r="P360" i="8"/>
  <c r="P360" i="6"/>
  <c r="O361" i="6"/>
  <c r="U181" i="6"/>
  <c r="V179" i="7"/>
  <c r="Y180" i="6"/>
  <c r="I179" i="6"/>
  <c r="J179" i="6" s="1"/>
  <c r="AF179" i="6"/>
  <c r="H179" i="6"/>
  <c r="N362" i="9"/>
  <c r="O362" i="9" s="1"/>
  <c r="L363" i="9"/>
  <c r="L362" i="8"/>
  <c r="N361" i="8"/>
  <c r="O361" i="8" s="1"/>
  <c r="M362" i="9"/>
  <c r="V181" i="8"/>
  <c r="X181" i="8" s="1"/>
  <c r="Y181" i="8" s="1"/>
  <c r="V177" i="9"/>
  <c r="G180" i="6"/>
  <c r="F181" i="6"/>
  <c r="W180" i="8"/>
  <c r="W181" i="8" s="1"/>
  <c r="M363" i="9" l="1"/>
  <c r="P361" i="8"/>
  <c r="P362" i="9"/>
  <c r="I180" i="6"/>
  <c r="J180" i="6" s="1"/>
  <c r="AF180" i="6"/>
  <c r="N362" i="8"/>
  <c r="O362" i="8" s="1"/>
  <c r="L363" i="8"/>
  <c r="X179" i="7"/>
  <c r="Y179" i="7" s="1"/>
  <c r="W179" i="7"/>
  <c r="O362" i="6"/>
  <c r="P361" i="6"/>
  <c r="M362" i="8"/>
  <c r="X177" i="9"/>
  <c r="Y177" i="9" s="1"/>
  <c r="W177" i="9"/>
  <c r="G181" i="6"/>
  <c r="U178" i="9"/>
  <c r="U182" i="8"/>
  <c r="N363" i="9"/>
  <c r="O363" i="9" s="1"/>
  <c r="L364" i="9"/>
  <c r="H180" i="6"/>
  <c r="U180" i="7"/>
  <c r="V181" i="6"/>
  <c r="H181" i="6" l="1"/>
  <c r="M363" i="8"/>
  <c r="P362" i="8"/>
  <c r="P363" i="9"/>
  <c r="X181" i="6"/>
  <c r="Y181" i="6" s="1"/>
  <c r="W181" i="6"/>
  <c r="N364" i="9"/>
  <c r="O364" i="9" s="1"/>
  <c r="L365" i="9"/>
  <c r="F182" i="6"/>
  <c r="U182" i="6"/>
  <c r="V180" i="7"/>
  <c r="X180" i="7" s="1"/>
  <c r="Y180" i="7" s="1"/>
  <c r="V178" i="9"/>
  <c r="X178" i="9" s="1"/>
  <c r="U179" i="9"/>
  <c r="I181" i="6"/>
  <c r="AF181" i="6"/>
  <c r="Y178" i="9"/>
  <c r="P362" i="6"/>
  <c r="O363" i="6"/>
  <c r="N363" i="8"/>
  <c r="O363" i="8" s="1"/>
  <c r="L364" i="8"/>
  <c r="M364" i="8" s="1"/>
  <c r="M364" i="9"/>
  <c r="M365" i="9" s="1"/>
  <c r="J181" i="6"/>
  <c r="V182" i="8"/>
  <c r="U183" i="8" s="1"/>
  <c r="W178" i="9"/>
  <c r="W180" i="7"/>
  <c r="P363" i="8" l="1"/>
  <c r="P364" i="9"/>
  <c r="V183" i="8"/>
  <c r="X183" i="8" s="1"/>
  <c r="O364" i="6"/>
  <c r="P363" i="6"/>
  <c r="N364" i="8"/>
  <c r="O364" i="8" s="1"/>
  <c r="L365" i="8"/>
  <c r="M365" i="8" s="1"/>
  <c r="U181" i="7"/>
  <c r="V182" i="6"/>
  <c r="X182" i="6" s="1"/>
  <c r="Y182" i="6" s="1"/>
  <c r="N365" i="9"/>
  <c r="O365" i="9" s="1"/>
  <c r="L366" i="9"/>
  <c r="M366" i="9" s="1"/>
  <c r="X182" i="8"/>
  <c r="Y182" i="8" s="1"/>
  <c r="W182" i="8"/>
  <c r="W183" i="8" s="1"/>
  <c r="V179" i="9"/>
  <c r="X179" i="9" s="1"/>
  <c r="Y179" i="9" s="1"/>
  <c r="G182" i="6"/>
  <c r="F183" i="6" l="1"/>
  <c r="U180" i="9"/>
  <c r="Y183" i="8"/>
  <c r="W182" i="6"/>
  <c r="P364" i="8"/>
  <c r="P365" i="9"/>
  <c r="G183" i="6"/>
  <c r="AF182" i="6"/>
  <c r="I182" i="6"/>
  <c r="J182" i="6" s="1"/>
  <c r="H182" i="6"/>
  <c r="W179" i="9"/>
  <c r="L367" i="9"/>
  <c r="M367" i="9" s="1"/>
  <c r="N366" i="9"/>
  <c r="O366" i="9" s="1"/>
  <c r="U183" i="6"/>
  <c r="V181" i="7"/>
  <c r="U182" i="7" s="1"/>
  <c r="P364" i="6"/>
  <c r="O365" i="6"/>
  <c r="U184" i="8"/>
  <c r="V180" i="9"/>
  <c r="X180" i="9" s="1"/>
  <c r="Y180" i="9" s="1"/>
  <c r="L366" i="8"/>
  <c r="N365" i="8"/>
  <c r="O365" i="8" s="1"/>
  <c r="U181" i="9" l="1"/>
  <c r="H183" i="6"/>
  <c r="P366" i="9"/>
  <c r="P365" i="8"/>
  <c r="O366" i="8"/>
  <c r="V182" i="7"/>
  <c r="X182" i="7" s="1"/>
  <c r="U183" i="7"/>
  <c r="N366" i="8"/>
  <c r="L367" i="8"/>
  <c r="V184" i="8"/>
  <c r="U185" i="8"/>
  <c r="P365" i="6"/>
  <c r="O366" i="6"/>
  <c r="V183" i="6"/>
  <c r="U184" i="6"/>
  <c r="N367" i="9"/>
  <c r="O367" i="9" s="1"/>
  <c r="L368" i="9"/>
  <c r="M368" i="9" s="1"/>
  <c r="M366" i="8"/>
  <c r="I183" i="6"/>
  <c r="J183" i="6" s="1"/>
  <c r="AF183" i="6"/>
  <c r="V181" i="9"/>
  <c r="X181" i="9" s="1"/>
  <c r="Y181" i="9" s="1"/>
  <c r="X181" i="7"/>
  <c r="Y181" i="7" s="1"/>
  <c r="Y182" i="7" s="1"/>
  <c r="W181" i="7"/>
  <c r="W182" i="7" s="1"/>
  <c r="W180" i="9"/>
  <c r="M367" i="8" l="1"/>
  <c r="W181" i="9"/>
  <c r="P367" i="9"/>
  <c r="V184" i="6"/>
  <c r="X184" i="6" s="1"/>
  <c r="U182" i="9"/>
  <c r="X183" i="6"/>
  <c r="Y183" i="6" s="1"/>
  <c r="F184" i="6"/>
  <c r="W183" i="6"/>
  <c r="X184" i="8"/>
  <c r="Y184" i="8" s="1"/>
  <c r="W184" i="8"/>
  <c r="N368" i="9"/>
  <c r="O368" i="9" s="1"/>
  <c r="L369" i="9"/>
  <c r="M369" i="9" s="1"/>
  <c r="P366" i="6"/>
  <c r="O367" i="6"/>
  <c r="V185" i="8"/>
  <c r="X185" i="8" s="1"/>
  <c r="L368" i="8"/>
  <c r="N367" i="8"/>
  <c r="O367" i="8" s="1"/>
  <c r="V183" i="7"/>
  <c r="X183" i="7" s="1"/>
  <c r="Y183" i="7" s="1"/>
  <c r="P366" i="8"/>
  <c r="Y185" i="8" l="1"/>
  <c r="U184" i="7"/>
  <c r="U186" i="8"/>
  <c r="W184" i="6"/>
  <c r="Y184" i="6"/>
  <c r="U185" i="6"/>
  <c r="P368" i="9"/>
  <c r="P367" i="8"/>
  <c r="V186" i="8"/>
  <c r="X186" i="8" s="1"/>
  <c r="O368" i="6"/>
  <c r="P367" i="6"/>
  <c r="N368" i="8"/>
  <c r="O368" i="8" s="1"/>
  <c r="L369" i="8"/>
  <c r="W185" i="8"/>
  <c r="W183" i="7"/>
  <c r="V184" i="7"/>
  <c r="X184" i="7" s="1"/>
  <c r="Y184" i="7" s="1"/>
  <c r="N369" i="9"/>
  <c r="O369" i="9" s="1"/>
  <c r="L370" i="9"/>
  <c r="Y186" i="8"/>
  <c r="G184" i="6"/>
  <c r="F185" i="6"/>
  <c r="V182" i="9"/>
  <c r="U183" i="9" s="1"/>
  <c r="V185" i="6"/>
  <c r="X185" i="6" s="1"/>
  <c r="M368" i="8"/>
  <c r="U186" i="6" l="1"/>
  <c r="M369" i="8"/>
  <c r="Y185" i="6"/>
  <c r="W186" i="8"/>
  <c r="P368" i="8"/>
  <c r="P369" i="9"/>
  <c r="X182" i="9"/>
  <c r="Y182" i="9" s="1"/>
  <c r="W182" i="9"/>
  <c r="AF184" i="6"/>
  <c r="I184" i="6"/>
  <c r="J184" i="6" s="1"/>
  <c r="H184" i="6"/>
  <c r="N370" i="9"/>
  <c r="O370" i="9" s="1"/>
  <c r="L371" i="9"/>
  <c r="U185" i="7"/>
  <c r="W184" i="7"/>
  <c r="W185" i="6"/>
  <c r="N369" i="8"/>
  <c r="O369" i="8" s="1"/>
  <c r="L370" i="8"/>
  <c r="U187" i="8"/>
  <c r="V186" i="6"/>
  <c r="X186" i="6" s="1"/>
  <c r="Y186" i="6" s="1"/>
  <c r="V183" i="9"/>
  <c r="X183" i="9" s="1"/>
  <c r="G185" i="6"/>
  <c r="F186" i="6"/>
  <c r="P368" i="6"/>
  <c r="O369" i="6"/>
  <c r="M370" i="9"/>
  <c r="M371" i="9" s="1"/>
  <c r="P370" i="9" l="1"/>
  <c r="P369" i="8"/>
  <c r="AF185" i="6"/>
  <c r="I185" i="6"/>
  <c r="O370" i="6"/>
  <c r="P369" i="6"/>
  <c r="G186" i="6"/>
  <c r="F187" i="6"/>
  <c r="U184" i="9"/>
  <c r="U187" i="6"/>
  <c r="V187" i="8"/>
  <c r="N371" i="9"/>
  <c r="O371" i="9" s="1"/>
  <c r="L372" i="9"/>
  <c r="H185" i="6"/>
  <c r="Y183" i="9"/>
  <c r="N370" i="8"/>
  <c r="O370" i="8" s="1"/>
  <c r="L371" i="8"/>
  <c r="W186" i="6"/>
  <c r="V185" i="7"/>
  <c r="X185" i="7" s="1"/>
  <c r="Y185" i="7" s="1"/>
  <c r="J185" i="6"/>
  <c r="W183" i="9"/>
  <c r="M370" i="8"/>
  <c r="M371" i="8" l="1"/>
  <c r="P370" i="8"/>
  <c r="P371" i="9"/>
  <c r="L373" i="9"/>
  <c r="N372" i="9"/>
  <c r="O372" i="9" s="1"/>
  <c r="X187" i="8"/>
  <c r="Y187" i="8" s="1"/>
  <c r="W187" i="8"/>
  <c r="V184" i="9"/>
  <c r="X184" i="9" s="1"/>
  <c r="U186" i="7"/>
  <c r="H186" i="6"/>
  <c r="U188" i="8"/>
  <c r="V187" i="6"/>
  <c r="X187" i="6" s="1"/>
  <c r="Y187" i="6" s="1"/>
  <c r="G187" i="6"/>
  <c r="M372" i="9"/>
  <c r="M373" i="9" s="1"/>
  <c r="L372" i="8"/>
  <c r="N371" i="8"/>
  <c r="O371" i="8" s="1"/>
  <c r="Y184" i="9"/>
  <c r="W185" i="7"/>
  <c r="I186" i="6"/>
  <c r="J186" i="6" s="1"/>
  <c r="AF186" i="6"/>
  <c r="P370" i="6"/>
  <c r="O371" i="6"/>
  <c r="F188" i="6" l="1"/>
  <c r="U188" i="6"/>
  <c r="W187" i="6"/>
  <c r="W184" i="9"/>
  <c r="P372" i="9"/>
  <c r="P371" i="8"/>
  <c r="O372" i="6"/>
  <c r="P371" i="6"/>
  <c r="N372" i="8"/>
  <c r="O372" i="8" s="1"/>
  <c r="L373" i="8"/>
  <c r="AF187" i="6"/>
  <c r="I187" i="6"/>
  <c r="J187" i="6" s="1"/>
  <c r="H187" i="6"/>
  <c r="V186" i="7"/>
  <c r="X186" i="7" s="1"/>
  <c r="Y186" i="7" s="1"/>
  <c r="U187" i="7"/>
  <c r="U185" i="9"/>
  <c r="W186" i="7"/>
  <c r="G188" i="6"/>
  <c r="V188" i="6"/>
  <c r="X188" i="6" s="1"/>
  <c r="Y188" i="6" s="1"/>
  <c r="V188" i="8"/>
  <c r="X188" i="8" s="1"/>
  <c r="Y188" i="8" s="1"/>
  <c r="W188" i="6"/>
  <c r="N373" i="9"/>
  <c r="O373" i="9" s="1"/>
  <c r="L374" i="9"/>
  <c r="M372" i="8"/>
  <c r="M373" i="8" s="1"/>
  <c r="P373" i="9" l="1"/>
  <c r="P372" i="8"/>
  <c r="U189" i="8"/>
  <c r="U189" i="6"/>
  <c r="F189" i="6"/>
  <c r="V185" i="9"/>
  <c r="U186" i="9" s="1"/>
  <c r="L374" i="8"/>
  <c r="N373" i="8"/>
  <c r="O373" i="8" s="1"/>
  <c r="P372" i="6"/>
  <c r="O373" i="6"/>
  <c r="L375" i="9"/>
  <c r="N374" i="9"/>
  <c r="O374" i="9" s="1"/>
  <c r="I188" i="6"/>
  <c r="J188" i="6" s="1"/>
  <c r="AF188" i="6"/>
  <c r="W188" i="8"/>
  <c r="V187" i="7"/>
  <c r="X187" i="7" s="1"/>
  <c r="Y187" i="7" s="1"/>
  <c r="H188" i="6"/>
  <c r="M374" i="9"/>
  <c r="M375" i="9" s="1"/>
  <c r="U188" i="7" l="1"/>
  <c r="P374" i="9"/>
  <c r="P373" i="8"/>
  <c r="V186" i="9"/>
  <c r="X186" i="9" s="1"/>
  <c r="U187" i="9"/>
  <c r="N375" i="9"/>
  <c r="O375" i="9" s="1"/>
  <c r="L376" i="9"/>
  <c r="N374" i="8"/>
  <c r="O374" i="8" s="1"/>
  <c r="L375" i="8"/>
  <c r="W187" i="7"/>
  <c r="V189" i="6"/>
  <c r="M374" i="8"/>
  <c r="V188" i="7"/>
  <c r="X188" i="7" s="1"/>
  <c r="Y188" i="7" s="1"/>
  <c r="P373" i="6"/>
  <c r="O374" i="6"/>
  <c r="X185" i="9"/>
  <c r="Y185" i="9" s="1"/>
  <c r="Y186" i="9" s="1"/>
  <c r="W185" i="9"/>
  <c r="W186" i="9" s="1"/>
  <c r="G189" i="6"/>
  <c r="H189" i="6" s="1"/>
  <c r="F190" i="6"/>
  <c r="V189" i="8"/>
  <c r="X189" i="8" s="1"/>
  <c r="Y189" i="8" s="1"/>
  <c r="U189" i="7" l="1"/>
  <c r="M375" i="8"/>
  <c r="P375" i="9"/>
  <c r="P374" i="8"/>
  <c r="P374" i="6"/>
  <c r="O375" i="6"/>
  <c r="V189" i="7"/>
  <c r="X189" i="7" s="1"/>
  <c r="X189" i="6"/>
  <c r="Y189" i="6" s="1"/>
  <c r="W189" i="6"/>
  <c r="N375" i="8"/>
  <c r="O375" i="8" s="1"/>
  <c r="L376" i="8"/>
  <c r="N376" i="9"/>
  <c r="O376" i="9" s="1"/>
  <c r="L377" i="9"/>
  <c r="M376" i="9"/>
  <c r="AF189" i="6"/>
  <c r="I189" i="6"/>
  <c r="J189" i="6" s="1"/>
  <c r="U190" i="8"/>
  <c r="G190" i="6"/>
  <c r="Y189" i="7"/>
  <c r="U190" i="6"/>
  <c r="W188" i="7"/>
  <c r="W189" i="7" s="1"/>
  <c r="W189" i="8"/>
  <c r="V187" i="9"/>
  <c r="X187" i="9" s="1"/>
  <c r="Y187" i="9" s="1"/>
  <c r="M377" i="9" l="1"/>
  <c r="U188" i="9"/>
  <c r="V188" i="9" s="1"/>
  <c r="W187" i="9"/>
  <c r="U190" i="7"/>
  <c r="P375" i="8"/>
  <c r="P376" i="9"/>
  <c r="V190" i="6"/>
  <c r="U191" i="6" s="1"/>
  <c r="V190" i="8"/>
  <c r="X190" i="8" s="1"/>
  <c r="Y190" i="8" s="1"/>
  <c r="N377" i="9"/>
  <c r="O377" i="9" s="1"/>
  <c r="L378" i="9"/>
  <c r="M378" i="9" s="1"/>
  <c r="N376" i="8"/>
  <c r="O376" i="8" s="1"/>
  <c r="L377" i="8"/>
  <c r="M376" i="8"/>
  <c r="M377" i="8" s="1"/>
  <c r="AF190" i="6"/>
  <c r="I190" i="6"/>
  <c r="J190" i="6" s="1"/>
  <c r="V190" i="7"/>
  <c r="X190" i="7" s="1"/>
  <c r="Y190" i="7" s="1"/>
  <c r="P375" i="6"/>
  <c r="O376" i="6"/>
  <c r="H190" i="6"/>
  <c r="W190" i="6" l="1"/>
  <c r="X188" i="9"/>
  <c r="Y188" i="9" s="1"/>
  <c r="U189" i="9"/>
  <c r="W188" i="9"/>
  <c r="W190" i="8"/>
  <c r="P376" i="8"/>
  <c r="P377" i="9"/>
  <c r="P376" i="6"/>
  <c r="O377" i="6"/>
  <c r="U191" i="7"/>
  <c r="L378" i="8"/>
  <c r="M378" i="8" s="1"/>
  <c r="N377" i="8"/>
  <c r="O377" i="8" s="1"/>
  <c r="N378" i="9"/>
  <c r="O378" i="9" s="1"/>
  <c r="L379" i="9"/>
  <c r="U191" i="8"/>
  <c r="X190" i="6"/>
  <c r="Y190" i="6" s="1"/>
  <c r="F191" i="6"/>
  <c r="M379" i="9"/>
  <c r="W190" i="7"/>
  <c r="V191" i="6"/>
  <c r="X191" i="6" s="1"/>
  <c r="U192" i="6"/>
  <c r="V189" i="9"/>
  <c r="X189" i="9" s="1"/>
  <c r="U190" i="9"/>
  <c r="W189" i="9" l="1"/>
  <c r="Y189" i="9"/>
  <c r="W191" i="6"/>
  <c r="P378" i="9"/>
  <c r="P377" i="8"/>
  <c r="V192" i="6"/>
  <c r="X192" i="6" s="1"/>
  <c r="W192" i="6"/>
  <c r="G191" i="6"/>
  <c r="F192" i="6"/>
  <c r="Y191" i="6"/>
  <c r="V191" i="8"/>
  <c r="U192" i="8" s="1"/>
  <c r="N378" i="8"/>
  <c r="O378" i="8" s="1"/>
  <c r="L379" i="8"/>
  <c r="P377" i="6"/>
  <c r="O378" i="6"/>
  <c r="V190" i="9"/>
  <c r="X190" i="9" s="1"/>
  <c r="Y190" i="9" s="1"/>
  <c r="N379" i="9"/>
  <c r="O379" i="9" s="1"/>
  <c r="L380" i="9"/>
  <c r="M379" i="8"/>
  <c r="V191" i="7"/>
  <c r="X191" i="7" s="1"/>
  <c r="Y191" i="7" s="1"/>
  <c r="U192" i="7" l="1"/>
  <c r="U191" i="9"/>
  <c r="V191" i="9" s="1"/>
  <c r="X191" i="9" s="1"/>
  <c r="Y191" i="9" s="1"/>
  <c r="Y192" i="6"/>
  <c r="U193" i="6"/>
  <c r="P378" i="8"/>
  <c r="P379" i="9"/>
  <c r="P378" i="6"/>
  <c r="O379" i="6"/>
  <c r="L381" i="9"/>
  <c r="N380" i="9"/>
  <c r="O380" i="9" s="1"/>
  <c r="M380" i="9"/>
  <c r="M381" i="9" s="1"/>
  <c r="X191" i="8"/>
  <c r="Y191" i="8" s="1"/>
  <c r="W191" i="8"/>
  <c r="W190" i="9"/>
  <c r="AF191" i="6"/>
  <c r="I191" i="6"/>
  <c r="J191" i="6" s="1"/>
  <c r="H191" i="6"/>
  <c r="W191" i="7"/>
  <c r="V192" i="7"/>
  <c r="X192" i="7" s="1"/>
  <c r="Y192" i="7" s="1"/>
  <c r="L380" i="8"/>
  <c r="N379" i="8"/>
  <c r="O379" i="8" s="1"/>
  <c r="V192" i="8"/>
  <c r="X192" i="8" s="1"/>
  <c r="G192" i="6"/>
  <c r="F193" i="6"/>
  <c r="V193" i="6"/>
  <c r="X193" i="6" s="1"/>
  <c r="Y193" i="6" s="1"/>
  <c r="U193" i="8" l="1"/>
  <c r="U193" i="7"/>
  <c r="W192" i="7"/>
  <c r="U194" i="6"/>
  <c r="V194" i="6" s="1"/>
  <c r="W193" i="6"/>
  <c r="W191" i="9"/>
  <c r="P379" i="8"/>
  <c r="P380" i="9"/>
  <c r="V193" i="8"/>
  <c r="X193" i="8" s="1"/>
  <c r="G193" i="6"/>
  <c r="F194" i="6"/>
  <c r="N380" i="8"/>
  <c r="O380" i="8" s="1"/>
  <c r="L381" i="8"/>
  <c r="H192" i="6"/>
  <c r="H193" i="6" s="1"/>
  <c r="W192" i="8"/>
  <c r="W193" i="8" s="1"/>
  <c r="N381" i="9"/>
  <c r="O381" i="9" s="1"/>
  <c r="L382" i="9"/>
  <c r="P379" i="6"/>
  <c r="O380" i="6"/>
  <c r="U192" i="9"/>
  <c r="M380" i="8"/>
  <c r="M381" i="8" s="1"/>
  <c r="I192" i="6"/>
  <c r="AF192" i="6"/>
  <c r="V193" i="7"/>
  <c r="X193" i="7" s="1"/>
  <c r="Y193" i="7" s="1"/>
  <c r="J192" i="6"/>
  <c r="Y192" i="8"/>
  <c r="Y193" i="8" s="1"/>
  <c r="W193" i="7" l="1"/>
  <c r="U194" i="8"/>
  <c r="X194" i="6"/>
  <c r="Y194" i="6" s="1"/>
  <c r="W194" i="6"/>
  <c r="P380" i="8"/>
  <c r="P381" i="9"/>
  <c r="U194" i="7"/>
  <c r="P380" i="6"/>
  <c r="O381" i="6"/>
  <c r="N382" i="9"/>
  <c r="O382" i="9" s="1"/>
  <c r="L383" i="9"/>
  <c r="M382" i="9"/>
  <c r="I193" i="6"/>
  <c r="J193" i="6" s="1"/>
  <c r="AF193" i="6"/>
  <c r="U195" i="6"/>
  <c r="V192" i="9"/>
  <c r="U193" i="9" s="1"/>
  <c r="N381" i="8"/>
  <c r="O381" i="8" s="1"/>
  <c r="L382" i="8"/>
  <c r="G194" i="6"/>
  <c r="H194" i="6" s="1"/>
  <c r="F195" i="6"/>
  <c r="V194" i="8"/>
  <c r="X194" i="8" s="1"/>
  <c r="Y194" i="8" s="1"/>
  <c r="U195" i="8" l="1"/>
  <c r="W194" i="8"/>
  <c r="V193" i="9"/>
  <c r="X193" i="9" s="1"/>
  <c r="P381" i="8"/>
  <c r="N382" i="8"/>
  <c r="O382" i="8" s="1"/>
  <c r="L383" i="8"/>
  <c r="P381" i="6"/>
  <c r="O382" i="6"/>
  <c r="M382" i="8"/>
  <c r="I194" i="6"/>
  <c r="AF194" i="6"/>
  <c r="V195" i="6"/>
  <c r="U196" i="6" s="1"/>
  <c r="M383" i="9"/>
  <c r="V194" i="7"/>
  <c r="U195" i="7"/>
  <c r="V195" i="8"/>
  <c r="X195" i="8" s="1"/>
  <c r="Y195" i="8" s="1"/>
  <c r="U196" i="8"/>
  <c r="G195" i="6"/>
  <c r="F196" i="6"/>
  <c r="X192" i="9"/>
  <c r="Y192" i="9" s="1"/>
  <c r="Y193" i="9" s="1"/>
  <c r="W192" i="9"/>
  <c r="W193" i="9" s="1"/>
  <c r="N383" i="9"/>
  <c r="L384" i="9"/>
  <c r="J194" i="6"/>
  <c r="O383" i="9"/>
  <c r="P382" i="9"/>
  <c r="U194" i="9" l="1"/>
  <c r="V196" i="6"/>
  <c r="X196" i="6" s="1"/>
  <c r="P383" i="9"/>
  <c r="G196" i="6"/>
  <c r="AF195" i="6"/>
  <c r="I195" i="6"/>
  <c r="J195" i="6" s="1"/>
  <c r="X194" i="7"/>
  <c r="Y194" i="7" s="1"/>
  <c r="W194" i="7"/>
  <c r="M383" i="8"/>
  <c r="W195" i="8"/>
  <c r="L385" i="9"/>
  <c r="N384" i="9"/>
  <c r="O384" i="9" s="1"/>
  <c r="V196" i="8"/>
  <c r="X196" i="8" s="1"/>
  <c r="Y196" i="8" s="1"/>
  <c r="V195" i="7"/>
  <c r="X195" i="7" s="1"/>
  <c r="M384" i="9"/>
  <c r="X195" i="6"/>
  <c r="Y195" i="6" s="1"/>
  <c r="Y196" i="6" s="1"/>
  <c r="W195" i="6"/>
  <c r="W196" i="6" s="1"/>
  <c r="P382" i="6"/>
  <c r="O383" i="6"/>
  <c r="H195" i="6"/>
  <c r="H196" i="6" s="1"/>
  <c r="L384" i="8"/>
  <c r="N383" i="8"/>
  <c r="P382" i="8"/>
  <c r="O383" i="8"/>
  <c r="V194" i="9"/>
  <c r="X194" i="9" s="1"/>
  <c r="Y194" i="9" s="1"/>
  <c r="U195" i="9" l="1"/>
  <c r="V195" i="9" s="1"/>
  <c r="X195" i="9" s="1"/>
  <c r="Y195" i="9" s="1"/>
  <c r="U196" i="7"/>
  <c r="U197" i="8"/>
  <c r="W194" i="9"/>
  <c r="M384" i="8"/>
  <c r="Y195" i="7"/>
  <c r="P384" i="9"/>
  <c r="P383" i="8"/>
  <c r="V196" i="7"/>
  <c r="X196" i="7" s="1"/>
  <c r="N385" i="9"/>
  <c r="O385" i="9" s="1"/>
  <c r="L386" i="9"/>
  <c r="Y196" i="7"/>
  <c r="I196" i="6"/>
  <c r="J196" i="6" s="1"/>
  <c r="AF196" i="6"/>
  <c r="V197" i="8"/>
  <c r="X197" i="8" s="1"/>
  <c r="Y197" i="8" s="1"/>
  <c r="N384" i="8"/>
  <c r="O384" i="8" s="1"/>
  <c r="L385" i="8"/>
  <c r="M385" i="8" s="1"/>
  <c r="O384" i="6"/>
  <c r="P383" i="6"/>
  <c r="M385" i="9"/>
  <c r="W196" i="8"/>
  <c r="W195" i="7"/>
  <c r="W196" i="7" s="1"/>
  <c r="F197" i="6"/>
  <c r="U197" i="6"/>
  <c r="W197" i="8" l="1"/>
  <c r="U198" i="8"/>
  <c r="U197" i="7"/>
  <c r="U196" i="9"/>
  <c r="M386" i="9"/>
  <c r="W195" i="9"/>
  <c r="P384" i="8"/>
  <c r="P385" i="9"/>
  <c r="V197" i="6"/>
  <c r="U198" i="6" s="1"/>
  <c r="L386" i="8"/>
  <c r="M386" i="8" s="1"/>
  <c r="N385" i="8"/>
  <c r="O385" i="8" s="1"/>
  <c r="V198" i="8"/>
  <c r="X198" i="8" s="1"/>
  <c r="Y198" i="8" s="1"/>
  <c r="N386" i="9"/>
  <c r="O386" i="9" s="1"/>
  <c r="L387" i="9"/>
  <c r="M387" i="9" s="1"/>
  <c r="V197" i="7"/>
  <c r="X197" i="7" s="1"/>
  <c r="Y197" i="7" s="1"/>
  <c r="V196" i="9"/>
  <c r="X196" i="9" s="1"/>
  <c r="Y196" i="9" s="1"/>
  <c r="G197" i="6"/>
  <c r="F198" i="6"/>
  <c r="W198" i="8"/>
  <c r="P384" i="6"/>
  <c r="O385" i="6"/>
  <c r="W196" i="9" l="1"/>
  <c r="U199" i="8"/>
  <c r="V199" i="8" s="1"/>
  <c r="P385" i="8"/>
  <c r="P386" i="9"/>
  <c r="G198" i="6"/>
  <c r="V198" i="6"/>
  <c r="X198" i="6" s="1"/>
  <c r="O386" i="6"/>
  <c r="P385" i="6"/>
  <c r="I197" i="6"/>
  <c r="J197" i="6" s="1"/>
  <c r="AF197" i="6"/>
  <c r="H197" i="6"/>
  <c r="U197" i="9"/>
  <c r="U198" i="7"/>
  <c r="N387" i="9"/>
  <c r="O387" i="9" s="1"/>
  <c r="L388" i="9"/>
  <c r="N386" i="8"/>
  <c r="O386" i="8" s="1"/>
  <c r="L387" i="8"/>
  <c r="W197" i="7"/>
  <c r="X197" i="6"/>
  <c r="Y197" i="6" s="1"/>
  <c r="Y198" i="6" s="1"/>
  <c r="W197" i="6"/>
  <c r="W198" i="6" s="1"/>
  <c r="U199" i="6" l="1"/>
  <c r="X199" i="8"/>
  <c r="Y199" i="8" s="1"/>
  <c r="U200" i="8"/>
  <c r="W199" i="8"/>
  <c r="P387" i="9"/>
  <c r="P386" i="8"/>
  <c r="V197" i="9"/>
  <c r="U198" i="9" s="1"/>
  <c r="L388" i="8"/>
  <c r="N387" i="8"/>
  <c r="O387" i="8" s="1"/>
  <c r="N388" i="9"/>
  <c r="O388" i="9" s="1"/>
  <c r="L389" i="9"/>
  <c r="V198" i="7"/>
  <c r="X198" i="7" s="1"/>
  <c r="Y198" i="7" s="1"/>
  <c r="H198" i="6"/>
  <c r="F199" i="6"/>
  <c r="P386" i="6"/>
  <c r="O387" i="6"/>
  <c r="V199" i="6"/>
  <c r="X199" i="6" s="1"/>
  <c r="Y199" i="6" s="1"/>
  <c r="V200" i="8"/>
  <c r="X200" i="8" s="1"/>
  <c r="Y200" i="8" s="1"/>
  <c r="AF198" i="6"/>
  <c r="I198" i="6"/>
  <c r="J198" i="6" s="1"/>
  <c r="M388" i="9"/>
  <c r="M389" i="9" s="1"/>
  <c r="M387" i="8"/>
  <c r="U201" i="8" l="1"/>
  <c r="U200" i="6"/>
  <c r="W200" i="8"/>
  <c r="P388" i="9"/>
  <c r="P387" i="8"/>
  <c r="V200" i="6"/>
  <c r="X200" i="6" s="1"/>
  <c r="Y200" i="6" s="1"/>
  <c r="P387" i="6"/>
  <c r="O388" i="6"/>
  <c r="M388" i="8"/>
  <c r="W199" i="6"/>
  <c r="W200" i="6" s="1"/>
  <c r="U199" i="7"/>
  <c r="N389" i="9"/>
  <c r="O389" i="9" s="1"/>
  <c r="L390" i="9"/>
  <c r="M390" i="9" s="1"/>
  <c r="X197" i="9"/>
  <c r="Y197" i="9" s="1"/>
  <c r="W197" i="9"/>
  <c r="V201" i="8"/>
  <c r="X201" i="8" s="1"/>
  <c r="Y201" i="8" s="1"/>
  <c r="G199" i="6"/>
  <c r="H199" i="6" s="1"/>
  <c r="F200" i="6"/>
  <c r="N388" i="8"/>
  <c r="O388" i="8" s="1"/>
  <c r="L389" i="8"/>
  <c r="V198" i="9"/>
  <c r="X198" i="9" s="1"/>
  <c r="W198" i="7"/>
  <c r="U202" i="8" l="1"/>
  <c r="W201" i="8"/>
  <c r="P388" i="8"/>
  <c r="P389" i="9"/>
  <c r="G200" i="6"/>
  <c r="F201" i="6"/>
  <c r="V202" i="8"/>
  <c r="X202" i="8" s="1"/>
  <c r="Y202" i="8" s="1"/>
  <c r="U199" i="9"/>
  <c r="L390" i="8"/>
  <c r="N389" i="8"/>
  <c r="O389" i="8" s="1"/>
  <c r="H200" i="6"/>
  <c r="I199" i="6"/>
  <c r="J199" i="6" s="1"/>
  <c r="AF199" i="6"/>
  <c r="W198" i="9"/>
  <c r="L391" i="9"/>
  <c r="N390" i="9"/>
  <c r="O390" i="9" s="1"/>
  <c r="V199" i="7"/>
  <c r="X199" i="7" s="1"/>
  <c r="Y199" i="7" s="1"/>
  <c r="P388" i="6"/>
  <c r="O389" i="6"/>
  <c r="U201" i="6"/>
  <c r="Y198" i="9"/>
  <c r="M389" i="8"/>
  <c r="W202" i="8"/>
  <c r="M390" i="8" l="1"/>
  <c r="U203" i="8"/>
  <c r="P389" i="8"/>
  <c r="P390" i="9"/>
  <c r="V201" i="6"/>
  <c r="N391" i="9"/>
  <c r="O391" i="9" s="1"/>
  <c r="L392" i="9"/>
  <c r="M391" i="9"/>
  <c r="P389" i="6"/>
  <c r="O390" i="6"/>
  <c r="U200" i="7"/>
  <c r="V199" i="9"/>
  <c r="X199" i="9" s="1"/>
  <c r="Y199" i="9" s="1"/>
  <c r="AF200" i="6"/>
  <c r="I200" i="6"/>
  <c r="J200" i="6" s="1"/>
  <c r="N390" i="8"/>
  <c r="O390" i="8" s="1"/>
  <c r="L391" i="8"/>
  <c r="M391" i="8" s="1"/>
  <c r="V203" i="8"/>
  <c r="X203" i="8" s="1"/>
  <c r="Y203" i="8" s="1"/>
  <c r="G201" i="6"/>
  <c r="W199" i="7"/>
  <c r="M392" i="9" l="1"/>
  <c r="P391" i="9"/>
  <c r="P390" i="8"/>
  <c r="X201" i="6"/>
  <c r="Y201" i="6" s="1"/>
  <c r="W201" i="6"/>
  <c r="F202" i="6"/>
  <c r="U204" i="8"/>
  <c r="L392" i="8"/>
  <c r="N391" i="8"/>
  <c r="O391" i="8" s="1"/>
  <c r="U200" i="9"/>
  <c r="V200" i="7"/>
  <c r="X200" i="7" s="1"/>
  <c r="Y200" i="7" s="1"/>
  <c r="W203" i="8"/>
  <c r="N392" i="9"/>
  <c r="O392" i="9" s="1"/>
  <c r="L393" i="9"/>
  <c r="U202" i="6"/>
  <c r="AF201" i="6"/>
  <c r="I201" i="6"/>
  <c r="J201" i="6" s="1"/>
  <c r="W199" i="9"/>
  <c r="P390" i="6"/>
  <c r="O391" i="6"/>
  <c r="H201" i="6"/>
  <c r="U201" i="7" l="1"/>
  <c r="P392" i="9"/>
  <c r="P391" i="6"/>
  <c r="O392" i="6"/>
  <c r="N393" i="9"/>
  <c r="O393" i="9" s="1"/>
  <c r="L394" i="9"/>
  <c r="V204" i="8"/>
  <c r="X204" i="8" s="1"/>
  <c r="Y204" i="8" s="1"/>
  <c r="M393" i="9"/>
  <c r="M394" i="9" s="1"/>
  <c r="W200" i="7"/>
  <c r="V202" i="6"/>
  <c r="X202" i="6" s="1"/>
  <c r="Y202" i="6" s="1"/>
  <c r="V201" i="7"/>
  <c r="X201" i="7" s="1"/>
  <c r="Y201" i="7" s="1"/>
  <c r="V200" i="9"/>
  <c r="X200" i="9" s="1"/>
  <c r="Y200" i="9" s="1"/>
  <c r="N392" i="8"/>
  <c r="L393" i="8"/>
  <c r="G202" i="6"/>
  <c r="H202" i="6" s="1"/>
  <c r="F203" i="6"/>
  <c r="M392" i="8"/>
  <c r="M393" i="8" s="1"/>
  <c r="P391" i="8"/>
  <c r="O392" i="8"/>
  <c r="U202" i="7" l="1"/>
  <c r="U203" i="6"/>
  <c r="U205" i="8"/>
  <c r="P393" i="9"/>
  <c r="G203" i="6"/>
  <c r="N393" i="8"/>
  <c r="L394" i="8"/>
  <c r="U201" i="9"/>
  <c r="V202" i="7"/>
  <c r="X202" i="7" s="1"/>
  <c r="Y202" i="7" s="1"/>
  <c r="V203" i="6"/>
  <c r="X203" i="6" s="1"/>
  <c r="V205" i="8"/>
  <c r="X205" i="8" s="1"/>
  <c r="Y205" i="8" s="1"/>
  <c r="L395" i="9"/>
  <c r="M395" i="9" s="1"/>
  <c r="N394" i="9"/>
  <c r="O394" i="9" s="1"/>
  <c r="W200" i="9"/>
  <c r="P392" i="8"/>
  <c r="O393" i="8"/>
  <c r="Y203" i="6"/>
  <c r="I202" i="6"/>
  <c r="J202" i="6" s="1"/>
  <c r="AF202" i="6"/>
  <c r="W201" i="7"/>
  <c r="W202" i="6"/>
  <c r="W204" i="8"/>
  <c r="P392" i="6"/>
  <c r="O393" i="6"/>
  <c r="W202" i="7" l="1"/>
  <c r="U206" i="8"/>
  <c r="W205" i="8"/>
  <c r="P394" i="9"/>
  <c r="P393" i="6"/>
  <c r="O394" i="6"/>
  <c r="W203" i="6"/>
  <c r="P393" i="8"/>
  <c r="N395" i="9"/>
  <c r="O395" i="9" s="1"/>
  <c r="L396" i="9"/>
  <c r="U204" i="6"/>
  <c r="U203" i="7"/>
  <c r="V201" i="9"/>
  <c r="X201" i="9" s="1"/>
  <c r="Y201" i="9" s="1"/>
  <c r="I203" i="6"/>
  <c r="J203" i="6" s="1"/>
  <c r="AF203" i="6"/>
  <c r="H203" i="6"/>
  <c r="V206" i="8"/>
  <c r="X206" i="8" s="1"/>
  <c r="Y206" i="8" s="1"/>
  <c r="N394" i="8"/>
  <c r="O394" i="8" s="1"/>
  <c r="L395" i="8"/>
  <c r="F204" i="6"/>
  <c r="M394" i="8"/>
  <c r="M395" i="8" s="1"/>
  <c r="P394" i="8" l="1"/>
  <c r="P395" i="9"/>
  <c r="N395" i="8"/>
  <c r="O395" i="8" s="1"/>
  <c r="L396" i="8"/>
  <c r="U207" i="8"/>
  <c r="U202" i="9"/>
  <c r="V203" i="7"/>
  <c r="U204" i="7" s="1"/>
  <c r="L397" i="9"/>
  <c r="N396" i="9"/>
  <c r="O396" i="9" s="1"/>
  <c r="W201" i="9"/>
  <c r="P394" i="6"/>
  <c r="O395" i="6"/>
  <c r="M396" i="9"/>
  <c r="G204" i="6"/>
  <c r="V204" i="6"/>
  <c r="X204" i="6" s="1"/>
  <c r="Y204" i="6" s="1"/>
  <c r="W206" i="8"/>
  <c r="M397" i="9" l="1"/>
  <c r="P395" i="8"/>
  <c r="P396" i="9"/>
  <c r="I204" i="6"/>
  <c r="J204" i="6" s="1"/>
  <c r="AF204" i="6"/>
  <c r="W204" i="6"/>
  <c r="U205" i="6"/>
  <c r="F205" i="6"/>
  <c r="N397" i="9"/>
  <c r="O397" i="9" s="1"/>
  <c r="L398" i="9"/>
  <c r="M398" i="9" s="1"/>
  <c r="X203" i="7"/>
  <c r="Y203" i="7" s="1"/>
  <c r="W203" i="7"/>
  <c r="V207" i="8"/>
  <c r="X207" i="8" s="1"/>
  <c r="Y207" i="8" s="1"/>
  <c r="H204" i="6"/>
  <c r="O396" i="6"/>
  <c r="P395" i="6"/>
  <c r="V204" i="7"/>
  <c r="X204" i="7" s="1"/>
  <c r="V202" i="9"/>
  <c r="X202" i="9" s="1"/>
  <c r="Y202" i="9" s="1"/>
  <c r="N396" i="8"/>
  <c r="O396" i="8" s="1"/>
  <c r="L397" i="8"/>
  <c r="M396" i="8"/>
  <c r="M397" i="8" l="1"/>
  <c r="P396" i="8"/>
  <c r="P397" i="9"/>
  <c r="P396" i="6"/>
  <c r="O397" i="6"/>
  <c r="N397" i="8"/>
  <c r="O397" i="8" s="1"/>
  <c r="L398" i="8"/>
  <c r="U203" i="9"/>
  <c r="U205" i="7"/>
  <c r="U208" i="8"/>
  <c r="W204" i="7"/>
  <c r="L399" i="9"/>
  <c r="N398" i="9"/>
  <c r="O398" i="9" s="1"/>
  <c r="W202" i="9"/>
  <c r="G205" i="6"/>
  <c r="Y204" i="7"/>
  <c r="M399" i="9"/>
  <c r="V205" i="6"/>
  <c r="X205" i="6" s="1"/>
  <c r="Y205" i="6" s="1"/>
  <c r="W207" i="8"/>
  <c r="U206" i="6" l="1"/>
  <c r="F206" i="6"/>
  <c r="P398" i="9"/>
  <c r="P397" i="8"/>
  <c r="G206" i="6"/>
  <c r="W205" i="6"/>
  <c r="I205" i="6"/>
  <c r="J205" i="6" s="1"/>
  <c r="AF205" i="6"/>
  <c r="H205" i="6"/>
  <c r="H206" i="6" s="1"/>
  <c r="V203" i="9"/>
  <c r="X203" i="9" s="1"/>
  <c r="Y203" i="9" s="1"/>
  <c r="U204" i="9"/>
  <c r="V206" i="6"/>
  <c r="X206" i="6" s="1"/>
  <c r="Y206" i="6" s="1"/>
  <c r="W203" i="9"/>
  <c r="N399" i="9"/>
  <c r="O399" i="9" s="1"/>
  <c r="L400" i="9"/>
  <c r="V208" i="8"/>
  <c r="X208" i="8" s="1"/>
  <c r="Y208" i="8" s="1"/>
  <c r="V205" i="7"/>
  <c r="X205" i="7" s="1"/>
  <c r="Y205" i="7" s="1"/>
  <c r="N398" i="8"/>
  <c r="O398" i="8" s="1"/>
  <c r="L399" i="8"/>
  <c r="O398" i="6"/>
  <c r="P397" i="6"/>
  <c r="M398" i="8"/>
  <c r="U207" i="6" l="1"/>
  <c r="M399" i="8"/>
  <c r="U209" i="8"/>
  <c r="P398" i="8"/>
  <c r="P399" i="9"/>
  <c r="P398" i="6"/>
  <c r="O399" i="6"/>
  <c r="N399" i="8"/>
  <c r="O399" i="8" s="1"/>
  <c r="L400" i="8"/>
  <c r="M400" i="8" s="1"/>
  <c r="U206" i="7"/>
  <c r="V209" i="8"/>
  <c r="X209" i="8" s="1"/>
  <c r="Y209" i="8" s="1"/>
  <c r="L401" i="9"/>
  <c r="N400" i="9"/>
  <c r="O400" i="9" s="1"/>
  <c r="W205" i="7"/>
  <c r="W208" i="8"/>
  <c r="AF206" i="6"/>
  <c r="I206" i="6"/>
  <c r="J206" i="6" s="1"/>
  <c r="V207" i="6"/>
  <c r="X207" i="6" s="1"/>
  <c r="Y207" i="6" s="1"/>
  <c r="V204" i="9"/>
  <c r="X204" i="9" s="1"/>
  <c r="Y204" i="9" s="1"/>
  <c r="W206" i="6"/>
  <c r="F207" i="6"/>
  <c r="M400" i="9"/>
  <c r="M401" i="9" s="1"/>
  <c r="W209" i="8" l="1"/>
  <c r="U210" i="8"/>
  <c r="V210" i="8" s="1"/>
  <c r="X210" i="8" s="1"/>
  <c r="Y210" i="8" s="1"/>
  <c r="P400" i="9"/>
  <c r="P399" i="8"/>
  <c r="G207" i="6"/>
  <c r="F208" i="6"/>
  <c r="W207" i="6"/>
  <c r="U205" i="9"/>
  <c r="U208" i="6"/>
  <c r="W204" i="9"/>
  <c r="N401" i="9"/>
  <c r="O401" i="9" s="1"/>
  <c r="L402" i="9"/>
  <c r="M402" i="9" s="1"/>
  <c r="N400" i="8"/>
  <c r="O400" i="8" s="1"/>
  <c r="L401" i="8"/>
  <c r="O400" i="6"/>
  <c r="P399" i="6"/>
  <c r="V206" i="7"/>
  <c r="X206" i="7" s="1"/>
  <c r="Y206" i="7" s="1"/>
  <c r="P400" i="8" l="1"/>
  <c r="P401" i="9"/>
  <c r="L402" i="8"/>
  <c r="N401" i="8"/>
  <c r="O401" i="8" s="1"/>
  <c r="U207" i="7"/>
  <c r="U211" i="8"/>
  <c r="M401" i="8"/>
  <c r="M402" i="8" s="1"/>
  <c r="P400" i="6"/>
  <c r="O401" i="6"/>
  <c r="W206" i="7"/>
  <c r="V205" i="9"/>
  <c r="X205" i="9" s="1"/>
  <c r="Y205" i="9" s="1"/>
  <c r="I207" i="6"/>
  <c r="J207" i="6" s="1"/>
  <c r="AF207" i="6"/>
  <c r="H207" i="6"/>
  <c r="N402" i="9"/>
  <c r="O402" i="9" s="1"/>
  <c r="L403" i="9"/>
  <c r="W205" i="9"/>
  <c r="W210" i="8"/>
  <c r="V208" i="6"/>
  <c r="X208" i="6" s="1"/>
  <c r="Y208" i="6" s="1"/>
  <c r="G208" i="6"/>
  <c r="F209" i="6" l="1"/>
  <c r="W208" i="6"/>
  <c r="U209" i="6"/>
  <c r="V209" i="6" s="1"/>
  <c r="P402" i="9"/>
  <c r="P401" i="8"/>
  <c r="N403" i="9"/>
  <c r="O403" i="9" s="1"/>
  <c r="L404" i="9"/>
  <c r="H208" i="6"/>
  <c r="O402" i="6"/>
  <c r="P401" i="6"/>
  <c r="V207" i="7"/>
  <c r="X207" i="7" s="1"/>
  <c r="Y207" i="7" s="1"/>
  <c r="N402" i="8"/>
  <c r="O402" i="8" s="1"/>
  <c r="L403" i="8"/>
  <c r="M403" i="9"/>
  <c r="I208" i="6"/>
  <c r="J208" i="6" s="1"/>
  <c r="AF208" i="6"/>
  <c r="G209" i="6"/>
  <c r="U206" i="9"/>
  <c r="W207" i="7"/>
  <c r="V211" i="8"/>
  <c r="X211" i="8" s="1"/>
  <c r="Y211" i="8" s="1"/>
  <c r="M404" i="9" l="1"/>
  <c r="X209" i="6"/>
  <c r="Y209" i="6" s="1"/>
  <c r="F210" i="6"/>
  <c r="W209" i="6"/>
  <c r="U212" i="8"/>
  <c r="V212" i="8" s="1"/>
  <c r="P402" i="8"/>
  <c r="P403" i="9"/>
  <c r="V206" i="9"/>
  <c r="U207" i="9" s="1"/>
  <c r="G210" i="6"/>
  <c r="W211" i="8"/>
  <c r="N403" i="8"/>
  <c r="O403" i="8" s="1"/>
  <c r="L404" i="8"/>
  <c r="U208" i="7"/>
  <c r="M403" i="8"/>
  <c r="M404" i="8" s="1"/>
  <c r="P402" i="6"/>
  <c r="O403" i="6"/>
  <c r="N404" i="9"/>
  <c r="O404" i="9" s="1"/>
  <c r="L405" i="9"/>
  <c r="N405" i="9" s="1"/>
  <c r="U210" i="6"/>
  <c r="I209" i="6"/>
  <c r="J209" i="6" s="1"/>
  <c r="AF209" i="6"/>
  <c r="H209" i="6"/>
  <c r="X212" i="8" l="1"/>
  <c r="Y212" i="8" s="1"/>
  <c r="U213" i="8"/>
  <c r="H210" i="6"/>
  <c r="W212" i="8"/>
  <c r="P404" i="9"/>
  <c r="O405" i="9"/>
  <c r="P403" i="8"/>
  <c r="M405" i="9"/>
  <c r="AL405" i="9" s="1"/>
  <c r="H15" i="3" s="1"/>
  <c r="V210" i="6"/>
  <c r="U211" i="6"/>
  <c r="V208" i="7"/>
  <c r="U209" i="7"/>
  <c r="X206" i="9"/>
  <c r="Y206" i="9" s="1"/>
  <c r="W206" i="9"/>
  <c r="P403" i="6"/>
  <c r="O404" i="6"/>
  <c r="L405" i="8"/>
  <c r="N405" i="8" s="1"/>
  <c r="N404" i="8"/>
  <c r="O404" i="8" s="1"/>
  <c r="I210" i="6"/>
  <c r="J210" i="6" s="1"/>
  <c r="AF210" i="6"/>
  <c r="V207" i="9"/>
  <c r="X207" i="9" s="1"/>
  <c r="Y213" i="8"/>
  <c r="V213" i="8"/>
  <c r="X213" i="8" s="1"/>
  <c r="U214" i="8"/>
  <c r="P404" i="8" l="1"/>
  <c r="O405" i="8"/>
  <c r="M405" i="8"/>
  <c r="AL405" i="8" s="1"/>
  <c r="H14" i="3" s="1"/>
  <c r="P405" i="9"/>
  <c r="AG405" i="9"/>
  <c r="V214" i="8"/>
  <c r="X214" i="8" s="1"/>
  <c r="U215" i="8"/>
  <c r="Y214" i="8"/>
  <c r="P404" i="6"/>
  <c r="O405" i="6"/>
  <c r="W207" i="9"/>
  <c r="V209" i="7"/>
  <c r="X209" i="7" s="1"/>
  <c r="U210" i="7"/>
  <c r="V211" i="6"/>
  <c r="X211" i="6" s="1"/>
  <c r="U212" i="6"/>
  <c r="U208" i="9"/>
  <c r="W213" i="8"/>
  <c r="W214" i="8" s="1"/>
  <c r="Y207" i="9"/>
  <c r="X208" i="7"/>
  <c r="Y208" i="7" s="1"/>
  <c r="Y209" i="7" s="1"/>
  <c r="W208" i="7"/>
  <c r="W209" i="7" s="1"/>
  <c r="X210" i="6"/>
  <c r="Y210" i="6" s="1"/>
  <c r="Y211" i="6" s="1"/>
  <c r="W210" i="6"/>
  <c r="W211" i="6" s="1"/>
  <c r="F211" i="6"/>
  <c r="G211" i="6" l="1"/>
  <c r="F212" i="6"/>
  <c r="V212" i="6"/>
  <c r="X212" i="6" s="1"/>
  <c r="Y212" i="6" s="1"/>
  <c r="V210" i="7"/>
  <c r="X210" i="7" s="1"/>
  <c r="Y210" i="7" s="1"/>
  <c r="V215" i="8"/>
  <c r="X215" i="8" s="1"/>
  <c r="W212" i="6"/>
  <c r="V208" i="9"/>
  <c r="X208" i="9" s="1"/>
  <c r="Y208" i="9" s="1"/>
  <c r="AG405" i="6"/>
  <c r="I5" i="3" s="1"/>
  <c r="P405" i="6"/>
  <c r="Y215" i="8"/>
  <c r="AE405" i="9"/>
  <c r="E15" i="3" s="1"/>
  <c r="F15" i="3" s="1"/>
  <c r="AJ405" i="9"/>
  <c r="G15" i="3" s="1"/>
  <c r="P405" i="8"/>
  <c r="AG405" i="8"/>
  <c r="W210" i="7" l="1"/>
  <c r="U213" i="6"/>
  <c r="U209" i="9"/>
  <c r="U211" i="7"/>
  <c r="AE405" i="8"/>
  <c r="E14" i="3" s="1"/>
  <c r="F14" i="3" s="1"/>
  <c r="AJ405" i="8"/>
  <c r="G14" i="3" s="1"/>
  <c r="U216" i="8"/>
  <c r="W208" i="9"/>
  <c r="G212" i="6"/>
  <c r="F213" i="6"/>
  <c r="AE405" i="6"/>
  <c r="E5" i="3" s="1"/>
  <c r="F5" i="3" s="1"/>
  <c r="AJ405" i="6"/>
  <c r="G5" i="3" s="1"/>
  <c r="V209" i="9"/>
  <c r="X209" i="9" s="1"/>
  <c r="Y209" i="9" s="1"/>
  <c r="V211" i="7"/>
  <c r="X211" i="7" s="1"/>
  <c r="Y211" i="7" s="1"/>
  <c r="V213" i="6"/>
  <c r="X213" i="6" s="1"/>
  <c r="Y213" i="6" s="1"/>
  <c r="W215" i="8"/>
  <c r="AF211" i="6"/>
  <c r="I211" i="6"/>
  <c r="J211" i="6" s="1"/>
  <c r="H211" i="6"/>
  <c r="H212" i="6" l="1"/>
  <c r="I212" i="6"/>
  <c r="AF212" i="6"/>
  <c r="V216" i="8"/>
  <c r="X216" i="8" s="1"/>
  <c r="Y216" i="8" s="1"/>
  <c r="J212" i="6"/>
  <c r="U214" i="6"/>
  <c r="U212" i="7"/>
  <c r="W213" i="6"/>
  <c r="U210" i="9"/>
  <c r="G213" i="6"/>
  <c r="F214" i="6"/>
  <c r="W209" i="9"/>
  <c r="W211" i="7"/>
  <c r="G214" i="6" l="1"/>
  <c r="V210" i="9"/>
  <c r="X210" i="9" s="1"/>
  <c r="Y210" i="9" s="1"/>
  <c r="V212" i="7"/>
  <c r="X212" i="7" s="1"/>
  <c r="Y212" i="7" s="1"/>
  <c r="W216" i="8"/>
  <c r="W210" i="9"/>
  <c r="AF213" i="6"/>
  <c r="I213" i="6"/>
  <c r="J213" i="6" s="1"/>
  <c r="V214" i="6"/>
  <c r="X214" i="6" s="1"/>
  <c r="Y214" i="6" s="1"/>
  <c r="U217" i="8"/>
  <c r="H213" i="6"/>
  <c r="H214" i="6" l="1"/>
  <c r="V217" i="8"/>
  <c r="X217" i="8" s="1"/>
  <c r="Y217" i="8" s="1"/>
  <c r="U215" i="6"/>
  <c r="W214" i="6"/>
  <c r="W212" i="7"/>
  <c r="U213" i="7"/>
  <c r="U211" i="9"/>
  <c r="F215" i="6"/>
  <c r="I214" i="6"/>
  <c r="J214" i="6" s="1"/>
  <c r="AF214" i="6"/>
  <c r="G215" i="6" l="1"/>
  <c r="V213" i="7"/>
  <c r="X213" i="7" s="1"/>
  <c r="Y213" i="7" s="1"/>
  <c r="W217" i="8"/>
  <c r="V211" i="9"/>
  <c r="U212" i="9"/>
  <c r="V215" i="6"/>
  <c r="X215" i="6" s="1"/>
  <c r="Y215" i="6" s="1"/>
  <c r="U218" i="8"/>
  <c r="V218" i="8" l="1"/>
  <c r="X218" i="8" s="1"/>
  <c r="Y218" i="8" s="1"/>
  <c r="V212" i="9"/>
  <c r="X212" i="9" s="1"/>
  <c r="W218" i="8"/>
  <c r="W215" i="6"/>
  <c r="I215" i="6"/>
  <c r="J215" i="6" s="1"/>
  <c r="AF215" i="6"/>
  <c r="H215" i="6"/>
  <c r="U216" i="6"/>
  <c r="W213" i="7"/>
  <c r="X211" i="9"/>
  <c r="Y211" i="9" s="1"/>
  <c r="Y212" i="9" s="1"/>
  <c r="W211" i="9"/>
  <c r="U214" i="7"/>
  <c r="F216" i="6"/>
  <c r="U219" i="8" l="1"/>
  <c r="V214" i="7"/>
  <c r="X214" i="7" s="1"/>
  <c r="Y214" i="7" s="1"/>
  <c r="V216" i="6"/>
  <c r="X216" i="6" s="1"/>
  <c r="Y216" i="6" s="1"/>
  <c r="V219" i="8"/>
  <c r="X219" i="8" s="1"/>
  <c r="Y219" i="8" s="1"/>
  <c r="G216" i="6"/>
  <c r="H216" i="6" s="1"/>
  <c r="W212" i="9"/>
  <c r="U213" i="9"/>
  <c r="W214" i="7" l="1"/>
  <c r="W216" i="6"/>
  <c r="U215" i="7"/>
  <c r="V213" i="9"/>
  <c r="X213" i="9" s="1"/>
  <c r="Y213" i="9" s="1"/>
  <c r="AF216" i="6"/>
  <c r="I216" i="6"/>
  <c r="J216" i="6" s="1"/>
  <c r="V215" i="7"/>
  <c r="X215" i="7" s="1"/>
  <c r="Y215" i="7" s="1"/>
  <c r="F217" i="6"/>
  <c r="U220" i="8"/>
  <c r="W219" i="8"/>
  <c r="U217" i="6"/>
  <c r="V217" i="6" l="1"/>
  <c r="U218" i="6" s="1"/>
  <c r="V220" i="8"/>
  <c r="X220" i="8" s="1"/>
  <c r="Y220" i="8" s="1"/>
  <c r="W215" i="7"/>
  <c r="G217" i="6"/>
  <c r="U216" i="7"/>
  <c r="W213" i="9"/>
  <c r="U214" i="9"/>
  <c r="F218" i="6" l="1"/>
  <c r="W220" i="8"/>
  <c r="U221" i="8"/>
  <c r="V221" i="8" s="1"/>
  <c r="X221" i="8" s="1"/>
  <c r="Y221" i="8" s="1"/>
  <c r="V214" i="9"/>
  <c r="X214" i="9" s="1"/>
  <c r="Y214" i="9" s="1"/>
  <c r="G218" i="6"/>
  <c r="V218" i="6"/>
  <c r="X218" i="6" s="1"/>
  <c r="W214" i="9"/>
  <c r="V216" i="7"/>
  <c r="X216" i="7" s="1"/>
  <c r="Y216" i="7" s="1"/>
  <c r="I217" i="6"/>
  <c r="J217" i="6" s="1"/>
  <c r="AF217" i="6"/>
  <c r="H217" i="6"/>
  <c r="W216" i="7"/>
  <c r="X217" i="6"/>
  <c r="Y217" i="6" s="1"/>
  <c r="W217" i="6"/>
  <c r="Y218" i="6" l="1"/>
  <c r="U222" i="8"/>
  <c r="W218" i="6"/>
  <c r="H218" i="6"/>
  <c r="W221" i="8"/>
  <c r="U217" i="7"/>
  <c r="F219" i="6"/>
  <c r="U215" i="9"/>
  <c r="U219" i="6"/>
  <c r="V222" i="8"/>
  <c r="X222" i="8" s="1"/>
  <c r="Y222" i="8" s="1"/>
  <c r="AF218" i="6"/>
  <c r="I218" i="6"/>
  <c r="J218" i="6" s="1"/>
  <c r="W222" i="8" l="1"/>
  <c r="U223" i="8"/>
  <c r="V223" i="8" s="1"/>
  <c r="X223" i="8" s="1"/>
  <c r="Y223" i="8" s="1"/>
  <c r="V219" i="6"/>
  <c r="G219" i="6"/>
  <c r="V217" i="7"/>
  <c r="V215" i="9"/>
  <c r="X215" i="9" l="1"/>
  <c r="Y215" i="9" s="1"/>
  <c r="W215" i="9"/>
  <c r="X217" i="7"/>
  <c r="Y217" i="7" s="1"/>
  <c r="W217" i="7"/>
  <c r="I219" i="6"/>
  <c r="J219" i="6" s="1"/>
  <c r="AF219" i="6"/>
  <c r="H219" i="6"/>
  <c r="X219" i="6"/>
  <c r="Y219" i="6" s="1"/>
  <c r="W219" i="6"/>
  <c r="U216" i="9"/>
  <c r="W223" i="8"/>
  <c r="U218" i="7"/>
  <c r="F220" i="6"/>
  <c r="U220" i="6"/>
  <c r="U224" i="8"/>
  <c r="V224" i="8" l="1"/>
  <c r="X224" i="8" s="1"/>
  <c r="Y224" i="8" s="1"/>
  <c r="G220" i="6"/>
  <c r="H220" i="6" s="1"/>
  <c r="W224" i="8"/>
  <c r="V220" i="6"/>
  <c r="X220" i="6" s="1"/>
  <c r="V218" i="7"/>
  <c r="X218" i="7" s="1"/>
  <c r="Y218" i="7" s="1"/>
  <c r="V216" i="9"/>
  <c r="X216" i="9" s="1"/>
  <c r="Y216" i="9" s="1"/>
  <c r="Y220" i="6"/>
  <c r="W216" i="9" l="1"/>
  <c r="W218" i="7"/>
  <c r="U217" i="9"/>
  <c r="U219" i="7"/>
  <c r="U221" i="6"/>
  <c r="W220" i="6"/>
  <c r="F221" i="6"/>
  <c r="G221" i="6" s="1"/>
  <c r="H221" i="6" s="1"/>
  <c r="U225" i="8"/>
  <c r="V217" i="9"/>
  <c r="X217" i="9" s="1"/>
  <c r="Y217" i="9" s="1"/>
  <c r="V219" i="7"/>
  <c r="X219" i="7" s="1"/>
  <c r="Y219" i="7" s="1"/>
  <c r="V221" i="6"/>
  <c r="X221" i="6" s="1"/>
  <c r="Y221" i="6" s="1"/>
  <c r="V225" i="8"/>
  <c r="X225" i="8" s="1"/>
  <c r="AF220" i="6"/>
  <c r="I220" i="6"/>
  <c r="J220" i="6" s="1"/>
  <c r="Y225" i="8"/>
  <c r="W217" i="9" l="1"/>
  <c r="W225" i="8"/>
  <c r="U226" i="8"/>
  <c r="F222" i="6"/>
  <c r="G222" i="6" s="1"/>
  <c r="H222" i="6" s="1"/>
  <c r="W221" i="6"/>
  <c r="U222" i="6"/>
  <c r="V222" i="6" s="1"/>
  <c r="X222" i="6" s="1"/>
  <c r="Y222" i="6" s="1"/>
  <c r="U220" i="7"/>
  <c r="U218" i="9"/>
  <c r="V218" i="9" s="1"/>
  <c r="X218" i="9" s="1"/>
  <c r="Y218" i="9" s="1"/>
  <c r="W219" i="7"/>
  <c r="V226" i="8"/>
  <c r="X226" i="8" s="1"/>
  <c r="Y226" i="8" s="1"/>
  <c r="V220" i="7"/>
  <c r="X220" i="7" s="1"/>
  <c r="Y220" i="7" s="1"/>
  <c r="I221" i="6"/>
  <c r="J221" i="6" s="1"/>
  <c r="AF221" i="6"/>
  <c r="W220" i="7" l="1"/>
  <c r="U227" i="8"/>
  <c r="F223" i="6"/>
  <c r="V227" i="8"/>
  <c r="X227" i="8" s="1"/>
  <c r="Y227" i="8" s="1"/>
  <c r="W218" i="9"/>
  <c r="U219" i="9"/>
  <c r="U221" i="7"/>
  <c r="U223" i="6"/>
  <c r="W222" i="6"/>
  <c r="AF222" i="6"/>
  <c r="I222" i="6"/>
  <c r="J222" i="6" s="1"/>
  <c r="W226" i="8"/>
  <c r="W227" i="8" s="1"/>
  <c r="V223" i="6" l="1"/>
  <c r="X223" i="6" s="1"/>
  <c r="Y223" i="6" s="1"/>
  <c r="V219" i="9"/>
  <c r="X219" i="9" s="1"/>
  <c r="Y219" i="9" s="1"/>
  <c r="V221" i="7"/>
  <c r="U228" i="8"/>
  <c r="G223" i="6"/>
  <c r="F224" i="6"/>
  <c r="W219" i="9" l="1"/>
  <c r="G224" i="6"/>
  <c r="V228" i="8"/>
  <c r="U229" i="8" s="1"/>
  <c r="X221" i="7"/>
  <c r="Y221" i="7" s="1"/>
  <c r="W221" i="7"/>
  <c r="AF223" i="6"/>
  <c r="I223" i="6"/>
  <c r="J223" i="6" s="1"/>
  <c r="H223" i="6"/>
  <c r="H224" i="6" s="1"/>
  <c r="U222" i="7"/>
  <c r="W223" i="6"/>
  <c r="U220" i="9"/>
  <c r="U224" i="6"/>
  <c r="V224" i="6" l="1"/>
  <c r="U225" i="6" s="1"/>
  <c r="V229" i="8"/>
  <c r="X229" i="8" s="1"/>
  <c r="V220" i="9"/>
  <c r="V222" i="7"/>
  <c r="X222" i="7" s="1"/>
  <c r="Y222" i="7" s="1"/>
  <c r="X228" i="8"/>
  <c r="Y228" i="8" s="1"/>
  <c r="W228" i="8"/>
  <c r="AF224" i="6"/>
  <c r="I224" i="6"/>
  <c r="J224" i="6" s="1"/>
  <c r="Y229" i="8" l="1"/>
  <c r="W224" i="6"/>
  <c r="X220" i="9"/>
  <c r="Y220" i="9" s="1"/>
  <c r="W220" i="9"/>
  <c r="V225" i="6"/>
  <c r="X225" i="6" s="1"/>
  <c r="W229" i="8"/>
  <c r="U223" i="7"/>
  <c r="U221" i="9"/>
  <c r="U230" i="8"/>
  <c r="W222" i="7"/>
  <c r="X224" i="6"/>
  <c r="Y224" i="6" s="1"/>
  <c r="Y225" i="6" s="1"/>
  <c r="F225" i="6"/>
  <c r="V221" i="9" l="1"/>
  <c r="X221" i="9" s="1"/>
  <c r="Y221" i="9" s="1"/>
  <c r="G225" i="6"/>
  <c r="F226" i="6"/>
  <c r="W225" i="6"/>
  <c r="V230" i="8"/>
  <c r="X230" i="8" s="1"/>
  <c r="Y230" i="8" s="1"/>
  <c r="V223" i="7"/>
  <c r="X223" i="7" s="1"/>
  <c r="Y223" i="7" s="1"/>
  <c r="U226" i="6"/>
  <c r="W221" i="9"/>
  <c r="U222" i="9" l="1"/>
  <c r="V226" i="6"/>
  <c r="X226" i="6" s="1"/>
  <c r="Y226" i="6" s="1"/>
  <c r="U227" i="6"/>
  <c r="G226" i="6"/>
  <c r="F227" i="6"/>
  <c r="V222" i="9"/>
  <c r="X222" i="9" s="1"/>
  <c r="Y222" i="9" s="1"/>
  <c r="W223" i="7"/>
  <c r="U224" i="7"/>
  <c r="U231" i="8"/>
  <c r="W226" i="6"/>
  <c r="AF225" i="6"/>
  <c r="I225" i="6"/>
  <c r="J225" i="6" s="1"/>
  <c r="H225" i="6"/>
  <c r="H226" i="6" s="1"/>
  <c r="W230" i="8"/>
  <c r="V224" i="7" l="1"/>
  <c r="X224" i="7" s="1"/>
  <c r="Y224" i="7" s="1"/>
  <c r="G227" i="6"/>
  <c r="V227" i="6"/>
  <c r="X227" i="6" s="1"/>
  <c r="H227" i="6"/>
  <c r="V231" i="8"/>
  <c r="X231" i="8" s="1"/>
  <c r="Y231" i="8" s="1"/>
  <c r="W222" i="9"/>
  <c r="U223" i="9"/>
  <c r="AF226" i="6"/>
  <c r="I226" i="6"/>
  <c r="J226" i="6" s="1"/>
  <c r="Y227" i="6"/>
  <c r="U232" i="8" l="1"/>
  <c r="V232" i="8" s="1"/>
  <c r="X232" i="8" s="1"/>
  <c r="Y232" i="8" s="1"/>
  <c r="W224" i="7"/>
  <c r="V223" i="9"/>
  <c r="X223" i="9" s="1"/>
  <c r="Y223" i="9" s="1"/>
  <c r="I227" i="6"/>
  <c r="J227" i="6" s="1"/>
  <c r="AF227" i="6"/>
  <c r="U225" i="7"/>
  <c r="W227" i="6"/>
  <c r="W231" i="8"/>
  <c r="U228" i="6"/>
  <c r="F228" i="6"/>
  <c r="W232" i="8" l="1"/>
  <c r="W223" i="9"/>
  <c r="U233" i="8"/>
  <c r="U224" i="9"/>
  <c r="G228" i="6"/>
  <c r="V225" i="7"/>
  <c r="V233" i="8"/>
  <c r="X233" i="8" s="1"/>
  <c r="Y233" i="8" s="1"/>
  <c r="V224" i="9"/>
  <c r="X224" i="9" s="1"/>
  <c r="Y224" i="9" s="1"/>
  <c r="V228" i="6"/>
  <c r="X228" i="6" s="1"/>
  <c r="Y228" i="6" s="1"/>
  <c r="W224" i="9"/>
  <c r="AF228" i="6" l="1"/>
  <c r="I228" i="6"/>
  <c r="J228" i="6" s="1"/>
  <c r="H228" i="6"/>
  <c r="X225" i="7"/>
  <c r="Y225" i="7" s="1"/>
  <c r="W225" i="7"/>
  <c r="W228" i="6"/>
  <c r="U229" i="6"/>
  <c r="U225" i="9"/>
  <c r="U234" i="8"/>
  <c r="U226" i="7"/>
  <c r="W233" i="8"/>
  <c r="F229" i="6"/>
  <c r="G229" i="6" l="1"/>
  <c r="H229" i="6" s="1"/>
  <c r="V226" i="7"/>
  <c r="X226" i="7" s="1"/>
  <c r="V225" i="9"/>
  <c r="U226" i="9" s="1"/>
  <c r="Y226" i="7"/>
  <c r="V234" i="8"/>
  <c r="X234" i="8" s="1"/>
  <c r="Y234" i="8" s="1"/>
  <c r="V229" i="6"/>
  <c r="X229" i="6" s="1"/>
  <c r="Y229" i="6" s="1"/>
  <c r="W226" i="7"/>
  <c r="U230" i="6" l="1"/>
  <c r="V230" i="6" s="1"/>
  <c r="X230" i="6" s="1"/>
  <c r="Y230" i="6" s="1"/>
  <c r="U235" i="8"/>
  <c r="W234" i="8"/>
  <c r="W235" i="8" s="1"/>
  <c r="U227" i="7"/>
  <c r="F230" i="6"/>
  <c r="V235" i="8"/>
  <c r="X235" i="8" s="1"/>
  <c r="V226" i="9"/>
  <c r="X226" i="9" s="1"/>
  <c r="V227" i="7"/>
  <c r="X227" i="7" s="1"/>
  <c r="Y227" i="7" s="1"/>
  <c r="G230" i="6"/>
  <c r="W227" i="7"/>
  <c r="Y235" i="8"/>
  <c r="W229" i="6"/>
  <c r="X225" i="9"/>
  <c r="Y225" i="9" s="1"/>
  <c r="Y226" i="9" s="1"/>
  <c r="W225" i="9"/>
  <c r="I229" i="6"/>
  <c r="J229" i="6" s="1"/>
  <c r="AF229" i="6"/>
  <c r="I230" i="6" l="1"/>
  <c r="J230" i="6" s="1"/>
  <c r="AF230" i="6"/>
  <c r="W226" i="9"/>
  <c r="W230" i="6"/>
  <c r="F231" i="6"/>
  <c r="U228" i="7"/>
  <c r="U227" i="9"/>
  <c r="U236" i="8"/>
  <c r="U231" i="6"/>
  <c r="H230" i="6"/>
  <c r="V231" i="6" l="1"/>
  <c r="X231" i="6" s="1"/>
  <c r="Y231" i="6" s="1"/>
  <c r="V227" i="9"/>
  <c r="X227" i="9" s="1"/>
  <c r="Y227" i="9" s="1"/>
  <c r="G231" i="6"/>
  <c r="W227" i="9"/>
  <c r="V236" i="8"/>
  <c r="V228" i="7"/>
  <c r="W231" i="6" l="1"/>
  <c r="F232" i="6"/>
  <c r="X228" i="7"/>
  <c r="Y228" i="7" s="1"/>
  <c r="W228" i="7"/>
  <c r="AF231" i="6"/>
  <c r="I231" i="6"/>
  <c r="J231" i="6" s="1"/>
  <c r="X236" i="8"/>
  <c r="Y236" i="8" s="1"/>
  <c r="W236" i="8"/>
  <c r="U229" i="7"/>
  <c r="U237" i="8"/>
  <c r="H231" i="6"/>
  <c r="G232" i="6"/>
  <c r="U228" i="9"/>
  <c r="U232" i="6"/>
  <c r="I232" i="6" l="1"/>
  <c r="J232" i="6" s="1"/>
  <c r="AF232" i="6"/>
  <c r="V237" i="8"/>
  <c r="X237" i="8" s="1"/>
  <c r="Y237" i="8" s="1"/>
  <c r="V228" i="9"/>
  <c r="V232" i="6"/>
  <c r="H232" i="6"/>
  <c r="V229" i="7"/>
  <c r="X229" i="7" s="1"/>
  <c r="Y229" i="7" s="1"/>
  <c r="W237" i="8"/>
  <c r="U238" i="8" l="1"/>
  <c r="U230" i="7"/>
  <c r="V230" i="7"/>
  <c r="X230" i="7" s="1"/>
  <c r="Y230" i="7" s="1"/>
  <c r="X232" i="6"/>
  <c r="Y232" i="6" s="1"/>
  <c r="W232" i="6"/>
  <c r="F233" i="6"/>
  <c r="X228" i="9"/>
  <c r="Y228" i="9" s="1"/>
  <c r="W228" i="9"/>
  <c r="V238" i="8"/>
  <c r="X238" i="8" s="1"/>
  <c r="Y238" i="8" s="1"/>
  <c r="U233" i="6"/>
  <c r="U229" i="9"/>
  <c r="W229" i="7"/>
  <c r="W238" i="8" l="1"/>
  <c r="W230" i="7"/>
  <c r="U239" i="8"/>
  <c r="V239" i="8" s="1"/>
  <c r="V233" i="6"/>
  <c r="X233" i="6" s="1"/>
  <c r="U234" i="6"/>
  <c r="W233" i="6"/>
  <c r="V229" i="9"/>
  <c r="X229" i="9" s="1"/>
  <c r="Y229" i="9" s="1"/>
  <c r="G233" i="6"/>
  <c r="F234" i="6"/>
  <c r="Y233" i="6"/>
  <c r="U231" i="7"/>
  <c r="X239" i="8" l="1"/>
  <c r="Y239" i="8" s="1"/>
  <c r="U240" i="8"/>
  <c r="W239" i="8"/>
  <c r="I233" i="6"/>
  <c r="J233" i="6" s="1"/>
  <c r="AF233" i="6"/>
  <c r="H233" i="6"/>
  <c r="V240" i="8"/>
  <c r="X240" i="8" s="1"/>
  <c r="V234" i="6"/>
  <c r="X234" i="6" s="1"/>
  <c r="Y234" i="6" s="1"/>
  <c r="V231" i="7"/>
  <c r="U232" i="7" s="1"/>
  <c r="G234" i="6"/>
  <c r="F235" i="6"/>
  <c r="W229" i="9"/>
  <c r="U230" i="9"/>
  <c r="Y240" i="8"/>
  <c r="U235" i="6" l="1"/>
  <c r="U241" i="8"/>
  <c r="W234" i="6"/>
  <c r="V230" i="9"/>
  <c r="X230" i="9" s="1"/>
  <c r="Y230" i="9" s="1"/>
  <c r="W230" i="9"/>
  <c r="AF234" i="6"/>
  <c r="I234" i="6"/>
  <c r="X231" i="7"/>
  <c r="Y231" i="7" s="1"/>
  <c r="W231" i="7"/>
  <c r="W240" i="8"/>
  <c r="G235" i="6"/>
  <c r="V232" i="7"/>
  <c r="X232" i="7" s="1"/>
  <c r="V235" i="6"/>
  <c r="X235" i="6" s="1"/>
  <c r="Y235" i="6" s="1"/>
  <c r="V241" i="8"/>
  <c r="X241" i="8" s="1"/>
  <c r="Y241" i="8" s="1"/>
  <c r="W235" i="6"/>
  <c r="H234" i="6"/>
  <c r="J234" i="6"/>
  <c r="U231" i="9" l="1"/>
  <c r="H235" i="6"/>
  <c r="U242" i="8"/>
  <c r="U236" i="6"/>
  <c r="U233" i="7"/>
  <c r="F236" i="6"/>
  <c r="W241" i="8"/>
  <c r="Y232" i="7"/>
  <c r="I235" i="6"/>
  <c r="J235" i="6" s="1"/>
  <c r="AF235" i="6"/>
  <c r="W232" i="7"/>
  <c r="V231" i="9"/>
  <c r="X231" i="9" s="1"/>
  <c r="Y231" i="9" s="1"/>
  <c r="G236" i="6" l="1"/>
  <c r="V236" i="6"/>
  <c r="F237" i="6" s="1"/>
  <c r="U232" i="9"/>
  <c r="W231" i="9"/>
  <c r="V233" i="7"/>
  <c r="X233" i="7" s="1"/>
  <c r="Y233" i="7" s="1"/>
  <c r="V242" i="8"/>
  <c r="X242" i="8" s="1"/>
  <c r="Y242" i="8" s="1"/>
  <c r="H236" i="6"/>
  <c r="U237" i="6" l="1"/>
  <c r="V237" i="6" s="1"/>
  <c r="U243" i="8"/>
  <c r="U234" i="7"/>
  <c r="W242" i="8"/>
  <c r="V232" i="9"/>
  <c r="X232" i="9" s="1"/>
  <c r="Y232" i="9" s="1"/>
  <c r="X236" i="6"/>
  <c r="Y236" i="6" s="1"/>
  <c r="W236" i="6"/>
  <c r="AF236" i="6"/>
  <c r="I236" i="6"/>
  <c r="J236" i="6" s="1"/>
  <c r="G237" i="6"/>
  <c r="H237" i="6" s="1"/>
  <c r="W233" i="7"/>
  <c r="X237" i="6" l="1"/>
  <c r="F238" i="6"/>
  <c r="Y237" i="6"/>
  <c r="V234" i="7"/>
  <c r="X234" i="7" s="1"/>
  <c r="Y234" i="7" s="1"/>
  <c r="W234" i="7"/>
  <c r="AF237" i="6"/>
  <c r="I237" i="6"/>
  <c r="J237" i="6" s="1"/>
  <c r="W237" i="6"/>
  <c r="U233" i="9"/>
  <c r="V243" i="8"/>
  <c r="X243" i="8" s="1"/>
  <c r="Y243" i="8" s="1"/>
  <c r="U238" i="6"/>
  <c r="W232" i="9"/>
  <c r="G238" i="6"/>
  <c r="H238" i="6" s="1"/>
  <c r="U235" i="7" l="1"/>
  <c r="U236" i="7" s="1"/>
  <c r="V238" i="6"/>
  <c r="V233" i="9"/>
  <c r="X233" i="9" s="1"/>
  <c r="Y233" i="9" s="1"/>
  <c r="AF238" i="6"/>
  <c r="I238" i="6"/>
  <c r="J238" i="6" s="1"/>
  <c r="W233" i="9"/>
  <c r="U244" i="8"/>
  <c r="W243" i="8"/>
  <c r="V235" i="7"/>
  <c r="X235" i="7" s="1"/>
  <c r="Y235" i="7" s="1"/>
  <c r="W235" i="7" l="1"/>
  <c r="U234" i="9"/>
  <c r="V236" i="7"/>
  <c r="X236" i="7" s="1"/>
  <c r="Y236" i="7" s="1"/>
  <c r="V234" i="9"/>
  <c r="X234" i="9" s="1"/>
  <c r="Y234" i="9" s="1"/>
  <c r="X238" i="6"/>
  <c r="Y238" i="6" s="1"/>
  <c r="F239" i="6"/>
  <c r="W238" i="6"/>
  <c r="V244" i="8"/>
  <c r="X244" i="8" s="1"/>
  <c r="Y244" i="8" s="1"/>
  <c r="U239" i="6"/>
  <c r="U245" i="8" l="1"/>
  <c r="V245" i="8" s="1"/>
  <c r="X245" i="8" s="1"/>
  <c r="Y245" i="8" s="1"/>
  <c r="W236" i="7"/>
  <c r="W234" i="9"/>
  <c r="G239" i="6"/>
  <c r="U235" i="9"/>
  <c r="W244" i="8"/>
  <c r="U237" i="7"/>
  <c r="V239" i="6"/>
  <c r="X239" i="6" s="1"/>
  <c r="Y239" i="6" s="1"/>
  <c r="W245" i="8" l="1"/>
  <c r="F240" i="6"/>
  <c r="U240" i="6"/>
  <c r="V237" i="7"/>
  <c r="X237" i="7" s="1"/>
  <c r="Y237" i="7" s="1"/>
  <c r="V235" i="9"/>
  <c r="X235" i="9" s="1"/>
  <c r="Y235" i="9" s="1"/>
  <c r="I239" i="6"/>
  <c r="J239" i="6" s="1"/>
  <c r="AF239" i="6"/>
  <c r="H239" i="6"/>
  <c r="W235" i="9"/>
  <c r="U246" i="8"/>
  <c r="W239" i="6"/>
  <c r="W237" i="7"/>
  <c r="G240" i="6" l="1"/>
  <c r="V246" i="8"/>
  <c r="U247" i="8"/>
  <c r="U236" i="9"/>
  <c r="U238" i="7"/>
  <c r="V240" i="6"/>
  <c r="X240" i="6" s="1"/>
  <c r="Y240" i="6" s="1"/>
  <c r="U241" i="6"/>
  <c r="V238" i="7" l="1"/>
  <c r="U239" i="7" s="1"/>
  <c r="V247" i="8"/>
  <c r="X247" i="8" s="1"/>
  <c r="V236" i="9"/>
  <c r="U237" i="9" s="1"/>
  <c r="W240" i="6"/>
  <c r="X246" i="8"/>
  <c r="Y246" i="8" s="1"/>
  <c r="Y247" i="8" s="1"/>
  <c r="W246" i="8"/>
  <c r="F241" i="6"/>
  <c r="V241" i="6"/>
  <c r="X241" i="6" s="1"/>
  <c r="Y241" i="6" s="1"/>
  <c r="I240" i="6"/>
  <c r="J240" i="6" s="1"/>
  <c r="AF240" i="6"/>
  <c r="H240" i="6"/>
  <c r="U242" i="6" l="1"/>
  <c r="V239" i="7"/>
  <c r="X239" i="7" s="1"/>
  <c r="G241" i="6"/>
  <c r="F242" i="6"/>
  <c r="H241" i="6"/>
  <c r="W247" i="8"/>
  <c r="W241" i="6"/>
  <c r="X236" i="9"/>
  <c r="Y236" i="9" s="1"/>
  <c r="W236" i="9"/>
  <c r="U248" i="8"/>
  <c r="V242" i="6"/>
  <c r="X242" i="6" s="1"/>
  <c r="Y242" i="6" s="1"/>
  <c r="V237" i="9"/>
  <c r="X237" i="9" s="1"/>
  <c r="X238" i="7"/>
  <c r="Y238" i="7" s="1"/>
  <c r="Y239" i="7" s="1"/>
  <c r="W238" i="7"/>
  <c r="W239" i="7" s="1"/>
  <c r="U243" i="6" l="1"/>
  <c r="V243" i="6" s="1"/>
  <c r="X243" i="6" s="1"/>
  <c r="Y243" i="6" s="1"/>
  <c r="Y237" i="9"/>
  <c r="U238" i="9"/>
  <c r="W237" i="9"/>
  <c r="W242" i="6"/>
  <c r="G242" i="6"/>
  <c r="H242" i="6" s="1"/>
  <c r="F243" i="6"/>
  <c r="U240" i="7"/>
  <c r="V248" i="8"/>
  <c r="X248" i="8" s="1"/>
  <c r="Y248" i="8" s="1"/>
  <c r="I241" i="6"/>
  <c r="J241" i="6" s="1"/>
  <c r="AF241" i="6"/>
  <c r="U249" i="8" l="1"/>
  <c r="V240" i="7"/>
  <c r="U241" i="7" s="1"/>
  <c r="G243" i="6"/>
  <c r="H243" i="6" s="1"/>
  <c r="F244" i="6"/>
  <c r="W243" i="6"/>
  <c r="V238" i="9"/>
  <c r="X238" i="9" s="1"/>
  <c r="Y238" i="9" s="1"/>
  <c r="W248" i="8"/>
  <c r="U244" i="6"/>
  <c r="V249" i="8"/>
  <c r="X249" i="8" s="1"/>
  <c r="Y249" i="8" s="1"/>
  <c r="I242" i="6"/>
  <c r="J242" i="6" s="1"/>
  <c r="AF242" i="6"/>
  <c r="W238" i="9"/>
  <c r="U250" i="8" l="1"/>
  <c r="V250" i="8" s="1"/>
  <c r="X250" i="8" s="1"/>
  <c r="Y250" i="8" s="1"/>
  <c r="U239" i="9"/>
  <c r="W249" i="8"/>
  <c r="G244" i="6"/>
  <c r="H244" i="6" s="1"/>
  <c r="X240" i="7"/>
  <c r="Y240" i="7" s="1"/>
  <c r="W240" i="7"/>
  <c r="V244" i="6"/>
  <c r="X244" i="6" s="1"/>
  <c r="Y244" i="6" s="1"/>
  <c r="V239" i="9"/>
  <c r="X239" i="9" s="1"/>
  <c r="Y239" i="9" s="1"/>
  <c r="W244" i="6"/>
  <c r="I243" i="6"/>
  <c r="J243" i="6" s="1"/>
  <c r="AF243" i="6"/>
  <c r="V241" i="7"/>
  <c r="X241" i="7" s="1"/>
  <c r="U242" i="7"/>
  <c r="W241" i="7" l="1"/>
  <c r="V242" i="7"/>
  <c r="X242" i="7" s="1"/>
  <c r="U240" i="9"/>
  <c r="U245" i="6"/>
  <c r="U251" i="8"/>
  <c r="Y241" i="7"/>
  <c r="Y242" i="7" s="1"/>
  <c r="AF244" i="6"/>
  <c r="I244" i="6"/>
  <c r="J244" i="6" s="1"/>
  <c r="W239" i="9"/>
  <c r="W242" i="7"/>
  <c r="F245" i="6"/>
  <c r="W250" i="8"/>
  <c r="U243" i="7" l="1"/>
  <c r="V243" i="7" s="1"/>
  <c r="V240" i="9"/>
  <c r="X240" i="9" s="1"/>
  <c r="Y240" i="9" s="1"/>
  <c r="G245" i="6"/>
  <c r="V245" i="6"/>
  <c r="U246" i="6" s="1"/>
  <c r="V251" i="8"/>
  <c r="X251" i="8" s="1"/>
  <c r="Y251" i="8" s="1"/>
  <c r="X243" i="7" l="1"/>
  <c r="Y243" i="7" s="1"/>
  <c r="W243" i="7"/>
  <c r="V246" i="6"/>
  <c r="X246" i="6" s="1"/>
  <c r="F246" i="6"/>
  <c r="U252" i="8"/>
  <c r="I245" i="6"/>
  <c r="J245" i="6" s="1"/>
  <c r="AF245" i="6"/>
  <c r="H245" i="6"/>
  <c r="U244" i="7"/>
  <c r="U241" i="9"/>
  <c r="W240" i="9"/>
  <c r="X245" i="6"/>
  <c r="Y245" i="6" s="1"/>
  <c r="W245" i="6"/>
  <c r="W246" i="6" s="1"/>
  <c r="W251" i="8"/>
  <c r="Y246" i="6" l="1"/>
  <c r="V244" i="7"/>
  <c r="U245" i="7" s="1"/>
  <c r="V241" i="9"/>
  <c r="X241" i="9" s="1"/>
  <c r="Y241" i="9" s="1"/>
  <c r="G246" i="6"/>
  <c r="F247" i="6"/>
  <c r="U247" i="6"/>
  <c r="V252" i="8"/>
  <c r="X252" i="8" s="1"/>
  <c r="Y252" i="8" s="1"/>
  <c r="U253" i="8" l="1"/>
  <c r="U242" i="9"/>
  <c r="V245" i="7"/>
  <c r="X245" i="7" s="1"/>
  <c r="V247" i="6"/>
  <c r="U248" i="6" s="1"/>
  <c r="AF246" i="6"/>
  <c r="I246" i="6"/>
  <c r="J246" i="6" s="1"/>
  <c r="H246" i="6"/>
  <c r="W241" i="9"/>
  <c r="U254" i="8"/>
  <c r="V253" i="8"/>
  <c r="X253" i="8" s="1"/>
  <c r="Y253" i="8" s="1"/>
  <c r="G247" i="6"/>
  <c r="F248" i="6"/>
  <c r="V242" i="9"/>
  <c r="X242" i="9" s="1"/>
  <c r="Y242" i="9" s="1"/>
  <c r="X244" i="7"/>
  <c r="Y244" i="7" s="1"/>
  <c r="Y245" i="7" s="1"/>
  <c r="W244" i="7"/>
  <c r="W245" i="7" s="1"/>
  <c r="W252" i="8"/>
  <c r="W253" i="8" s="1"/>
  <c r="U243" i="9" l="1"/>
  <c r="G248" i="6"/>
  <c r="W242" i="9"/>
  <c r="H247" i="6"/>
  <c r="H248" i="6" s="1"/>
  <c r="X247" i="6"/>
  <c r="Y247" i="6" s="1"/>
  <c r="W247" i="6"/>
  <c r="U246" i="7"/>
  <c r="I247" i="6"/>
  <c r="AF247" i="6"/>
  <c r="V254" i="8"/>
  <c r="X254" i="8" s="1"/>
  <c r="Y254" i="8" s="1"/>
  <c r="J247" i="6"/>
  <c r="V248" i="6"/>
  <c r="X248" i="6" s="1"/>
  <c r="U255" i="8" l="1"/>
  <c r="U249" i="6"/>
  <c r="V246" i="7"/>
  <c r="Y248" i="6"/>
  <c r="I248" i="6"/>
  <c r="J248" i="6" s="1"/>
  <c r="AF248" i="6"/>
  <c r="V255" i="8"/>
  <c r="X255" i="8" s="1"/>
  <c r="Y255" i="8" s="1"/>
  <c r="W248" i="6"/>
  <c r="F249" i="6"/>
  <c r="V243" i="9"/>
  <c r="X243" i="9" s="1"/>
  <c r="Y243" i="9" s="1"/>
  <c r="W254" i="8"/>
  <c r="U244" i="9" l="1"/>
  <c r="V244" i="9" s="1"/>
  <c r="X244" i="9" s="1"/>
  <c r="Y244" i="9" s="1"/>
  <c r="X246" i="7"/>
  <c r="Y246" i="7" s="1"/>
  <c r="W246" i="7"/>
  <c r="V249" i="6"/>
  <c r="X249" i="6" s="1"/>
  <c r="Y249" i="6" s="1"/>
  <c r="G249" i="6"/>
  <c r="W255" i="8"/>
  <c r="U256" i="8"/>
  <c r="W243" i="9"/>
  <c r="U247" i="7"/>
  <c r="W244" i="9" l="1"/>
  <c r="AF249" i="6"/>
  <c r="I249" i="6"/>
  <c r="J249" i="6" s="1"/>
  <c r="H249" i="6"/>
  <c r="U245" i="9"/>
  <c r="V247" i="7"/>
  <c r="X247" i="7" s="1"/>
  <c r="Y247" i="7" s="1"/>
  <c r="V256" i="8"/>
  <c r="X256" i="8" s="1"/>
  <c r="Y256" i="8" s="1"/>
  <c r="F250" i="6"/>
  <c r="U250" i="6"/>
  <c r="W247" i="7"/>
  <c r="W249" i="6"/>
  <c r="W256" i="8" l="1"/>
  <c r="U257" i="8"/>
  <c r="U248" i="7"/>
  <c r="V257" i="8"/>
  <c r="X257" i="8" s="1"/>
  <c r="Y257" i="8" s="1"/>
  <c r="V248" i="7"/>
  <c r="X248" i="7" s="1"/>
  <c r="Y248" i="7" s="1"/>
  <c r="V245" i="9"/>
  <c r="U246" i="9" s="1"/>
  <c r="G250" i="6"/>
  <c r="H250" i="6" s="1"/>
  <c r="V250" i="6"/>
  <c r="X250" i="6" s="1"/>
  <c r="Y250" i="6" s="1"/>
  <c r="W257" i="8"/>
  <c r="V246" i="9" l="1"/>
  <c r="X246" i="9" s="1"/>
  <c r="U251" i="6"/>
  <c r="W250" i="6"/>
  <c r="AF250" i="6"/>
  <c r="I250" i="6"/>
  <c r="J250" i="6" s="1"/>
  <c r="U249" i="7"/>
  <c r="U258" i="8"/>
  <c r="W248" i="7"/>
  <c r="F251" i="6"/>
  <c r="X245" i="9"/>
  <c r="Y245" i="9" s="1"/>
  <c r="W245" i="9"/>
  <c r="W246" i="9" s="1"/>
  <c r="Y246" i="9" l="1"/>
  <c r="V251" i="6"/>
  <c r="X251" i="6" s="1"/>
  <c r="Y251" i="6" s="1"/>
  <c r="G251" i="6"/>
  <c r="F252" i="6"/>
  <c r="V249" i="7"/>
  <c r="X249" i="7" s="1"/>
  <c r="Y249" i="7" s="1"/>
  <c r="V258" i="8"/>
  <c r="U259" i="8"/>
  <c r="W251" i="6"/>
  <c r="U247" i="9"/>
  <c r="V247" i="9" l="1"/>
  <c r="X258" i="8"/>
  <c r="Y258" i="8" s="1"/>
  <c r="W258" i="8"/>
  <c r="U250" i="7"/>
  <c r="G252" i="6"/>
  <c r="U252" i="6"/>
  <c r="W249" i="7"/>
  <c r="V259" i="8"/>
  <c r="X259" i="8" s="1"/>
  <c r="U260" i="8"/>
  <c r="I251" i="6"/>
  <c r="J251" i="6" s="1"/>
  <c r="AF251" i="6"/>
  <c r="H251" i="6"/>
  <c r="H252" i="6" l="1"/>
  <c r="V260" i="8"/>
  <c r="X260" i="8" s="1"/>
  <c r="V250" i="7"/>
  <c r="X250" i="7" s="1"/>
  <c r="Y250" i="7" s="1"/>
  <c r="Y259" i="8"/>
  <c r="Y260" i="8" s="1"/>
  <c r="X247" i="9"/>
  <c r="Y247" i="9" s="1"/>
  <c r="W247" i="9"/>
  <c r="V252" i="6"/>
  <c r="U253" i="6" s="1"/>
  <c r="AF252" i="6"/>
  <c r="I252" i="6"/>
  <c r="J252" i="6" s="1"/>
  <c r="W259" i="8"/>
  <c r="W260" i="8" s="1"/>
  <c r="U248" i="9"/>
  <c r="U251" i="7" l="1"/>
  <c r="V251" i="7" s="1"/>
  <c r="W250" i="7"/>
  <c r="V248" i="9"/>
  <c r="X248" i="9" s="1"/>
  <c r="V253" i="6"/>
  <c r="X253" i="6" s="1"/>
  <c r="Y248" i="9"/>
  <c r="X252" i="6"/>
  <c r="Y252" i="6" s="1"/>
  <c r="W252" i="6"/>
  <c r="W253" i="6" s="1"/>
  <c r="F253" i="6"/>
  <c r="U261" i="8"/>
  <c r="X251" i="7" l="1"/>
  <c r="Y251" i="7" s="1"/>
  <c r="W251" i="7"/>
  <c r="U252" i="7"/>
  <c r="W248" i="9"/>
  <c r="V252" i="7"/>
  <c r="X252" i="7" s="1"/>
  <c r="Y252" i="7" s="1"/>
  <c r="V261" i="8"/>
  <c r="U262" i="8"/>
  <c r="G253" i="6"/>
  <c r="F254" i="6"/>
  <c r="Y253" i="6"/>
  <c r="W252" i="7"/>
  <c r="U254" i="6"/>
  <c r="U249" i="9"/>
  <c r="G254" i="6" l="1"/>
  <c r="V262" i="8"/>
  <c r="X262" i="8" s="1"/>
  <c r="V249" i="9"/>
  <c r="V254" i="6"/>
  <c r="U255" i="6"/>
  <c r="AF253" i="6"/>
  <c r="I253" i="6"/>
  <c r="J253" i="6" s="1"/>
  <c r="H253" i="6"/>
  <c r="X261" i="8"/>
  <c r="Y261" i="8" s="1"/>
  <c r="Y262" i="8" s="1"/>
  <c r="W261" i="8"/>
  <c r="W262" i="8" s="1"/>
  <c r="U253" i="7"/>
  <c r="H254" i="6" l="1"/>
  <c r="V255" i="6"/>
  <c r="X255" i="6" s="1"/>
  <c r="X249" i="9"/>
  <c r="Y249" i="9" s="1"/>
  <c r="W249" i="9"/>
  <c r="I254" i="6"/>
  <c r="AF254" i="6"/>
  <c r="V253" i="7"/>
  <c r="U254" i="7" s="1"/>
  <c r="J254" i="6"/>
  <c r="X254" i="6"/>
  <c r="Y254" i="6" s="1"/>
  <c r="Y255" i="6" s="1"/>
  <c r="W254" i="6"/>
  <c r="W255" i="6" s="1"/>
  <c r="U250" i="9"/>
  <c r="U263" i="8"/>
  <c r="F255" i="6"/>
  <c r="V263" i="8" l="1"/>
  <c r="U264" i="8" s="1"/>
  <c r="V254" i="7"/>
  <c r="X254" i="7" s="1"/>
  <c r="G255" i="6"/>
  <c r="F256" i="6"/>
  <c r="V250" i="9"/>
  <c r="X250" i="9" s="1"/>
  <c r="Y250" i="9" s="1"/>
  <c r="X253" i="7"/>
  <c r="Y253" i="7" s="1"/>
  <c r="Y254" i="7" s="1"/>
  <c r="W253" i="7"/>
  <c r="W254" i="7" s="1"/>
  <c r="U256" i="6"/>
  <c r="W250" i="9" l="1"/>
  <c r="V264" i="8"/>
  <c r="X264" i="8" s="1"/>
  <c r="AF255" i="6"/>
  <c r="I255" i="6"/>
  <c r="J255" i="6" s="1"/>
  <c r="H255" i="6"/>
  <c r="U255" i="7"/>
  <c r="V256" i="6"/>
  <c r="U257" i="6" s="1"/>
  <c r="U251" i="9"/>
  <c r="G256" i="6"/>
  <c r="X263" i="8"/>
  <c r="Y263" i="8" s="1"/>
  <c r="Y264" i="8" s="1"/>
  <c r="W263" i="8"/>
  <c r="W264" i="8" s="1"/>
  <c r="F257" i="6" l="1"/>
  <c r="G257" i="6" s="1"/>
  <c r="AF256" i="6"/>
  <c r="I256" i="6"/>
  <c r="J256" i="6" s="1"/>
  <c r="V257" i="6"/>
  <c r="X257" i="6" s="1"/>
  <c r="V255" i="7"/>
  <c r="U256" i="7" s="1"/>
  <c r="F258" i="6"/>
  <c r="V251" i="9"/>
  <c r="U252" i="9" s="1"/>
  <c r="X256" i="6"/>
  <c r="Y256" i="6" s="1"/>
  <c r="Y257" i="6" s="1"/>
  <c r="W256" i="6"/>
  <c r="W257" i="6" s="1"/>
  <c r="H256" i="6"/>
  <c r="U265" i="8"/>
  <c r="H257" i="6" l="1"/>
  <c r="V256" i="7"/>
  <c r="X256" i="7" s="1"/>
  <c r="X251" i="9"/>
  <c r="Y251" i="9" s="1"/>
  <c r="W251" i="9"/>
  <c r="AF257" i="6"/>
  <c r="I257" i="6"/>
  <c r="U258" i="6"/>
  <c r="V265" i="8"/>
  <c r="U266" i="8" s="1"/>
  <c r="V252" i="9"/>
  <c r="X252" i="9" s="1"/>
  <c r="G258" i="6"/>
  <c r="J257" i="6"/>
  <c r="X255" i="7"/>
  <c r="Y255" i="7" s="1"/>
  <c r="Y256" i="7" s="1"/>
  <c r="W255" i="7"/>
  <c r="W256" i="7" s="1"/>
  <c r="U253" i="9" l="1"/>
  <c r="X265" i="8"/>
  <c r="Y265" i="8" s="1"/>
  <c r="W265" i="8"/>
  <c r="W252" i="9"/>
  <c r="U257" i="7"/>
  <c r="I258" i="6"/>
  <c r="J258" i="6" s="1"/>
  <c r="AF258" i="6"/>
  <c r="V266" i="8"/>
  <c r="X266" i="8" s="1"/>
  <c r="U267" i="8"/>
  <c r="V258" i="6"/>
  <c r="U259" i="6"/>
  <c r="Y252" i="9"/>
  <c r="H258" i="6"/>
  <c r="V267" i="8" l="1"/>
  <c r="X267" i="8" s="1"/>
  <c r="Y266" i="8"/>
  <c r="V259" i="6"/>
  <c r="X259" i="6" s="1"/>
  <c r="X258" i="6"/>
  <c r="Y258" i="6" s="1"/>
  <c r="W258" i="6"/>
  <c r="F259" i="6"/>
  <c r="V257" i="7"/>
  <c r="U258" i="7" s="1"/>
  <c r="W266" i="8"/>
  <c r="V253" i="9"/>
  <c r="X253" i="9" s="1"/>
  <c r="Y253" i="9" s="1"/>
  <c r="W267" i="8" l="1"/>
  <c r="Y259" i="6"/>
  <c r="Y267" i="8"/>
  <c r="V258" i="7"/>
  <c r="X258" i="7" s="1"/>
  <c r="U268" i="8"/>
  <c r="G259" i="6"/>
  <c r="F260" i="6"/>
  <c r="U254" i="9"/>
  <c r="X257" i="7"/>
  <c r="Y257" i="7" s="1"/>
  <c r="W257" i="7"/>
  <c r="W258" i="7" s="1"/>
  <c r="W259" i="6"/>
  <c r="U260" i="6"/>
  <c r="W253" i="9"/>
  <c r="Y258" i="7" l="1"/>
  <c r="G260" i="6"/>
  <c r="V268" i="8"/>
  <c r="U269" i="8" s="1"/>
  <c r="V260" i="6"/>
  <c r="X260" i="6" s="1"/>
  <c r="Y260" i="6" s="1"/>
  <c r="W260" i="6"/>
  <c r="V254" i="9"/>
  <c r="X254" i="9" s="1"/>
  <c r="Y254" i="9" s="1"/>
  <c r="AF259" i="6"/>
  <c r="I259" i="6"/>
  <c r="J259" i="6" s="1"/>
  <c r="H259" i="6"/>
  <c r="H260" i="6" s="1"/>
  <c r="U259" i="7"/>
  <c r="V269" i="8" l="1"/>
  <c r="X269" i="8" s="1"/>
  <c r="V259" i="7"/>
  <c r="U260" i="7" s="1"/>
  <c r="U255" i="9"/>
  <c r="W254" i="9"/>
  <c r="U261" i="6"/>
  <c r="F261" i="6"/>
  <c r="X268" i="8"/>
  <c r="Y268" i="8" s="1"/>
  <c r="Y269" i="8" s="1"/>
  <c r="W268" i="8"/>
  <c r="W269" i="8" s="1"/>
  <c r="I260" i="6"/>
  <c r="J260" i="6" s="1"/>
  <c r="AF260" i="6"/>
  <c r="V260" i="7" l="1"/>
  <c r="X260" i="7" s="1"/>
  <c r="V261" i="6"/>
  <c r="V255" i="9"/>
  <c r="X255" i="9" s="1"/>
  <c r="Y255" i="9" s="1"/>
  <c r="U270" i="8"/>
  <c r="F262" i="6"/>
  <c r="G261" i="6"/>
  <c r="X259" i="7"/>
  <c r="Y259" i="7" s="1"/>
  <c r="Y260" i="7" s="1"/>
  <c r="W259" i="7"/>
  <c r="W260" i="7" l="1"/>
  <c r="W255" i="9"/>
  <c r="U256" i="9"/>
  <c r="I261" i="6"/>
  <c r="J261" i="6" s="1"/>
  <c r="AF261" i="6"/>
  <c r="H261" i="6"/>
  <c r="V256" i="9"/>
  <c r="X256" i="9" s="1"/>
  <c r="X261" i="6"/>
  <c r="Y261" i="6" s="1"/>
  <c r="W261" i="6"/>
  <c r="U261" i="7"/>
  <c r="G262" i="6"/>
  <c r="V270" i="8"/>
  <c r="Y256" i="9"/>
  <c r="U262" i="6"/>
  <c r="U257" i="9" l="1"/>
  <c r="W256" i="9"/>
  <c r="AF262" i="6"/>
  <c r="I262" i="6"/>
  <c r="V257" i="9"/>
  <c r="X257" i="9" s="1"/>
  <c r="Y257" i="9" s="1"/>
  <c r="H262" i="6"/>
  <c r="J262" i="6"/>
  <c r="X270" i="8"/>
  <c r="Y270" i="8" s="1"/>
  <c r="W270" i="8"/>
  <c r="V262" i="6"/>
  <c r="W262" i="6" s="1"/>
  <c r="U271" i="8"/>
  <c r="V261" i="7"/>
  <c r="U262" i="7" s="1"/>
  <c r="W257" i="9" l="1"/>
  <c r="U263" i="6"/>
  <c r="U258" i="9"/>
  <c r="V263" i="6"/>
  <c r="X263" i="6" s="1"/>
  <c r="V258" i="9"/>
  <c r="X258" i="9" s="1"/>
  <c r="Y258" i="9" s="1"/>
  <c r="V262" i="7"/>
  <c r="X262" i="7" s="1"/>
  <c r="X261" i="7"/>
  <c r="Y261" i="7" s="1"/>
  <c r="W261" i="7"/>
  <c r="V271" i="8"/>
  <c r="X271" i="8" s="1"/>
  <c r="Y271" i="8" s="1"/>
  <c r="X262" i="6"/>
  <c r="Y262" i="6" s="1"/>
  <c r="Y263" i="6" s="1"/>
  <c r="F263" i="6"/>
  <c r="Y262" i="7" l="1"/>
  <c r="W271" i="8"/>
  <c r="G263" i="6"/>
  <c r="F264" i="6"/>
  <c r="U272" i="8"/>
  <c r="W262" i="7"/>
  <c r="U263" i="7"/>
  <c r="U259" i="9"/>
  <c r="U264" i="6"/>
  <c r="W258" i="9"/>
  <c r="W263" i="6"/>
  <c r="AF263" i="6" l="1"/>
  <c r="I263" i="6"/>
  <c r="J263" i="6" s="1"/>
  <c r="H263" i="6"/>
  <c r="V264" i="6"/>
  <c r="X264" i="6" s="1"/>
  <c r="Y264" i="6" s="1"/>
  <c r="V263" i="7"/>
  <c r="X263" i="7" s="1"/>
  <c r="Y263" i="7" s="1"/>
  <c r="V272" i="8"/>
  <c r="X272" i="8" s="1"/>
  <c r="Y272" i="8" s="1"/>
  <c r="W259" i="9"/>
  <c r="V259" i="9"/>
  <c r="X259" i="9" s="1"/>
  <c r="Y259" i="9" s="1"/>
  <c r="U260" i="9"/>
  <c r="G264" i="6"/>
  <c r="F265" i="6"/>
  <c r="H264" i="6" l="1"/>
  <c r="I264" i="6"/>
  <c r="AF264" i="6"/>
  <c r="V260" i="9"/>
  <c r="X260" i="9" s="1"/>
  <c r="Y260" i="9" s="1"/>
  <c r="G265" i="6"/>
  <c r="W263" i="7"/>
  <c r="U273" i="8"/>
  <c r="U264" i="7"/>
  <c r="U265" i="6"/>
  <c r="W272" i="8"/>
  <c r="J264" i="6"/>
  <c r="W264" i="6"/>
  <c r="H265" i="6" l="1"/>
  <c r="V273" i="8"/>
  <c r="X273" i="8" s="1"/>
  <c r="Y273" i="8" s="1"/>
  <c r="V265" i="6"/>
  <c r="W273" i="8"/>
  <c r="V264" i="7"/>
  <c r="X264" i="7" s="1"/>
  <c r="Y264" i="7" s="1"/>
  <c r="AF265" i="6"/>
  <c r="I265" i="6"/>
  <c r="J265" i="6" s="1"/>
  <c r="U261" i="9"/>
  <c r="W260" i="9"/>
  <c r="U265" i="7" l="1"/>
  <c r="W264" i="7"/>
  <c r="X265" i="6"/>
  <c r="Y265" i="6" s="1"/>
  <c r="F266" i="6"/>
  <c r="V265" i="7"/>
  <c r="X265" i="7" s="1"/>
  <c r="Y265" i="7" s="1"/>
  <c r="V261" i="9"/>
  <c r="X261" i="9" s="1"/>
  <c r="Y261" i="9" s="1"/>
  <c r="W265" i="6"/>
  <c r="U266" i="6"/>
  <c r="U274" i="8"/>
  <c r="W265" i="7" l="1"/>
  <c r="V266" i="6"/>
  <c r="X266" i="6" s="1"/>
  <c r="Y266" i="6" s="1"/>
  <c r="U266" i="7"/>
  <c r="W261" i="9"/>
  <c r="V274" i="8"/>
  <c r="U262" i="9"/>
  <c r="G266" i="6"/>
  <c r="F267" i="6"/>
  <c r="W266" i="6" l="1"/>
  <c r="G267" i="6"/>
  <c r="X274" i="8"/>
  <c r="Y274" i="8" s="1"/>
  <c r="W274" i="8"/>
  <c r="V266" i="7"/>
  <c r="U267" i="7" s="1"/>
  <c r="U267" i="6"/>
  <c r="I266" i="6"/>
  <c r="J266" i="6" s="1"/>
  <c r="AF266" i="6"/>
  <c r="H266" i="6"/>
  <c r="H267" i="6" s="1"/>
  <c r="V262" i="9"/>
  <c r="X262" i="9" s="1"/>
  <c r="Y262" i="9" s="1"/>
  <c r="U275" i="8"/>
  <c r="U263" i="9" l="1"/>
  <c r="V267" i="7"/>
  <c r="X267" i="7" s="1"/>
  <c r="V263" i="9"/>
  <c r="X263" i="9" s="1"/>
  <c r="Y263" i="9" s="1"/>
  <c r="W262" i="9"/>
  <c r="V275" i="8"/>
  <c r="X275" i="8" s="1"/>
  <c r="Y275" i="8" s="1"/>
  <c r="V267" i="6"/>
  <c r="X266" i="7"/>
  <c r="Y266" i="7" s="1"/>
  <c r="Y267" i="7" s="1"/>
  <c r="W266" i="7"/>
  <c r="AF267" i="6"/>
  <c r="I267" i="6"/>
  <c r="J267" i="6" s="1"/>
  <c r="W275" i="8" l="1"/>
  <c r="W263" i="9"/>
  <c r="W267" i="7"/>
  <c r="X267" i="6"/>
  <c r="Y267" i="6" s="1"/>
  <c r="W267" i="6"/>
  <c r="F268" i="6"/>
  <c r="U264" i="9"/>
  <c r="U268" i="7"/>
  <c r="U268" i="6"/>
  <c r="U276" i="8"/>
  <c r="V264" i="9" l="1"/>
  <c r="U265" i="9" s="1"/>
  <c r="V276" i="8"/>
  <c r="V268" i="6"/>
  <c r="X268" i="6" s="1"/>
  <c r="Y268" i="6" s="1"/>
  <c r="V268" i="7"/>
  <c r="G268" i="6"/>
  <c r="V265" i="9" l="1"/>
  <c r="X265" i="9" s="1"/>
  <c r="AF268" i="6"/>
  <c r="I268" i="6"/>
  <c r="J268" i="6" s="1"/>
  <c r="H268" i="6"/>
  <c r="X276" i="8"/>
  <c r="Y276" i="8" s="1"/>
  <c r="W276" i="8"/>
  <c r="X268" i="7"/>
  <c r="Y268" i="7" s="1"/>
  <c r="W268" i="7"/>
  <c r="F269" i="6"/>
  <c r="U269" i="7"/>
  <c r="U269" i="6"/>
  <c r="U277" i="8"/>
  <c r="W268" i="6"/>
  <c r="X264" i="9"/>
  <c r="Y264" i="9" s="1"/>
  <c r="W264" i="9"/>
  <c r="W265" i="9" s="1"/>
  <c r="Y265" i="9" l="1"/>
  <c r="U266" i="9"/>
  <c r="V277" i="8"/>
  <c r="X277" i="8" s="1"/>
  <c r="Y277" i="8" s="1"/>
  <c r="V269" i="7"/>
  <c r="X269" i="7" s="1"/>
  <c r="V266" i="9"/>
  <c r="X266" i="9" s="1"/>
  <c r="Y266" i="9" s="1"/>
  <c r="V269" i="6"/>
  <c r="X269" i="6" s="1"/>
  <c r="Y269" i="6" s="1"/>
  <c r="G269" i="6"/>
  <c r="H269" i="6" s="1"/>
  <c r="Y269" i="7"/>
  <c r="W277" i="8"/>
  <c r="F270" i="6" l="1"/>
  <c r="G270" i="6" s="1"/>
  <c r="H270" i="6" s="1"/>
  <c r="U270" i="6"/>
  <c r="W269" i="6"/>
  <c r="W269" i="7"/>
  <c r="V270" i="6"/>
  <c r="X270" i="6" s="1"/>
  <c r="Y270" i="6" s="1"/>
  <c r="AF269" i="6"/>
  <c r="I269" i="6"/>
  <c r="J269" i="6" s="1"/>
  <c r="W266" i="9"/>
  <c r="U267" i="9"/>
  <c r="U270" i="7"/>
  <c r="U278" i="8"/>
  <c r="V278" i="8" l="1"/>
  <c r="U279" i="8" s="1"/>
  <c r="V267" i="9"/>
  <c r="X267" i="9" s="1"/>
  <c r="Y267" i="9" s="1"/>
  <c r="F271" i="6"/>
  <c r="V270" i="7"/>
  <c r="U271" i="7"/>
  <c r="W267" i="9"/>
  <c r="U271" i="6"/>
  <c r="W270" i="6"/>
  <c r="I270" i="6"/>
  <c r="J270" i="6" s="1"/>
  <c r="AF270" i="6"/>
  <c r="V279" i="8" l="1"/>
  <c r="X279" i="8" s="1"/>
  <c r="V271" i="6"/>
  <c r="X271" i="6" s="1"/>
  <c r="Y271" i="6" s="1"/>
  <c r="X270" i="7"/>
  <c r="Y270" i="7" s="1"/>
  <c r="W270" i="7"/>
  <c r="U268" i="9"/>
  <c r="W271" i="6"/>
  <c r="V271" i="7"/>
  <c r="X271" i="7" s="1"/>
  <c r="G271" i="6"/>
  <c r="F272" i="6"/>
  <c r="X278" i="8"/>
  <c r="Y278" i="8" s="1"/>
  <c r="W278" i="8"/>
  <c r="W279" i="8" s="1"/>
  <c r="Y279" i="8" l="1"/>
  <c r="U272" i="7"/>
  <c r="V272" i="7" s="1"/>
  <c r="X272" i="7" s="1"/>
  <c r="U272" i="6"/>
  <c r="G272" i="6"/>
  <c r="W271" i="7"/>
  <c r="V272" i="6"/>
  <c r="X272" i="6" s="1"/>
  <c r="I271" i="6"/>
  <c r="J271" i="6" s="1"/>
  <c r="AF271" i="6"/>
  <c r="H271" i="6"/>
  <c r="H272" i="6" s="1"/>
  <c r="V268" i="9"/>
  <c r="U269" i="9" s="1"/>
  <c r="Y271" i="7"/>
  <c r="Y272" i="6"/>
  <c r="U280" i="8"/>
  <c r="Y272" i="7" l="1"/>
  <c r="V280" i="8"/>
  <c r="U281" i="8" s="1"/>
  <c r="W272" i="6"/>
  <c r="AF272" i="6"/>
  <c r="I272" i="6"/>
  <c r="V269" i="9"/>
  <c r="X269" i="9" s="1"/>
  <c r="X268" i="9"/>
  <c r="Y268" i="9" s="1"/>
  <c r="W268" i="9"/>
  <c r="W269" i="9" s="1"/>
  <c r="J272" i="6"/>
  <c r="U273" i="6"/>
  <c r="W272" i="7"/>
  <c r="U273" i="7"/>
  <c r="F273" i="6"/>
  <c r="Y269" i="9" l="1"/>
  <c r="U270" i="9"/>
  <c r="V281" i="8"/>
  <c r="X281" i="8" s="1"/>
  <c r="V273" i="7"/>
  <c r="X273" i="7" s="1"/>
  <c r="Y273" i="7" s="1"/>
  <c r="V273" i="6"/>
  <c r="X273" i="6" s="1"/>
  <c r="Y273" i="6" s="1"/>
  <c r="V270" i="9"/>
  <c r="X270" i="9" s="1"/>
  <c r="Y270" i="9" s="1"/>
  <c r="G273" i="6"/>
  <c r="W273" i="7"/>
  <c r="X280" i="8"/>
  <c r="Y280" i="8" s="1"/>
  <c r="Y281" i="8" s="1"/>
  <c r="W280" i="8"/>
  <c r="W281" i="8" s="1"/>
  <c r="W273" i="6" l="1"/>
  <c r="F274" i="6"/>
  <c r="W270" i="9"/>
  <c r="AF273" i="6"/>
  <c r="I273" i="6"/>
  <c r="J273" i="6" s="1"/>
  <c r="H273" i="6"/>
  <c r="U271" i="9"/>
  <c r="U274" i="6"/>
  <c r="U274" i="7"/>
  <c r="U282" i="8"/>
  <c r="G274" i="6"/>
  <c r="AF274" i="6" l="1"/>
  <c r="I274" i="6"/>
  <c r="H274" i="6"/>
  <c r="V282" i="8"/>
  <c r="U283" i="8" s="1"/>
  <c r="V274" i="6"/>
  <c r="V274" i="7"/>
  <c r="U275" i="7" s="1"/>
  <c r="V271" i="9"/>
  <c r="X271" i="9" s="1"/>
  <c r="Y271" i="9" s="1"/>
  <c r="J274" i="6"/>
  <c r="V275" i="7" l="1"/>
  <c r="X275" i="7" s="1"/>
  <c r="V283" i="8"/>
  <c r="X283" i="8" s="1"/>
  <c r="X274" i="6"/>
  <c r="Y274" i="6" s="1"/>
  <c r="W274" i="6"/>
  <c r="F275" i="6"/>
  <c r="U272" i="9"/>
  <c r="U275" i="6"/>
  <c r="W271" i="9"/>
  <c r="X274" i="7"/>
  <c r="Y274" i="7" s="1"/>
  <c r="Y275" i="7" s="1"/>
  <c r="W274" i="7"/>
  <c r="W275" i="7" s="1"/>
  <c r="X282" i="8"/>
  <c r="Y282" i="8" s="1"/>
  <c r="Y283" i="8" s="1"/>
  <c r="W282" i="8"/>
  <c r="W283" i="8" s="1"/>
  <c r="V275" i="6" l="1"/>
  <c r="X275" i="6" s="1"/>
  <c r="Y275" i="6" s="1"/>
  <c r="G275" i="6"/>
  <c r="U276" i="7"/>
  <c r="V272" i="9"/>
  <c r="X272" i="9" s="1"/>
  <c r="Y272" i="9" s="1"/>
  <c r="W275" i="6"/>
  <c r="U284" i="8"/>
  <c r="F276" i="6" l="1"/>
  <c r="G276" i="6" s="1"/>
  <c r="V284" i="8"/>
  <c r="U273" i="9"/>
  <c r="W272" i="9"/>
  <c r="V276" i="7"/>
  <c r="I275" i="6"/>
  <c r="J275" i="6" s="1"/>
  <c r="AF275" i="6"/>
  <c r="H275" i="6"/>
  <c r="U276" i="6"/>
  <c r="H276" i="6" l="1"/>
  <c r="X276" i="7"/>
  <c r="Y276" i="7" s="1"/>
  <c r="W276" i="7"/>
  <c r="V273" i="9"/>
  <c r="X273" i="9" s="1"/>
  <c r="Y273" i="9" s="1"/>
  <c r="X284" i="8"/>
  <c r="Y284" i="8" s="1"/>
  <c r="W284" i="8"/>
  <c r="V276" i="6"/>
  <c r="U277" i="6" s="1"/>
  <c r="U277" i="7"/>
  <c r="W273" i="9"/>
  <c r="U285" i="8"/>
  <c r="AF276" i="6"/>
  <c r="I276" i="6"/>
  <c r="J276" i="6" s="1"/>
  <c r="V277" i="6" l="1"/>
  <c r="X277" i="6" s="1"/>
  <c r="V285" i="8"/>
  <c r="X285" i="8" s="1"/>
  <c r="Y285" i="8" s="1"/>
  <c r="V277" i="7"/>
  <c r="X277" i="7" s="1"/>
  <c r="Y277" i="7" s="1"/>
  <c r="X276" i="6"/>
  <c r="Y276" i="6" s="1"/>
  <c r="W276" i="6"/>
  <c r="F277" i="6"/>
  <c r="U274" i="9"/>
  <c r="Y277" i="6" l="1"/>
  <c r="V274" i="9"/>
  <c r="U275" i="9" s="1"/>
  <c r="F278" i="6"/>
  <c r="G277" i="6"/>
  <c r="W277" i="7"/>
  <c r="W285" i="8"/>
  <c r="W277" i="6"/>
  <c r="U278" i="7"/>
  <c r="U286" i="8"/>
  <c r="U278" i="6"/>
  <c r="V275" i="9" l="1"/>
  <c r="X275" i="9" s="1"/>
  <c r="V286" i="8"/>
  <c r="X286" i="8" s="1"/>
  <c r="Y286" i="8" s="1"/>
  <c r="G278" i="6"/>
  <c r="V278" i="6"/>
  <c r="X278" i="6" s="1"/>
  <c r="Y278" i="6" s="1"/>
  <c r="V278" i="7"/>
  <c r="X278" i="7" s="1"/>
  <c r="Y278" i="7" s="1"/>
  <c r="W286" i="8"/>
  <c r="I277" i="6"/>
  <c r="J277" i="6" s="1"/>
  <c r="AF277" i="6"/>
  <c r="H277" i="6"/>
  <c r="H278" i="6" s="1"/>
  <c r="X274" i="9"/>
  <c r="Y274" i="9" s="1"/>
  <c r="Y275" i="9" s="1"/>
  <c r="W274" i="9"/>
  <c r="W275" i="9" s="1"/>
  <c r="U279" i="7" l="1"/>
  <c r="U279" i="6"/>
  <c r="F279" i="6"/>
  <c r="W278" i="7"/>
  <c r="U287" i="8"/>
  <c r="U276" i="9"/>
  <c r="AF278" i="6"/>
  <c r="I278" i="6"/>
  <c r="J278" i="6" s="1"/>
  <c r="W278" i="6"/>
  <c r="G279" i="6" l="1"/>
  <c r="V279" i="7"/>
  <c r="X279" i="7" s="1"/>
  <c r="Y279" i="7" s="1"/>
  <c r="U280" i="7"/>
  <c r="V287" i="8"/>
  <c r="U288" i="8"/>
  <c r="V276" i="9"/>
  <c r="W279" i="7"/>
  <c r="V279" i="6"/>
  <c r="X279" i="6" s="1"/>
  <c r="Y279" i="6" s="1"/>
  <c r="X276" i="9" l="1"/>
  <c r="Y276" i="9" s="1"/>
  <c r="W276" i="9"/>
  <c r="V288" i="8"/>
  <c r="X288" i="8" s="1"/>
  <c r="V280" i="7"/>
  <c r="X280" i="7" s="1"/>
  <c r="AF279" i="6"/>
  <c r="I279" i="6"/>
  <c r="J279" i="6" s="1"/>
  <c r="H279" i="6"/>
  <c r="W279" i="6"/>
  <c r="U280" i="6"/>
  <c r="W280" i="7"/>
  <c r="U277" i="9"/>
  <c r="X287" i="8"/>
  <c r="Y287" i="8" s="1"/>
  <c r="Y288" i="8" s="1"/>
  <c r="W287" i="8"/>
  <c r="W288" i="8" s="1"/>
  <c r="Y280" i="7"/>
  <c r="F280" i="6"/>
  <c r="G280" i="6" l="1"/>
  <c r="V277" i="9"/>
  <c r="X277" i="9" s="1"/>
  <c r="V280" i="6"/>
  <c r="X280" i="6" s="1"/>
  <c r="Y280" i="6" s="1"/>
  <c r="U281" i="7"/>
  <c r="U289" i="8"/>
  <c r="W277" i="9"/>
  <c r="H280" i="6"/>
  <c r="Y277" i="9"/>
  <c r="W280" i="6" l="1"/>
  <c r="V281" i="7"/>
  <c r="U282" i="7"/>
  <c r="F281" i="6"/>
  <c r="V289" i="8"/>
  <c r="U281" i="6"/>
  <c r="U278" i="9"/>
  <c r="AF280" i="6"/>
  <c r="I280" i="6"/>
  <c r="J280" i="6" s="1"/>
  <c r="V278" i="9" l="1"/>
  <c r="G281" i="6"/>
  <c r="V282" i="7"/>
  <c r="X282" i="7" s="1"/>
  <c r="X289" i="8"/>
  <c r="Y289" i="8" s="1"/>
  <c r="W289" i="8"/>
  <c r="V281" i="6"/>
  <c r="U290" i="8"/>
  <c r="X281" i="7"/>
  <c r="Y281" i="7" s="1"/>
  <c r="W281" i="7"/>
  <c r="W282" i="7" s="1"/>
  <c r="V290" i="8" l="1"/>
  <c r="X290" i="8" s="1"/>
  <c r="Y290" i="8" s="1"/>
  <c r="AF281" i="6"/>
  <c r="I281" i="6"/>
  <c r="J281" i="6" s="1"/>
  <c r="H281" i="6"/>
  <c r="X278" i="9"/>
  <c r="Y278" i="9" s="1"/>
  <c r="W278" i="9"/>
  <c r="X281" i="6"/>
  <c r="Y281" i="6" s="1"/>
  <c r="W281" i="6"/>
  <c r="Y282" i="7"/>
  <c r="U282" i="6"/>
  <c r="W290" i="8"/>
  <c r="U283" i="7"/>
  <c r="F282" i="6"/>
  <c r="U279" i="9"/>
  <c r="G282" i="6" l="1"/>
  <c r="V279" i="9"/>
  <c r="X279" i="9" s="1"/>
  <c r="Y279" i="9" s="1"/>
  <c r="V283" i="7"/>
  <c r="U284" i="7" s="1"/>
  <c r="V282" i="6"/>
  <c r="X282" i="6" s="1"/>
  <c r="Y282" i="6" s="1"/>
  <c r="H282" i="6"/>
  <c r="U291" i="8"/>
  <c r="V284" i="7" l="1"/>
  <c r="X284" i="7" s="1"/>
  <c r="V291" i="8"/>
  <c r="U292" i="8" s="1"/>
  <c r="W279" i="9"/>
  <c r="U283" i="6"/>
  <c r="U280" i="9"/>
  <c r="F283" i="6"/>
  <c r="W282" i="6"/>
  <c r="X283" i="7"/>
  <c r="Y283" i="7" s="1"/>
  <c r="W283" i="7"/>
  <c r="W284" i="7" s="1"/>
  <c r="I282" i="6"/>
  <c r="J282" i="6" s="1"/>
  <c r="AF282" i="6"/>
  <c r="Y284" i="7" l="1"/>
  <c r="V292" i="8"/>
  <c r="X292" i="8" s="1"/>
  <c r="G283" i="6"/>
  <c r="V283" i="6"/>
  <c r="X283" i="6" s="1"/>
  <c r="Y283" i="6" s="1"/>
  <c r="U285" i="7"/>
  <c r="V280" i="9"/>
  <c r="X280" i="9" s="1"/>
  <c r="Y280" i="9" s="1"/>
  <c r="X291" i="8"/>
  <c r="Y291" i="8" s="1"/>
  <c r="Y292" i="8" s="1"/>
  <c r="W291" i="8"/>
  <c r="W292" i="8" s="1"/>
  <c r="W280" i="9" l="1"/>
  <c r="U281" i="9"/>
  <c r="U284" i="6"/>
  <c r="F284" i="6"/>
  <c r="W283" i="6"/>
  <c r="U293" i="8"/>
  <c r="V285" i="7"/>
  <c r="I283" i="6"/>
  <c r="J283" i="6" s="1"/>
  <c r="AF283" i="6"/>
  <c r="H283" i="6"/>
  <c r="X285" i="7" l="1"/>
  <c r="Y285" i="7" s="1"/>
  <c r="W285" i="7"/>
  <c r="V293" i="8"/>
  <c r="G284" i="6"/>
  <c r="V281" i="9"/>
  <c r="X281" i="9" s="1"/>
  <c r="Y281" i="9" s="1"/>
  <c r="H284" i="6"/>
  <c r="U286" i="7"/>
  <c r="V284" i="6"/>
  <c r="X284" i="6" s="1"/>
  <c r="Y284" i="6" s="1"/>
  <c r="W281" i="9" l="1"/>
  <c r="U282" i="9"/>
  <c r="U285" i="6"/>
  <c r="W284" i="6"/>
  <c r="V282" i="9"/>
  <c r="X282" i="9" s="1"/>
  <c r="Y282" i="9" s="1"/>
  <c r="F285" i="6"/>
  <c r="X293" i="8"/>
  <c r="Y293" i="8" s="1"/>
  <c r="W293" i="8"/>
  <c r="W282" i="9"/>
  <c r="V286" i="7"/>
  <c r="X286" i="7" s="1"/>
  <c r="U287" i="7"/>
  <c r="I284" i="6"/>
  <c r="J284" i="6" s="1"/>
  <c r="AF284" i="6"/>
  <c r="U294" i="8"/>
  <c r="Y286" i="7"/>
  <c r="G285" i="6" l="1"/>
  <c r="V285" i="6"/>
  <c r="X285" i="6" s="1"/>
  <c r="Y285" i="6" s="1"/>
  <c r="V287" i="7"/>
  <c r="X287" i="7" s="1"/>
  <c r="Y287" i="7" s="1"/>
  <c r="V294" i="8"/>
  <c r="X294" i="8" s="1"/>
  <c r="Y294" i="8" s="1"/>
  <c r="W286" i="7"/>
  <c r="W287" i="7" s="1"/>
  <c r="U283" i="9"/>
  <c r="W285" i="6"/>
  <c r="U295" i="8" l="1"/>
  <c r="U288" i="7"/>
  <c r="V283" i="9"/>
  <c r="V288" i="7"/>
  <c r="X288" i="7" s="1"/>
  <c r="Y288" i="7" s="1"/>
  <c r="AF285" i="6"/>
  <c r="I285" i="6"/>
  <c r="J285" i="6" s="1"/>
  <c r="H285" i="6"/>
  <c r="W294" i="8"/>
  <c r="W288" i="7"/>
  <c r="V295" i="8"/>
  <c r="X295" i="8" s="1"/>
  <c r="Y295" i="8" s="1"/>
  <c r="U286" i="6"/>
  <c r="F286" i="6"/>
  <c r="U296" i="8" l="1"/>
  <c r="V296" i="8" s="1"/>
  <c r="X296" i="8" s="1"/>
  <c r="Y296" i="8" s="1"/>
  <c r="W295" i="8"/>
  <c r="V286" i="6"/>
  <c r="X283" i="9"/>
  <c r="Y283" i="9" s="1"/>
  <c r="W283" i="9"/>
  <c r="G286" i="6"/>
  <c r="U289" i="7"/>
  <c r="U284" i="9"/>
  <c r="I286" i="6" l="1"/>
  <c r="J286" i="6" s="1"/>
  <c r="AF286" i="6"/>
  <c r="X286" i="6"/>
  <c r="Y286" i="6" s="1"/>
  <c r="W286" i="6"/>
  <c r="V284" i="9"/>
  <c r="X284" i="9" s="1"/>
  <c r="Y284" i="9" s="1"/>
  <c r="H286" i="6"/>
  <c r="W296" i="8"/>
  <c r="V289" i="7"/>
  <c r="U290" i="7" s="1"/>
  <c r="F287" i="6"/>
  <c r="U297" i="8"/>
  <c r="U287" i="6"/>
  <c r="W284" i="9" l="1"/>
  <c r="U285" i="9"/>
  <c r="V290" i="7"/>
  <c r="X290" i="7" s="1"/>
  <c r="V297" i="8"/>
  <c r="X297" i="8" s="1"/>
  <c r="Y297" i="8" s="1"/>
  <c r="V287" i="6"/>
  <c r="X287" i="6" s="1"/>
  <c r="Y287" i="6" s="1"/>
  <c r="W297" i="8"/>
  <c r="V285" i="9"/>
  <c r="X285" i="9" s="1"/>
  <c r="Y285" i="9" s="1"/>
  <c r="G287" i="6"/>
  <c r="X289" i="7"/>
  <c r="Y289" i="7" s="1"/>
  <c r="W289" i="7"/>
  <c r="W290" i="7" s="1"/>
  <c r="H287" i="6"/>
  <c r="F288" i="6" l="1"/>
  <c r="W287" i="6"/>
  <c r="Y290" i="7"/>
  <c r="U286" i="9"/>
  <c r="V286" i="9" s="1"/>
  <c r="X286" i="9" s="1"/>
  <c r="Y286" i="9" s="1"/>
  <c r="AF287" i="6"/>
  <c r="I287" i="6"/>
  <c r="J287" i="6" s="1"/>
  <c r="U298" i="8"/>
  <c r="U291" i="7"/>
  <c r="G288" i="6"/>
  <c r="W285" i="9"/>
  <c r="U288" i="6"/>
  <c r="W286" i="9" l="1"/>
  <c r="V291" i="7"/>
  <c r="U292" i="7" s="1"/>
  <c r="V288" i="6"/>
  <c r="U289" i="6" s="1"/>
  <c r="I288" i="6"/>
  <c r="AF288" i="6"/>
  <c r="H288" i="6"/>
  <c r="V298" i="8"/>
  <c r="U287" i="9"/>
  <c r="J288" i="6"/>
  <c r="V289" i="6" l="1"/>
  <c r="X289" i="6" s="1"/>
  <c r="V292" i="7"/>
  <c r="X292" i="7" s="1"/>
  <c r="X298" i="8"/>
  <c r="Y298" i="8" s="1"/>
  <c r="W298" i="8"/>
  <c r="V287" i="9"/>
  <c r="U288" i="9" s="1"/>
  <c r="U299" i="8"/>
  <c r="X288" i="6"/>
  <c r="Y288" i="6" s="1"/>
  <c r="Y289" i="6" s="1"/>
  <c r="W288" i="6"/>
  <c r="F289" i="6"/>
  <c r="X291" i="7"/>
  <c r="Y291" i="7" s="1"/>
  <c r="Y292" i="7" s="1"/>
  <c r="W291" i="7"/>
  <c r="W292" i="7" s="1"/>
  <c r="W289" i="6" l="1"/>
  <c r="V288" i="9"/>
  <c r="X288" i="9" s="1"/>
  <c r="U289" i="9"/>
  <c r="F290" i="6"/>
  <c r="G289" i="6"/>
  <c r="V299" i="8"/>
  <c r="X299" i="8" s="1"/>
  <c r="W299" i="8"/>
  <c r="U293" i="7"/>
  <c r="U290" i="6"/>
  <c r="X287" i="9"/>
  <c r="Y287" i="9" s="1"/>
  <c r="Y288" i="9" s="1"/>
  <c r="W287" i="9"/>
  <c r="W288" i="9" s="1"/>
  <c r="Y299" i="8"/>
  <c r="U300" i="8" l="1"/>
  <c r="V293" i="7"/>
  <c r="V300" i="8"/>
  <c r="X300" i="8" s="1"/>
  <c r="Y300" i="8" s="1"/>
  <c r="G290" i="6"/>
  <c r="V289" i="9"/>
  <c r="X289" i="9" s="1"/>
  <c r="Y289" i="9" s="1"/>
  <c r="V290" i="6"/>
  <c r="I289" i="6"/>
  <c r="J289" i="6" s="1"/>
  <c r="AF289" i="6"/>
  <c r="H289" i="6"/>
  <c r="W300" i="8" l="1"/>
  <c r="I290" i="6"/>
  <c r="AF290" i="6"/>
  <c r="X293" i="7"/>
  <c r="Y293" i="7" s="1"/>
  <c r="W293" i="7"/>
  <c r="X290" i="6"/>
  <c r="Y290" i="6" s="1"/>
  <c r="W290" i="6"/>
  <c r="H290" i="6"/>
  <c r="J290" i="6"/>
  <c r="U291" i="6"/>
  <c r="W289" i="9"/>
  <c r="U290" i="9"/>
  <c r="F291" i="6"/>
  <c r="U301" i="8"/>
  <c r="U294" i="7"/>
  <c r="V301" i="8" l="1"/>
  <c r="U302" i="8" s="1"/>
  <c r="V290" i="9"/>
  <c r="X290" i="9" s="1"/>
  <c r="Y290" i="9" s="1"/>
  <c r="V291" i="6"/>
  <c r="X291" i="6" s="1"/>
  <c r="Y291" i="6" s="1"/>
  <c r="V294" i="7"/>
  <c r="X294" i="7" s="1"/>
  <c r="Y294" i="7" s="1"/>
  <c r="G291" i="6"/>
  <c r="W290" i="9"/>
  <c r="W291" i="6"/>
  <c r="W294" i="7" l="1"/>
  <c r="F292" i="6"/>
  <c r="U292" i="6"/>
  <c r="V292" i="6" s="1"/>
  <c r="V302" i="8"/>
  <c r="X302" i="8" s="1"/>
  <c r="G292" i="6"/>
  <c r="AF291" i="6"/>
  <c r="I291" i="6"/>
  <c r="J291" i="6" s="1"/>
  <c r="U295" i="7"/>
  <c r="H291" i="6"/>
  <c r="H292" i="6" s="1"/>
  <c r="U291" i="9"/>
  <c r="X301" i="8"/>
  <c r="Y301" i="8" s="1"/>
  <c r="Y302" i="8" s="1"/>
  <c r="W301" i="8"/>
  <c r="W302" i="8" s="1"/>
  <c r="X292" i="6" l="1"/>
  <c r="Y292" i="6" s="1"/>
  <c r="W292" i="6"/>
  <c r="U293" i="6"/>
  <c r="V293" i="6" s="1"/>
  <c r="X293" i="6" s="1"/>
  <c r="Y293" i="6" s="1"/>
  <c r="I292" i="6"/>
  <c r="J292" i="6" s="1"/>
  <c r="AF292" i="6"/>
  <c r="V291" i="9"/>
  <c r="U292" i="9"/>
  <c r="V295" i="7"/>
  <c r="U296" i="7"/>
  <c r="F293" i="6"/>
  <c r="U303" i="8"/>
  <c r="V296" i="7" l="1"/>
  <c r="X296" i="7" s="1"/>
  <c r="V303" i="8"/>
  <c r="V292" i="9"/>
  <c r="X292" i="9" s="1"/>
  <c r="G293" i="6"/>
  <c r="F294" i="6"/>
  <c r="X295" i="7"/>
  <c r="Y295" i="7" s="1"/>
  <c r="W295" i="7"/>
  <c r="W296" i="7" s="1"/>
  <c r="X291" i="9"/>
  <c r="Y291" i="9" s="1"/>
  <c r="W291" i="9"/>
  <c r="U294" i="6"/>
  <c r="W293" i="6"/>
  <c r="Y292" i="9" l="1"/>
  <c r="Y296" i="7"/>
  <c r="W292" i="9"/>
  <c r="U293" i="9"/>
  <c r="G294" i="6"/>
  <c r="V293" i="9"/>
  <c r="X293" i="9" s="1"/>
  <c r="X303" i="8"/>
  <c r="Y303" i="8" s="1"/>
  <c r="W303" i="8"/>
  <c r="V294" i="6"/>
  <c r="X294" i="6" s="1"/>
  <c r="Y294" i="6" s="1"/>
  <c r="Y293" i="9"/>
  <c r="I293" i="6"/>
  <c r="J293" i="6" s="1"/>
  <c r="AF293" i="6"/>
  <c r="H293" i="6"/>
  <c r="H294" i="6" s="1"/>
  <c r="U304" i="8"/>
  <c r="U297" i="7"/>
  <c r="V297" i="7" l="1"/>
  <c r="U298" i="7" s="1"/>
  <c r="I294" i="6"/>
  <c r="J294" i="6" s="1"/>
  <c r="AF294" i="6"/>
  <c r="W294" i="6"/>
  <c r="V304" i="8"/>
  <c r="X304" i="8" s="1"/>
  <c r="Y304" i="8" s="1"/>
  <c r="U295" i="6"/>
  <c r="W293" i="9"/>
  <c r="U294" i="9"/>
  <c r="F295" i="6"/>
  <c r="U305" i="8" l="1"/>
  <c r="W304" i="8"/>
  <c r="V298" i="7"/>
  <c r="X298" i="7" s="1"/>
  <c r="V294" i="9"/>
  <c r="X294" i="9" s="1"/>
  <c r="Y294" i="9" s="1"/>
  <c r="V305" i="8"/>
  <c r="X305" i="8" s="1"/>
  <c r="Y305" i="8" s="1"/>
  <c r="G295" i="6"/>
  <c r="V295" i="6"/>
  <c r="X295" i="6" s="1"/>
  <c r="Y295" i="6" s="1"/>
  <c r="X297" i="7"/>
  <c r="Y297" i="7" s="1"/>
  <c r="Y298" i="7" s="1"/>
  <c r="W297" i="7"/>
  <c r="W298" i="7" s="1"/>
  <c r="W305" i="8" l="1"/>
  <c r="U306" i="8"/>
  <c r="V306" i="8" s="1"/>
  <c r="X306" i="8" s="1"/>
  <c r="Y306" i="8" s="1"/>
  <c r="F296" i="6"/>
  <c r="W295" i="6"/>
  <c r="U299" i="7"/>
  <c r="U296" i="6"/>
  <c r="AF295" i="6"/>
  <c r="I295" i="6"/>
  <c r="J295" i="6" s="1"/>
  <c r="H295" i="6"/>
  <c r="W294" i="9"/>
  <c r="U295" i="9"/>
  <c r="W306" i="8" l="1"/>
  <c r="V295" i="9"/>
  <c r="X295" i="9" s="1"/>
  <c r="Y295" i="9" s="1"/>
  <c r="W295" i="9"/>
  <c r="V299" i="7"/>
  <c r="U300" i="7" s="1"/>
  <c r="U307" i="8"/>
  <c r="V296" i="6"/>
  <c r="X296" i="6" s="1"/>
  <c r="Y296" i="6" s="1"/>
  <c r="G296" i="6"/>
  <c r="I296" i="6" l="1"/>
  <c r="J296" i="6" s="1"/>
  <c r="AF296" i="6"/>
  <c r="W296" i="6"/>
  <c r="V300" i="7"/>
  <c r="X300" i="7" s="1"/>
  <c r="U301" i="7"/>
  <c r="F297" i="6"/>
  <c r="U297" i="6"/>
  <c r="H296" i="6"/>
  <c r="V307" i="8"/>
  <c r="X299" i="7"/>
  <c r="Y299" i="7" s="1"/>
  <c r="Y300" i="7" s="1"/>
  <c r="W299" i="7"/>
  <c r="W300" i="7" s="1"/>
  <c r="U296" i="9"/>
  <c r="X307" i="8" l="1"/>
  <c r="Y307" i="8" s="1"/>
  <c r="W307" i="8"/>
  <c r="V297" i="6"/>
  <c r="X297" i="6" s="1"/>
  <c r="Y297" i="6" s="1"/>
  <c r="V301" i="7"/>
  <c r="X301" i="7" s="1"/>
  <c r="Y301" i="7" s="1"/>
  <c r="V296" i="9"/>
  <c r="W301" i="7"/>
  <c r="U308" i="8"/>
  <c r="G297" i="6"/>
  <c r="I297" i="6" l="1"/>
  <c r="J297" i="6" s="1"/>
  <c r="AF297" i="6"/>
  <c r="X296" i="9"/>
  <c r="Y296" i="9" s="1"/>
  <c r="W296" i="9"/>
  <c r="H297" i="6"/>
  <c r="W297" i="6"/>
  <c r="F298" i="6"/>
  <c r="V308" i="8"/>
  <c r="X308" i="8" s="1"/>
  <c r="Y308" i="8" s="1"/>
  <c r="U297" i="9"/>
  <c r="U302" i="7"/>
  <c r="U298" i="6"/>
  <c r="V298" i="6" l="1"/>
  <c r="X298" i="6" s="1"/>
  <c r="Y298" i="6" s="1"/>
  <c r="V297" i="9"/>
  <c r="X297" i="9" s="1"/>
  <c r="Y297" i="9" s="1"/>
  <c r="W308" i="8"/>
  <c r="V302" i="7"/>
  <c r="U303" i="7" s="1"/>
  <c r="U309" i="8"/>
  <c r="G298" i="6"/>
  <c r="W297" i="9"/>
  <c r="W298" i="6" l="1"/>
  <c r="F299" i="6"/>
  <c r="U298" i="9"/>
  <c r="U299" i="6"/>
  <c r="V299" i="6" s="1"/>
  <c r="V303" i="7"/>
  <c r="X303" i="7" s="1"/>
  <c r="AF298" i="6"/>
  <c r="I298" i="6"/>
  <c r="J298" i="6" s="1"/>
  <c r="V298" i="9"/>
  <c r="X298" i="9" s="1"/>
  <c r="Y298" i="9" s="1"/>
  <c r="H298" i="6"/>
  <c r="G299" i="6"/>
  <c r="V309" i="8"/>
  <c r="X309" i="8" s="1"/>
  <c r="Y309" i="8" s="1"/>
  <c r="U310" i="8"/>
  <c r="X302" i="7"/>
  <c r="Y302" i="7" s="1"/>
  <c r="Y303" i="7" s="1"/>
  <c r="W302" i="7"/>
  <c r="W303" i="7" s="1"/>
  <c r="U304" i="7" l="1"/>
  <c r="W298" i="9"/>
  <c r="U299" i="9"/>
  <c r="F300" i="6"/>
  <c r="G300" i="6" s="1"/>
  <c r="X299" i="6"/>
  <c r="Y299" i="6" s="1"/>
  <c r="W299" i="6"/>
  <c r="U300" i="6"/>
  <c r="V310" i="8"/>
  <c r="X310" i="8" s="1"/>
  <c r="I299" i="6"/>
  <c r="AF299" i="6"/>
  <c r="V300" i="6"/>
  <c r="X300" i="6" s="1"/>
  <c r="Y300" i="6" s="1"/>
  <c r="U301" i="6"/>
  <c r="V299" i="9"/>
  <c r="X299" i="9" s="1"/>
  <c r="Y299" i="9" s="1"/>
  <c r="W309" i="8"/>
  <c r="V304" i="7"/>
  <c r="X304" i="7" s="1"/>
  <c r="Y304" i="7" s="1"/>
  <c r="Y310" i="8"/>
  <c r="F301" i="6"/>
  <c r="H299" i="6"/>
  <c r="J299" i="6"/>
  <c r="U300" i="9" l="1"/>
  <c r="V300" i="9" s="1"/>
  <c r="X300" i="9" s="1"/>
  <c r="Y300" i="9" s="1"/>
  <c r="W300" i="6"/>
  <c r="H300" i="6"/>
  <c r="H301" i="6" s="1"/>
  <c r="W310" i="8"/>
  <c r="G301" i="6"/>
  <c r="V301" i="6"/>
  <c r="X301" i="6" s="1"/>
  <c r="Y301" i="6" s="1"/>
  <c r="W299" i="9"/>
  <c r="AF300" i="6"/>
  <c r="I300" i="6"/>
  <c r="J300" i="6" s="1"/>
  <c r="U305" i="7"/>
  <c r="U311" i="8"/>
  <c r="W304" i="7"/>
  <c r="U302" i="6" l="1"/>
  <c r="W301" i="6"/>
  <c r="V302" i="6"/>
  <c r="X302" i="6" s="1"/>
  <c r="Y302" i="6" s="1"/>
  <c r="I301" i="6"/>
  <c r="J301" i="6" s="1"/>
  <c r="AF301" i="6"/>
  <c r="V311" i="8"/>
  <c r="U312" i="8" s="1"/>
  <c r="V305" i="7"/>
  <c r="X305" i="7" s="1"/>
  <c r="Y305" i="7" s="1"/>
  <c r="W300" i="9"/>
  <c r="U301" i="9"/>
  <c r="F302" i="6"/>
  <c r="U303" i="6" l="1"/>
  <c r="W302" i="6"/>
  <c r="V312" i="8"/>
  <c r="X312" i="8" s="1"/>
  <c r="V301" i="9"/>
  <c r="X301" i="9" s="1"/>
  <c r="Y301" i="9" s="1"/>
  <c r="U306" i="7"/>
  <c r="V303" i="6"/>
  <c r="X303" i="6" s="1"/>
  <c r="Y303" i="6" s="1"/>
  <c r="W305" i="7"/>
  <c r="G302" i="6"/>
  <c r="F303" i="6"/>
  <c r="X311" i="8"/>
  <c r="Y311" i="8" s="1"/>
  <c r="Y312" i="8" s="1"/>
  <c r="W311" i="8"/>
  <c r="W312" i="8" s="1"/>
  <c r="W303" i="6"/>
  <c r="W301" i="9" l="1"/>
  <c r="U304" i="6"/>
  <c r="V304" i="6"/>
  <c r="X304" i="6" s="1"/>
  <c r="Y304" i="6" s="1"/>
  <c r="V306" i="7"/>
  <c r="X306" i="7" s="1"/>
  <c r="Y306" i="7" s="1"/>
  <c r="AF302" i="6"/>
  <c r="I302" i="6"/>
  <c r="J302" i="6" s="1"/>
  <c r="H302" i="6"/>
  <c r="G303" i="6"/>
  <c r="F304" i="6"/>
  <c r="W306" i="7"/>
  <c r="U302" i="9"/>
  <c r="U313" i="8"/>
  <c r="W304" i="6" l="1"/>
  <c r="V302" i="9"/>
  <c r="U303" i="9" s="1"/>
  <c r="V313" i="8"/>
  <c r="U314" i="8" s="1"/>
  <c r="I303" i="6"/>
  <c r="AF303" i="6"/>
  <c r="J303" i="6"/>
  <c r="U307" i="7"/>
  <c r="U305" i="6"/>
  <c r="G304" i="6"/>
  <c r="F305" i="6"/>
  <c r="H303" i="6"/>
  <c r="H304" i="6" l="1"/>
  <c r="V314" i="8"/>
  <c r="X314" i="8" s="1"/>
  <c r="V303" i="9"/>
  <c r="X303" i="9" s="1"/>
  <c r="G305" i="6"/>
  <c r="H305" i="6" s="1"/>
  <c r="V305" i="6"/>
  <c r="U306" i="6" s="1"/>
  <c r="AF304" i="6"/>
  <c r="I304" i="6"/>
  <c r="J304" i="6" s="1"/>
  <c r="V307" i="7"/>
  <c r="U308" i="7" s="1"/>
  <c r="X313" i="8"/>
  <c r="Y313" i="8" s="1"/>
  <c r="Y314" i="8" s="1"/>
  <c r="W313" i="8"/>
  <c r="W314" i="8" s="1"/>
  <c r="X302" i="9"/>
  <c r="Y302" i="9" s="1"/>
  <c r="Y303" i="9" s="1"/>
  <c r="W302" i="9"/>
  <c r="W303" i="9" s="1"/>
  <c r="V308" i="7" l="1"/>
  <c r="X308" i="7" s="1"/>
  <c r="X305" i="6"/>
  <c r="Y305" i="6" s="1"/>
  <c r="W305" i="6"/>
  <c r="F306" i="6"/>
  <c r="U304" i="9"/>
  <c r="U315" i="8"/>
  <c r="X307" i="7"/>
  <c r="Y307" i="7" s="1"/>
  <c r="Y308" i="7" s="1"/>
  <c r="W307" i="7"/>
  <c r="V306" i="6"/>
  <c r="X306" i="6" s="1"/>
  <c r="I305" i="6"/>
  <c r="J305" i="6" s="1"/>
  <c r="AF305" i="6"/>
  <c r="V315" i="8" l="1"/>
  <c r="Y306" i="6"/>
  <c r="G306" i="6"/>
  <c r="F307" i="6"/>
  <c r="U307" i="6"/>
  <c r="W308" i="7"/>
  <c r="U305" i="9"/>
  <c r="V304" i="9"/>
  <c r="W306" i="6"/>
  <c r="U309" i="7"/>
  <c r="AF306" i="6" l="1"/>
  <c r="I306" i="6"/>
  <c r="J306" i="6" s="1"/>
  <c r="H306" i="6"/>
  <c r="X315" i="8"/>
  <c r="Y315" i="8" s="1"/>
  <c r="W315" i="8"/>
  <c r="V305" i="9"/>
  <c r="X305" i="9" s="1"/>
  <c r="V307" i="6"/>
  <c r="X307" i="6" s="1"/>
  <c r="Y307" i="6" s="1"/>
  <c r="V309" i="7"/>
  <c r="X309" i="7" s="1"/>
  <c r="Y309" i="7" s="1"/>
  <c r="X304" i="9"/>
  <c r="Y304" i="9" s="1"/>
  <c r="Y305" i="9" s="1"/>
  <c r="W304" i="9"/>
  <c r="W309" i="7"/>
  <c r="G307" i="6"/>
  <c r="F308" i="6"/>
  <c r="U316" i="8"/>
  <c r="G308" i="6" l="1"/>
  <c r="H307" i="6"/>
  <c r="V316" i="8"/>
  <c r="X316" i="8" s="1"/>
  <c r="Y316" i="8" s="1"/>
  <c r="I307" i="6"/>
  <c r="J307" i="6" s="1"/>
  <c r="AF307" i="6"/>
  <c r="W305" i="9"/>
  <c r="U310" i="7"/>
  <c r="U308" i="6"/>
  <c r="U306" i="9"/>
  <c r="W307" i="6"/>
  <c r="W316" i="8" l="1"/>
  <c r="U317" i="8"/>
  <c r="H308" i="6"/>
  <c r="V306" i="9"/>
  <c r="X306" i="9" s="1"/>
  <c r="Y306" i="9" s="1"/>
  <c r="V310" i="7"/>
  <c r="V317" i="8"/>
  <c r="X317" i="8" s="1"/>
  <c r="Y317" i="8" s="1"/>
  <c r="I308" i="6"/>
  <c r="AF308" i="6"/>
  <c r="J308" i="6"/>
  <c r="W317" i="8"/>
  <c r="V308" i="6"/>
  <c r="W306" i="9"/>
  <c r="X310" i="7" l="1"/>
  <c r="Y310" i="7" s="1"/>
  <c r="W310" i="7"/>
  <c r="U307" i="9"/>
  <c r="X308" i="6"/>
  <c r="Y308" i="6" s="1"/>
  <c r="F309" i="6"/>
  <c r="W308" i="6"/>
  <c r="U309" i="6"/>
  <c r="U318" i="8"/>
  <c r="U311" i="7"/>
  <c r="V307" i="9" l="1"/>
  <c r="U308" i="9" s="1"/>
  <c r="V318" i="8"/>
  <c r="V311" i="7"/>
  <c r="X311" i="7" s="1"/>
  <c r="Y311" i="7" s="1"/>
  <c r="V309" i="6"/>
  <c r="X309" i="6" s="1"/>
  <c r="Y309" i="6" s="1"/>
  <c r="G309" i="6"/>
  <c r="W311" i="7" l="1"/>
  <c r="F310" i="6"/>
  <c r="U310" i="6"/>
  <c r="V308" i="9"/>
  <c r="X308" i="9" s="1"/>
  <c r="V310" i="6"/>
  <c r="X310" i="6" s="1"/>
  <c r="Y310" i="6" s="1"/>
  <c r="X318" i="8"/>
  <c r="Y318" i="8" s="1"/>
  <c r="W318" i="8"/>
  <c r="G310" i="6"/>
  <c r="AF309" i="6"/>
  <c r="I309" i="6"/>
  <c r="J309" i="6" s="1"/>
  <c r="H309" i="6"/>
  <c r="H310" i="6" s="1"/>
  <c r="U312" i="7"/>
  <c r="U319" i="8"/>
  <c r="X307" i="9"/>
  <c r="Y307" i="9" s="1"/>
  <c r="Y308" i="9" s="1"/>
  <c r="W307" i="9"/>
  <c r="W308" i="9" s="1"/>
  <c r="W309" i="6"/>
  <c r="W310" i="6" l="1"/>
  <c r="U309" i="9"/>
  <c r="V309" i="9" s="1"/>
  <c r="X309" i="9" s="1"/>
  <c r="Y309" i="9" s="1"/>
  <c r="I310" i="6"/>
  <c r="AF310" i="6"/>
  <c r="V319" i="8"/>
  <c r="X319" i="8" s="1"/>
  <c r="Y319" i="8" s="1"/>
  <c r="V312" i="7"/>
  <c r="U313" i="7" s="1"/>
  <c r="J310" i="6"/>
  <c r="F311" i="6"/>
  <c r="U311" i="6"/>
  <c r="V311" i="6" l="1"/>
  <c r="F312" i="6" s="1"/>
  <c r="V313" i="7"/>
  <c r="X313" i="7" s="1"/>
  <c r="G311" i="6"/>
  <c r="W309" i="9"/>
  <c r="W319" i="8"/>
  <c r="X312" i="7"/>
  <c r="Y312" i="7" s="1"/>
  <c r="Y313" i="7" s="1"/>
  <c r="W312" i="7"/>
  <c r="U320" i="8"/>
  <c r="U310" i="9"/>
  <c r="G312" i="6" l="1"/>
  <c r="X311" i="6"/>
  <c r="Y311" i="6" s="1"/>
  <c r="W311" i="6"/>
  <c r="V320" i="8"/>
  <c r="X320" i="8" s="1"/>
  <c r="Y320" i="8" s="1"/>
  <c r="U311" i="9"/>
  <c r="V310" i="9"/>
  <c r="X310" i="9" s="1"/>
  <c r="Y310" i="9" s="1"/>
  <c r="W313" i="7"/>
  <c r="W310" i="9"/>
  <c r="I311" i="6"/>
  <c r="J311" i="6" s="1"/>
  <c r="AF311" i="6"/>
  <c r="H311" i="6"/>
  <c r="H312" i="6" s="1"/>
  <c r="U314" i="7"/>
  <c r="U312" i="6"/>
  <c r="V312" i="6" l="1"/>
  <c r="U313" i="6" s="1"/>
  <c r="V314" i="7"/>
  <c r="X314" i="7" s="1"/>
  <c r="Y314" i="7" s="1"/>
  <c r="W320" i="8"/>
  <c r="U321" i="8"/>
  <c r="W312" i="6"/>
  <c r="W314" i="7"/>
  <c r="V311" i="9"/>
  <c r="X311" i="9" s="1"/>
  <c r="Y311" i="9" s="1"/>
  <c r="I312" i="6"/>
  <c r="J312" i="6" s="1"/>
  <c r="AF312" i="6"/>
  <c r="V313" i="6" l="1"/>
  <c r="X313" i="6" s="1"/>
  <c r="U312" i="9"/>
  <c r="V321" i="8"/>
  <c r="X321" i="8" s="1"/>
  <c r="Y321" i="8" s="1"/>
  <c r="U315" i="7"/>
  <c r="W311" i="9"/>
  <c r="X312" i="6"/>
  <c r="Y312" i="6" s="1"/>
  <c r="F313" i="6"/>
  <c r="W313" i="6" l="1"/>
  <c r="Y313" i="6"/>
  <c r="W321" i="8"/>
  <c r="V315" i="7"/>
  <c r="U316" i="7" s="1"/>
  <c r="U322" i="8"/>
  <c r="U314" i="6"/>
  <c r="F314" i="6"/>
  <c r="G313" i="6"/>
  <c r="V312" i="9"/>
  <c r="X312" i="9" s="1"/>
  <c r="Y312" i="9" s="1"/>
  <c r="V316" i="7" l="1"/>
  <c r="X316" i="7" s="1"/>
  <c r="G314" i="6"/>
  <c r="V322" i="8"/>
  <c r="W312" i="9"/>
  <c r="U313" i="9"/>
  <c r="AF313" i="6"/>
  <c r="I313" i="6"/>
  <c r="J313" i="6" s="1"/>
  <c r="H313" i="6"/>
  <c r="H314" i="6" s="1"/>
  <c r="V314" i="6"/>
  <c r="U315" i="6" s="1"/>
  <c r="X315" i="7"/>
  <c r="Y315" i="7" s="1"/>
  <c r="Y316" i="7" s="1"/>
  <c r="W315" i="7"/>
  <c r="W316" i="7" s="1"/>
  <c r="V315" i="6" l="1"/>
  <c r="X315" i="6" s="1"/>
  <c r="X322" i="8"/>
  <c r="Y322" i="8" s="1"/>
  <c r="W322" i="8"/>
  <c r="AF314" i="6"/>
  <c r="I314" i="6"/>
  <c r="U317" i="7"/>
  <c r="X314" i="6"/>
  <c r="Y314" i="6" s="1"/>
  <c r="Y315" i="6" s="1"/>
  <c r="W314" i="6"/>
  <c r="J314" i="6"/>
  <c r="V313" i="9"/>
  <c r="X313" i="9" s="1"/>
  <c r="Y313" i="9" s="1"/>
  <c r="U314" i="9"/>
  <c r="U323" i="8"/>
  <c r="F315" i="6"/>
  <c r="W315" i="6" l="1"/>
  <c r="F316" i="6"/>
  <c r="G315" i="6"/>
  <c r="W313" i="9"/>
  <c r="V314" i="9"/>
  <c r="X314" i="9" s="1"/>
  <c r="V323" i="8"/>
  <c r="X323" i="8" s="1"/>
  <c r="Y323" i="8" s="1"/>
  <c r="Y314" i="9"/>
  <c r="V317" i="7"/>
  <c r="U318" i="7" s="1"/>
  <c r="U316" i="6"/>
  <c r="U324" i="8" l="1"/>
  <c r="V324" i="8" s="1"/>
  <c r="X324" i="8" s="1"/>
  <c r="Y324" i="8" s="1"/>
  <c r="U315" i="9"/>
  <c r="W314" i="9"/>
  <c r="W315" i="9" s="1"/>
  <c r="V318" i="7"/>
  <c r="X318" i="7" s="1"/>
  <c r="V316" i="6"/>
  <c r="U317" i="6" s="1"/>
  <c r="V315" i="9"/>
  <c r="X315" i="9" s="1"/>
  <c r="I315" i="6"/>
  <c r="J315" i="6" s="1"/>
  <c r="AF315" i="6"/>
  <c r="H315" i="6"/>
  <c r="X317" i="7"/>
  <c r="Y317" i="7" s="1"/>
  <c r="Y318" i="7" s="1"/>
  <c r="W317" i="7"/>
  <c r="W318" i="7" s="1"/>
  <c r="Y315" i="9"/>
  <c r="W323" i="8"/>
  <c r="G316" i="6"/>
  <c r="F317" i="6" l="1"/>
  <c r="G317" i="6" s="1"/>
  <c r="W324" i="8"/>
  <c r="V317" i="6"/>
  <c r="X317" i="6" s="1"/>
  <c r="AF316" i="6"/>
  <c r="I316" i="6"/>
  <c r="H316" i="6"/>
  <c r="J316" i="6"/>
  <c r="U316" i="9"/>
  <c r="U325" i="8"/>
  <c r="U319" i="7"/>
  <c r="F318" i="6"/>
  <c r="X316" i="6"/>
  <c r="Y316" i="6" s="1"/>
  <c r="W316" i="6"/>
  <c r="Y317" i="6" l="1"/>
  <c r="W317" i="6"/>
  <c r="G318" i="6"/>
  <c r="V325" i="8"/>
  <c r="U326" i="8" s="1"/>
  <c r="U318" i="6"/>
  <c r="AF317" i="6"/>
  <c r="I317" i="6"/>
  <c r="J317" i="6" s="1"/>
  <c r="V319" i="7"/>
  <c r="U320" i="7" s="1"/>
  <c r="V316" i="9"/>
  <c r="U317" i="9" s="1"/>
  <c r="H317" i="6"/>
  <c r="H318" i="6" l="1"/>
  <c r="V317" i="9"/>
  <c r="X317" i="9" s="1"/>
  <c r="V320" i="7"/>
  <c r="X320" i="7" s="1"/>
  <c r="V326" i="8"/>
  <c r="X326" i="8" s="1"/>
  <c r="I318" i="6"/>
  <c r="J318" i="6" s="1"/>
  <c r="AF318" i="6"/>
  <c r="X316" i="9"/>
  <c r="Y316" i="9" s="1"/>
  <c r="W316" i="9"/>
  <c r="W317" i="9" s="1"/>
  <c r="X319" i="7"/>
  <c r="Y319" i="7" s="1"/>
  <c r="W319" i="7"/>
  <c r="V318" i="6"/>
  <c r="U319" i="6" s="1"/>
  <c r="X325" i="8"/>
  <c r="Y325" i="8" s="1"/>
  <c r="W325" i="8"/>
  <c r="W326" i="8" s="1"/>
  <c r="W320" i="7" l="1"/>
  <c r="V319" i="6"/>
  <c r="X319" i="6" s="1"/>
  <c r="Y326" i="8"/>
  <c r="X318" i="6"/>
  <c r="Y318" i="6" s="1"/>
  <c r="Y319" i="6" s="1"/>
  <c r="F319" i="6"/>
  <c r="W318" i="6"/>
  <c r="W319" i="6" s="1"/>
  <c r="Y320" i="7"/>
  <c r="Y317" i="9"/>
  <c r="U327" i="8"/>
  <c r="U321" i="7"/>
  <c r="U318" i="9"/>
  <c r="V321" i="7" l="1"/>
  <c r="U322" i="7" s="1"/>
  <c r="U320" i="6"/>
  <c r="V318" i="9"/>
  <c r="U319" i="9" s="1"/>
  <c r="V327" i="8"/>
  <c r="U328" i="8" s="1"/>
  <c r="G319" i="6"/>
  <c r="F320" i="6"/>
  <c r="V328" i="8" l="1"/>
  <c r="X328" i="8" s="1"/>
  <c r="V319" i="9"/>
  <c r="X319" i="9" s="1"/>
  <c r="V322" i="7"/>
  <c r="X322" i="7" s="1"/>
  <c r="I319" i="6"/>
  <c r="J319" i="6" s="1"/>
  <c r="AF319" i="6"/>
  <c r="H319" i="6"/>
  <c r="V320" i="6"/>
  <c r="U321" i="6" s="1"/>
  <c r="G320" i="6"/>
  <c r="X327" i="8"/>
  <c r="Y327" i="8" s="1"/>
  <c r="Y328" i="8" s="1"/>
  <c r="W327" i="8"/>
  <c r="X318" i="9"/>
  <c r="Y318" i="9" s="1"/>
  <c r="Y319" i="9" s="1"/>
  <c r="W318" i="9"/>
  <c r="W319" i="9" s="1"/>
  <c r="X321" i="7"/>
  <c r="Y321" i="7" s="1"/>
  <c r="Y322" i="7" s="1"/>
  <c r="W321" i="7"/>
  <c r="W322" i="7" l="1"/>
  <c r="W328" i="8"/>
  <c r="F321" i="6"/>
  <c r="AF320" i="6"/>
  <c r="I320" i="6"/>
  <c r="J320" i="6" s="1"/>
  <c r="X320" i="6"/>
  <c r="Y320" i="6" s="1"/>
  <c r="W320" i="6"/>
  <c r="U323" i="7"/>
  <c r="U320" i="9"/>
  <c r="U329" i="8"/>
  <c r="G321" i="6"/>
  <c r="V321" i="6"/>
  <c r="X321" i="6" s="1"/>
  <c r="H320" i="6"/>
  <c r="H321" i="6" l="1"/>
  <c r="V329" i="8"/>
  <c r="U330" i="8" s="1"/>
  <c r="V323" i="7"/>
  <c r="U324" i="7" s="1"/>
  <c r="Y321" i="6"/>
  <c r="F322" i="6"/>
  <c r="U322" i="6"/>
  <c r="I321" i="6"/>
  <c r="J321" i="6" s="1"/>
  <c r="AF321" i="6"/>
  <c r="V320" i="9"/>
  <c r="U321" i="9" s="1"/>
  <c r="W321" i="6"/>
  <c r="V321" i="9" l="1"/>
  <c r="X321" i="9" s="1"/>
  <c r="V324" i="7"/>
  <c r="X324" i="7" s="1"/>
  <c r="V330" i="8"/>
  <c r="X330" i="8" s="1"/>
  <c r="X320" i="9"/>
  <c r="Y320" i="9" s="1"/>
  <c r="W320" i="9"/>
  <c r="W321" i="9" s="1"/>
  <c r="V322" i="6"/>
  <c r="X322" i="6" s="1"/>
  <c r="G322" i="6"/>
  <c r="Y322" i="6"/>
  <c r="X323" i="7"/>
  <c r="Y323" i="7" s="1"/>
  <c r="Y324" i="7" s="1"/>
  <c r="W323" i="7"/>
  <c r="W324" i="7" s="1"/>
  <c r="X329" i="8"/>
  <c r="Y329" i="8" s="1"/>
  <c r="Y330" i="8" s="1"/>
  <c r="W329" i="8"/>
  <c r="W330" i="8" s="1"/>
  <c r="Y321" i="9" l="1"/>
  <c r="U331" i="8"/>
  <c r="F323" i="6"/>
  <c r="U323" i="6"/>
  <c r="W322" i="6"/>
  <c r="U325" i="7"/>
  <c r="U322" i="9"/>
  <c r="I322" i="6"/>
  <c r="J322" i="6" s="1"/>
  <c r="AF322" i="6"/>
  <c r="H322" i="6"/>
  <c r="V331" i="8"/>
  <c r="X331" i="8" s="1"/>
  <c r="Y331" i="8" s="1"/>
  <c r="U332" i="8" l="1"/>
  <c r="V332" i="8" s="1"/>
  <c r="X332" i="8" s="1"/>
  <c r="Y332" i="8" s="1"/>
  <c r="W331" i="8"/>
  <c r="V325" i="7"/>
  <c r="G323" i="6"/>
  <c r="H323" i="6" s="1"/>
  <c r="V322" i="9"/>
  <c r="V323" i="6"/>
  <c r="X323" i="6" s="1"/>
  <c r="Y323" i="6" s="1"/>
  <c r="X322" i="9" l="1"/>
  <c r="Y322" i="9" s="1"/>
  <c r="W322" i="9"/>
  <c r="F324" i="6"/>
  <c r="X325" i="7"/>
  <c r="Y325" i="7" s="1"/>
  <c r="W325" i="7"/>
  <c r="U324" i="6"/>
  <c r="W323" i="6"/>
  <c r="U323" i="9"/>
  <c r="I323" i="6"/>
  <c r="J323" i="6" s="1"/>
  <c r="AF323" i="6"/>
  <c r="U326" i="7"/>
  <c r="W332" i="8"/>
  <c r="U333" i="8"/>
  <c r="G324" i="6" l="1"/>
  <c r="V333" i="8"/>
  <c r="X333" i="8" s="1"/>
  <c r="Y333" i="8" s="1"/>
  <c r="U334" i="8"/>
  <c r="V326" i="7"/>
  <c r="X326" i="7" s="1"/>
  <c r="U327" i="7"/>
  <c r="W333" i="8"/>
  <c r="V323" i="9"/>
  <c r="X323" i="9" s="1"/>
  <c r="Y323" i="9" s="1"/>
  <c r="V324" i="6"/>
  <c r="X324" i="6" s="1"/>
  <c r="Y324" i="6" s="1"/>
  <c r="Y326" i="7"/>
  <c r="V327" i="7" l="1"/>
  <c r="X327" i="7" s="1"/>
  <c r="Y327" i="7" s="1"/>
  <c r="V334" i="8"/>
  <c r="X334" i="8" s="1"/>
  <c r="AF324" i="6"/>
  <c r="I324" i="6"/>
  <c r="J324" i="6" s="1"/>
  <c r="H324" i="6"/>
  <c r="W324" i="6"/>
  <c r="W323" i="9"/>
  <c r="U325" i="6"/>
  <c r="U324" i="9"/>
  <c r="W334" i="8"/>
  <c r="Y334" i="8"/>
  <c r="F325" i="6"/>
  <c r="W326" i="7"/>
  <c r="W327" i="7" s="1"/>
  <c r="G325" i="6" l="1"/>
  <c r="H325" i="6" s="1"/>
  <c r="V324" i="9"/>
  <c r="X324" i="9" s="1"/>
  <c r="Y324" i="9" s="1"/>
  <c r="U335" i="8"/>
  <c r="U328" i="7"/>
  <c r="V325" i="6"/>
  <c r="X325" i="6" s="1"/>
  <c r="Y325" i="6" s="1"/>
  <c r="V328" i="7" l="1"/>
  <c r="W324" i="9"/>
  <c r="I325" i="6"/>
  <c r="J325" i="6" s="1"/>
  <c r="AF325" i="6"/>
  <c r="U326" i="6"/>
  <c r="V335" i="8"/>
  <c r="U336" i="8" s="1"/>
  <c r="W325" i="6"/>
  <c r="U325" i="9"/>
  <c r="F326" i="6"/>
  <c r="X328" i="7" l="1"/>
  <c r="Y328" i="7" s="1"/>
  <c r="W328" i="7"/>
  <c r="G326" i="6"/>
  <c r="V336" i="8"/>
  <c r="X336" i="8" s="1"/>
  <c r="V325" i="9"/>
  <c r="X325" i="9" s="1"/>
  <c r="Y325" i="9" s="1"/>
  <c r="X335" i="8"/>
  <c r="Y335" i="8" s="1"/>
  <c r="Y336" i="8" s="1"/>
  <c r="W335" i="8"/>
  <c r="V326" i="6"/>
  <c r="X326" i="6" s="1"/>
  <c r="Y326" i="6" s="1"/>
  <c r="U329" i="7"/>
  <c r="V329" i="7" l="1"/>
  <c r="X329" i="7" s="1"/>
  <c r="U327" i="6"/>
  <c r="W336" i="8"/>
  <c r="U326" i="9"/>
  <c r="U337" i="8"/>
  <c r="F327" i="6"/>
  <c r="W325" i="9"/>
  <c r="I326" i="6"/>
  <c r="J326" i="6" s="1"/>
  <c r="AF326" i="6"/>
  <c r="H326" i="6"/>
  <c r="Y329" i="7"/>
  <c r="W326" i="6"/>
  <c r="G327" i="6" l="1"/>
  <c r="H327" i="6" s="1"/>
  <c r="V326" i="9"/>
  <c r="X326" i="9" s="1"/>
  <c r="Y326" i="9" s="1"/>
  <c r="V327" i="6"/>
  <c r="X327" i="6" s="1"/>
  <c r="Y327" i="6" s="1"/>
  <c r="W329" i="7"/>
  <c r="V337" i="8"/>
  <c r="X337" i="8" s="1"/>
  <c r="Y337" i="8" s="1"/>
  <c r="U330" i="7"/>
  <c r="V330" i="7" l="1"/>
  <c r="X330" i="7" s="1"/>
  <c r="Y330" i="7" s="1"/>
  <c r="F328" i="6"/>
  <c r="W326" i="9"/>
  <c r="W337" i="8"/>
  <c r="U338" i="8"/>
  <c r="W327" i="6"/>
  <c r="U328" i="6"/>
  <c r="U327" i="9"/>
  <c r="I327" i="6"/>
  <c r="J327" i="6" s="1"/>
  <c r="AF327" i="6"/>
  <c r="W330" i="7" l="1"/>
  <c r="V327" i="9"/>
  <c r="X327" i="9" s="1"/>
  <c r="Y327" i="9" s="1"/>
  <c r="G328" i="6"/>
  <c r="U331" i="7"/>
  <c r="V328" i="6"/>
  <c r="X328" i="6" s="1"/>
  <c r="Y328" i="6" s="1"/>
  <c r="V338" i="8"/>
  <c r="X338" i="8" s="1"/>
  <c r="Y338" i="8" s="1"/>
  <c r="W327" i="9"/>
  <c r="U339" i="8" l="1"/>
  <c r="U329" i="6"/>
  <c r="F329" i="6"/>
  <c r="W338" i="8"/>
  <c r="U328" i="9"/>
  <c r="V331" i="7"/>
  <c r="U332" i="7"/>
  <c r="I328" i="6"/>
  <c r="J328" i="6" s="1"/>
  <c r="AF328" i="6"/>
  <c r="H328" i="6"/>
  <c r="W328" i="6"/>
  <c r="V332" i="7" l="1"/>
  <c r="X332" i="7" s="1"/>
  <c r="V328" i="9"/>
  <c r="U329" i="9" s="1"/>
  <c r="G329" i="6"/>
  <c r="H329" i="6" s="1"/>
  <c r="V339" i="8"/>
  <c r="X339" i="8" s="1"/>
  <c r="Y339" i="8" s="1"/>
  <c r="X331" i="7"/>
  <c r="Y331" i="7" s="1"/>
  <c r="Y332" i="7" s="1"/>
  <c r="W331" i="7"/>
  <c r="U330" i="6"/>
  <c r="V329" i="6"/>
  <c r="X329" i="6" s="1"/>
  <c r="Y329" i="6" s="1"/>
  <c r="W332" i="7" l="1"/>
  <c r="V329" i="9"/>
  <c r="X329" i="9" s="1"/>
  <c r="V330" i="6"/>
  <c r="X330" i="6" s="1"/>
  <c r="Y330" i="6" s="1"/>
  <c r="W339" i="8"/>
  <c r="U340" i="8"/>
  <c r="F330" i="6"/>
  <c r="U333" i="7"/>
  <c r="W329" i="6"/>
  <c r="W330" i="6" s="1"/>
  <c r="AF329" i="6"/>
  <c r="I329" i="6"/>
  <c r="J329" i="6" s="1"/>
  <c r="X328" i="9"/>
  <c r="Y328" i="9" s="1"/>
  <c r="Y329" i="9" s="1"/>
  <c r="W328" i="9"/>
  <c r="W329" i="9" s="1"/>
  <c r="G330" i="6" l="1"/>
  <c r="F331" i="6"/>
  <c r="U330" i="9"/>
  <c r="V333" i="7"/>
  <c r="U334" i="7"/>
  <c r="V340" i="8"/>
  <c r="X340" i="8" s="1"/>
  <c r="Y340" i="8" s="1"/>
  <c r="U341" i="8"/>
  <c r="W340" i="8"/>
  <c r="U331" i="6"/>
  <c r="V331" i="6" l="1"/>
  <c r="F332" i="6" s="1"/>
  <c r="V341" i="8"/>
  <c r="X341" i="8" s="1"/>
  <c r="V334" i="7"/>
  <c r="X334" i="7" s="1"/>
  <c r="AF330" i="6"/>
  <c r="I330" i="6"/>
  <c r="J330" i="6" s="1"/>
  <c r="H330" i="6"/>
  <c r="W341" i="8"/>
  <c r="Y341" i="8"/>
  <c r="X333" i="7"/>
  <c r="Y333" i="7" s="1"/>
  <c r="Y334" i="7" s="1"/>
  <c r="W333" i="7"/>
  <c r="V330" i="9"/>
  <c r="U331" i="9" s="1"/>
  <c r="G331" i="6"/>
  <c r="W334" i="7" l="1"/>
  <c r="U335" i="7"/>
  <c r="V335" i="7" s="1"/>
  <c r="G332" i="6"/>
  <c r="V331" i="9"/>
  <c r="X331" i="9" s="1"/>
  <c r="X331" i="6"/>
  <c r="Y331" i="6" s="1"/>
  <c r="W331" i="6"/>
  <c r="AF331" i="6"/>
  <c r="I331" i="6"/>
  <c r="J331" i="6" s="1"/>
  <c r="X330" i="9"/>
  <c r="Y330" i="9" s="1"/>
  <c r="W330" i="9"/>
  <c r="W331" i="9" s="1"/>
  <c r="H331" i="6"/>
  <c r="H332" i="6" s="1"/>
  <c r="U342" i="8"/>
  <c r="U332" i="6"/>
  <c r="X335" i="7" l="1"/>
  <c r="Y335" i="7" s="1"/>
  <c r="U336" i="7"/>
  <c r="W335" i="7"/>
  <c r="Y331" i="9"/>
  <c r="U332" i="9"/>
  <c r="V332" i="6"/>
  <c r="U333" i="6" s="1"/>
  <c r="V342" i="8"/>
  <c r="W332" i="6"/>
  <c r="V336" i="7"/>
  <c r="X336" i="7" s="1"/>
  <c r="Y336" i="7" s="1"/>
  <c r="I332" i="6"/>
  <c r="J332" i="6" s="1"/>
  <c r="AF332" i="6"/>
  <c r="V333" i="6" l="1"/>
  <c r="X333" i="6" s="1"/>
  <c r="X342" i="8"/>
  <c r="Y342" i="8" s="1"/>
  <c r="W342" i="8"/>
  <c r="V332" i="9"/>
  <c r="U333" i="9" s="1"/>
  <c r="U337" i="7"/>
  <c r="U343" i="8"/>
  <c r="W336" i="7"/>
  <c r="X332" i="6"/>
  <c r="Y332" i="6" s="1"/>
  <c r="Y333" i="6" s="1"/>
  <c r="F333" i="6"/>
  <c r="W333" i="6" l="1"/>
  <c r="V333" i="9"/>
  <c r="X333" i="9" s="1"/>
  <c r="F334" i="6"/>
  <c r="G333" i="6"/>
  <c r="U334" i="6"/>
  <c r="V343" i="8"/>
  <c r="X343" i="8" s="1"/>
  <c r="V337" i="7"/>
  <c r="X337" i="7" s="1"/>
  <c r="Y337" i="7" s="1"/>
  <c r="X332" i="9"/>
  <c r="Y332" i="9" s="1"/>
  <c r="Y333" i="9" s="1"/>
  <c r="W332" i="9"/>
  <c r="W333" i="9" s="1"/>
  <c r="Y343" i="8"/>
  <c r="V334" i="6" l="1"/>
  <c r="U335" i="6" s="1"/>
  <c r="I333" i="6"/>
  <c r="J333" i="6" s="1"/>
  <c r="AF333" i="6"/>
  <c r="H333" i="6"/>
  <c r="U334" i="9"/>
  <c r="U338" i="7"/>
  <c r="U344" i="8"/>
  <c r="W343" i="8"/>
  <c r="W337" i="7"/>
  <c r="G334" i="6"/>
  <c r="F335" i="6"/>
  <c r="V335" i="6" l="1"/>
  <c r="X335" i="6" s="1"/>
  <c r="G335" i="6"/>
  <c r="V344" i="8"/>
  <c r="X344" i="8" s="1"/>
  <c r="Y344" i="8" s="1"/>
  <c r="V334" i="9"/>
  <c r="AF334" i="6"/>
  <c r="I334" i="6"/>
  <c r="W344" i="8"/>
  <c r="V338" i="7"/>
  <c r="X338" i="7" s="1"/>
  <c r="Y338" i="7" s="1"/>
  <c r="U339" i="7"/>
  <c r="H334" i="6"/>
  <c r="H335" i="6" s="1"/>
  <c r="J334" i="6"/>
  <c r="X334" i="6"/>
  <c r="Y334" i="6" s="1"/>
  <c r="Y335" i="6" s="1"/>
  <c r="W334" i="6"/>
  <c r="W335" i="6" s="1"/>
  <c r="I335" i="6" l="1"/>
  <c r="J335" i="6" s="1"/>
  <c r="AF335" i="6"/>
  <c r="V339" i="7"/>
  <c r="X339" i="7" s="1"/>
  <c r="Y339" i="7" s="1"/>
  <c r="X334" i="9"/>
  <c r="Y334" i="9" s="1"/>
  <c r="W334" i="9"/>
  <c r="U335" i="9"/>
  <c r="U345" i="8"/>
  <c r="W338" i="7"/>
  <c r="F336" i="6"/>
  <c r="U336" i="6"/>
  <c r="W339" i="7" l="1"/>
  <c r="V336" i="6"/>
  <c r="V335" i="9"/>
  <c r="X335" i="9" s="1"/>
  <c r="Y335" i="9" s="1"/>
  <c r="G336" i="6"/>
  <c r="F337" i="6"/>
  <c r="V345" i="8"/>
  <c r="U340" i="7"/>
  <c r="X345" i="8" l="1"/>
  <c r="Y345" i="8" s="1"/>
  <c r="W345" i="8"/>
  <c r="X336" i="6"/>
  <c r="Y336" i="6" s="1"/>
  <c r="W336" i="6"/>
  <c r="V340" i="7"/>
  <c r="G337" i="6"/>
  <c r="W335" i="9"/>
  <c r="U346" i="8"/>
  <c r="I336" i="6"/>
  <c r="J336" i="6" s="1"/>
  <c r="AF336" i="6"/>
  <c r="H336" i="6"/>
  <c r="H337" i="6" s="1"/>
  <c r="U336" i="9"/>
  <c r="U337" i="6"/>
  <c r="I337" i="6" l="1"/>
  <c r="J337" i="6" s="1"/>
  <c r="AF337" i="6"/>
  <c r="X340" i="7"/>
  <c r="Y340" i="7" s="1"/>
  <c r="W340" i="7"/>
  <c r="V337" i="6"/>
  <c r="W337" i="6" s="1"/>
  <c r="V336" i="9"/>
  <c r="X336" i="9" s="1"/>
  <c r="Y336" i="9" s="1"/>
  <c r="V346" i="8"/>
  <c r="X346" i="8" s="1"/>
  <c r="Y346" i="8" s="1"/>
  <c r="U341" i="7"/>
  <c r="W346" i="8"/>
  <c r="V341" i="7" l="1"/>
  <c r="X341" i="7" s="1"/>
  <c r="Y341" i="7" s="1"/>
  <c r="X337" i="6"/>
  <c r="Y337" i="6" s="1"/>
  <c r="F338" i="6"/>
  <c r="U347" i="8"/>
  <c r="U337" i="9"/>
  <c r="W336" i="9"/>
  <c r="U338" i="6"/>
  <c r="W341" i="7" l="1"/>
  <c r="V337" i="9"/>
  <c r="X337" i="9" s="1"/>
  <c r="Y337" i="9" s="1"/>
  <c r="V338" i="6"/>
  <c r="G338" i="6"/>
  <c r="V347" i="8"/>
  <c r="U342" i="7"/>
  <c r="AF338" i="6" l="1"/>
  <c r="I338" i="6"/>
  <c r="J338" i="6" s="1"/>
  <c r="H338" i="6"/>
  <c r="X347" i="8"/>
  <c r="Y347" i="8" s="1"/>
  <c r="W347" i="8"/>
  <c r="X338" i="6"/>
  <c r="Y338" i="6" s="1"/>
  <c r="W338" i="6"/>
  <c r="V342" i="7"/>
  <c r="U343" i="7" s="1"/>
  <c r="U348" i="8"/>
  <c r="W337" i="9"/>
  <c r="F339" i="6"/>
  <c r="U339" i="6"/>
  <c r="U338" i="9"/>
  <c r="V343" i="7" l="1"/>
  <c r="X343" i="7" s="1"/>
  <c r="G339" i="6"/>
  <c r="V339" i="6"/>
  <c r="X339" i="6" s="1"/>
  <c r="V338" i="9"/>
  <c r="X338" i="9" s="1"/>
  <c r="Y338" i="9" s="1"/>
  <c r="V348" i="8"/>
  <c r="X348" i="8" s="1"/>
  <c r="Y348" i="8" s="1"/>
  <c r="X342" i="7"/>
  <c r="Y342" i="7" s="1"/>
  <c r="Y343" i="7" s="1"/>
  <c r="W342" i="7"/>
  <c r="W343" i="7" s="1"/>
  <c r="Y339" i="6"/>
  <c r="H339" i="6"/>
  <c r="W339" i="6" l="1"/>
  <c r="U349" i="8"/>
  <c r="U340" i="6"/>
  <c r="U344" i="7"/>
  <c r="V340" i="6"/>
  <c r="X340" i="6" s="1"/>
  <c r="I339" i="6"/>
  <c r="J339" i="6" s="1"/>
  <c r="AF339" i="6"/>
  <c r="V344" i="7"/>
  <c r="X344" i="7" s="1"/>
  <c r="Y344" i="7" s="1"/>
  <c r="V349" i="8"/>
  <c r="X349" i="8" s="1"/>
  <c r="Y349" i="8" s="1"/>
  <c r="Y340" i="6"/>
  <c r="U339" i="9"/>
  <c r="W348" i="8"/>
  <c r="W338" i="9"/>
  <c r="F340" i="6"/>
  <c r="V339" i="9" l="1"/>
  <c r="X339" i="9" s="1"/>
  <c r="Y339" i="9" s="1"/>
  <c r="G340" i="6"/>
  <c r="F341" i="6"/>
  <c r="W349" i="8"/>
  <c r="U350" i="8"/>
  <c r="U345" i="7"/>
  <c r="U341" i="6"/>
  <c r="W340" i="6"/>
  <c r="W344" i="7"/>
  <c r="AF340" i="6" l="1"/>
  <c r="I340" i="6"/>
  <c r="J340" i="6" s="1"/>
  <c r="H340" i="6"/>
  <c r="V345" i="7"/>
  <c r="X345" i="7" s="1"/>
  <c r="Y345" i="7" s="1"/>
  <c r="V341" i="6"/>
  <c r="X341" i="6" s="1"/>
  <c r="Y341" i="6" s="1"/>
  <c r="V350" i="8"/>
  <c r="X350" i="8" s="1"/>
  <c r="Y350" i="8" s="1"/>
  <c r="F342" i="6"/>
  <c r="G341" i="6"/>
  <c r="U340" i="9"/>
  <c r="W339" i="9"/>
  <c r="U342" i="6" l="1"/>
  <c r="V340" i="9"/>
  <c r="X340" i="9" s="1"/>
  <c r="Y340" i="9" s="1"/>
  <c r="V342" i="6"/>
  <c r="X342" i="6" s="1"/>
  <c r="W350" i="8"/>
  <c r="G342" i="6"/>
  <c r="I341" i="6"/>
  <c r="J341" i="6" s="1"/>
  <c r="AF341" i="6"/>
  <c r="U351" i="8"/>
  <c r="Y342" i="6"/>
  <c r="W345" i="7"/>
  <c r="U346" i="7"/>
  <c r="W341" i="6"/>
  <c r="W342" i="6" s="1"/>
  <c r="H341" i="6"/>
  <c r="H342" i="6" s="1"/>
  <c r="F343" i="6" l="1"/>
  <c r="G343" i="6" s="1"/>
  <c r="H343" i="6" s="1"/>
  <c r="W340" i="9"/>
  <c r="V351" i="8"/>
  <c r="X351" i="8" s="1"/>
  <c r="Y351" i="8" s="1"/>
  <c r="W351" i="8"/>
  <c r="U341" i="9"/>
  <c r="V346" i="7"/>
  <c r="X346" i="7" s="1"/>
  <c r="Y346" i="7" s="1"/>
  <c r="I342" i="6"/>
  <c r="J342" i="6" s="1"/>
  <c r="AF342" i="6"/>
  <c r="U343" i="6"/>
  <c r="U347" i="7" l="1"/>
  <c r="V347" i="7" s="1"/>
  <c r="X347" i="7" s="1"/>
  <c r="Y347" i="7" s="1"/>
  <c r="I343" i="6"/>
  <c r="J343" i="6" s="1"/>
  <c r="AF343" i="6"/>
  <c r="V343" i="6"/>
  <c r="U344" i="6" s="1"/>
  <c r="V341" i="9"/>
  <c r="U352" i="8"/>
  <c r="W346" i="7"/>
  <c r="X341" i="9" l="1"/>
  <c r="Y341" i="9" s="1"/>
  <c r="W341" i="9"/>
  <c r="V352" i="8"/>
  <c r="U353" i="8" s="1"/>
  <c r="V344" i="6"/>
  <c r="X344" i="6" s="1"/>
  <c r="W347" i="7"/>
  <c r="U342" i="9"/>
  <c r="X343" i="6"/>
  <c r="Y343" i="6" s="1"/>
  <c r="Y344" i="6" s="1"/>
  <c r="F344" i="6"/>
  <c r="W343" i="6"/>
  <c r="W344" i="6" s="1"/>
  <c r="U348" i="7"/>
  <c r="U345" i="6" l="1"/>
  <c r="G344" i="6"/>
  <c r="F345" i="6"/>
  <c r="V342" i="9"/>
  <c r="X342" i="9" s="1"/>
  <c r="V345" i="6"/>
  <c r="X345" i="6" s="1"/>
  <c r="Y345" i="6" s="1"/>
  <c r="V353" i="8"/>
  <c r="X353" i="8" s="1"/>
  <c r="U354" i="8"/>
  <c r="V348" i="7"/>
  <c r="X348" i="7" s="1"/>
  <c r="Y348" i="7" s="1"/>
  <c r="W345" i="6"/>
  <c r="W348" i="7"/>
  <c r="X352" i="8"/>
  <c r="Y352" i="8" s="1"/>
  <c r="Y353" i="8" s="1"/>
  <c r="W352" i="8"/>
  <c r="W353" i="8" s="1"/>
  <c r="Y342" i="9"/>
  <c r="V354" i="8" l="1"/>
  <c r="X354" i="8" s="1"/>
  <c r="Y354" i="8" s="1"/>
  <c r="G345" i="6"/>
  <c r="F346" i="6"/>
  <c r="U349" i="7"/>
  <c r="W342" i="9"/>
  <c r="U346" i="6"/>
  <c r="U343" i="9"/>
  <c r="I344" i="6"/>
  <c r="J344" i="6" s="1"/>
  <c r="AF344" i="6"/>
  <c r="H344" i="6"/>
  <c r="H345" i="6" s="1"/>
  <c r="V346" i="6" l="1"/>
  <c r="V349" i="7"/>
  <c r="G346" i="6"/>
  <c r="H346" i="6" s="1"/>
  <c r="U355" i="8"/>
  <c r="W354" i="8"/>
  <c r="V343" i="9"/>
  <c r="X343" i="9" s="1"/>
  <c r="Y343" i="9" s="1"/>
  <c r="I345" i="6"/>
  <c r="J345" i="6" s="1"/>
  <c r="AF345" i="6"/>
  <c r="U344" i="9" l="1"/>
  <c r="W343" i="9"/>
  <c r="V344" i="9"/>
  <c r="X344" i="9" s="1"/>
  <c r="V355" i="8"/>
  <c r="X355" i="8" s="1"/>
  <c r="Y355" i="8" s="1"/>
  <c r="AF346" i="6"/>
  <c r="I346" i="6"/>
  <c r="J346" i="6" s="1"/>
  <c r="X349" i="7"/>
  <c r="Y349" i="7" s="1"/>
  <c r="W349" i="7"/>
  <c r="X346" i="6"/>
  <c r="Y346" i="6" s="1"/>
  <c r="W346" i="6"/>
  <c r="Y344" i="9"/>
  <c r="F347" i="6"/>
  <c r="U350" i="7"/>
  <c r="U347" i="6"/>
  <c r="W355" i="8" l="1"/>
  <c r="W344" i="9"/>
  <c r="U356" i="8"/>
  <c r="G347" i="6"/>
  <c r="V356" i="8"/>
  <c r="X356" i="8" s="1"/>
  <c r="V347" i="6"/>
  <c r="X347" i="6" s="1"/>
  <c r="Y347" i="6" s="1"/>
  <c r="V350" i="7"/>
  <c r="X350" i="7" s="1"/>
  <c r="Y350" i="7" s="1"/>
  <c r="W347" i="6"/>
  <c r="Y356" i="8"/>
  <c r="U345" i="9"/>
  <c r="W350" i="7" l="1"/>
  <c r="W356" i="8"/>
  <c r="U351" i="7"/>
  <c r="V351" i="7" s="1"/>
  <c r="X351" i="7" s="1"/>
  <c r="Y351" i="7" s="1"/>
  <c r="U348" i="6"/>
  <c r="U357" i="8"/>
  <c r="V357" i="8" s="1"/>
  <c r="V348" i="6"/>
  <c r="X348" i="6" s="1"/>
  <c r="Y348" i="6" s="1"/>
  <c r="AF347" i="6"/>
  <c r="I347" i="6"/>
  <c r="J347" i="6" s="1"/>
  <c r="H347" i="6"/>
  <c r="V345" i="9"/>
  <c r="U346" i="9" s="1"/>
  <c r="F348" i="6"/>
  <c r="X357" i="8" l="1"/>
  <c r="Y357" i="8" s="1"/>
  <c r="W357" i="8"/>
  <c r="W348" i="6"/>
  <c r="U358" i="8"/>
  <c r="G348" i="6"/>
  <c r="H348" i="6" s="1"/>
  <c r="F349" i="6"/>
  <c r="U347" i="9"/>
  <c r="V346" i="9"/>
  <c r="X346" i="9" s="1"/>
  <c r="V358" i="8"/>
  <c r="X358" i="8" s="1"/>
  <c r="Y358" i="8" s="1"/>
  <c r="U352" i="7"/>
  <c r="W351" i="7"/>
  <c r="W358" i="8"/>
  <c r="X345" i="9"/>
  <c r="Y345" i="9" s="1"/>
  <c r="Y346" i="9" s="1"/>
  <c r="W345" i="9"/>
  <c r="W346" i="9" s="1"/>
  <c r="U349" i="6"/>
  <c r="U359" i="8" l="1"/>
  <c r="V359" i="8" s="1"/>
  <c r="X359" i="8" s="1"/>
  <c r="Y359" i="8" s="1"/>
  <c r="V347" i="9"/>
  <c r="X347" i="9" s="1"/>
  <c r="Y347" i="9" s="1"/>
  <c r="I348" i="6"/>
  <c r="J348" i="6" s="1"/>
  <c r="AF348" i="6"/>
  <c r="V349" i="6"/>
  <c r="U350" i="6" s="1"/>
  <c r="W347" i="9"/>
  <c r="V352" i="7"/>
  <c r="X352" i="7" s="1"/>
  <c r="Y352" i="7" s="1"/>
  <c r="G349" i="6"/>
  <c r="F350" i="6" l="1"/>
  <c r="U353" i="7"/>
  <c r="G350" i="6"/>
  <c r="V353" i="7"/>
  <c r="X353" i="7" s="1"/>
  <c r="V350" i="6"/>
  <c r="X350" i="6" s="1"/>
  <c r="U360" i="8"/>
  <c r="W352" i="7"/>
  <c r="W353" i="7" s="1"/>
  <c r="AF349" i="6"/>
  <c r="I349" i="6"/>
  <c r="J349" i="6" s="1"/>
  <c r="Y353" i="7"/>
  <c r="X349" i="6"/>
  <c r="Y349" i="6" s="1"/>
  <c r="Y350" i="6" s="1"/>
  <c r="W349" i="6"/>
  <c r="U348" i="9"/>
  <c r="H349" i="6"/>
  <c r="W359" i="8"/>
  <c r="H350" i="6" l="1"/>
  <c r="W350" i="6"/>
  <c r="V360" i="8"/>
  <c r="X360" i="8" s="1"/>
  <c r="Y360" i="8" s="1"/>
  <c r="U354" i="7"/>
  <c r="F351" i="6"/>
  <c r="V348" i="9"/>
  <c r="U351" i="6"/>
  <c r="AF350" i="6"/>
  <c r="I350" i="6"/>
  <c r="J350" i="6" s="1"/>
  <c r="V351" i="6" l="1"/>
  <c r="F352" i="6" s="1"/>
  <c r="X348" i="9"/>
  <c r="Y348" i="9" s="1"/>
  <c r="W348" i="9"/>
  <c r="G351" i="6"/>
  <c r="U361" i="8"/>
  <c r="W360" i="8"/>
  <c r="U349" i="9"/>
  <c r="V354" i="7"/>
  <c r="U355" i="7" s="1"/>
  <c r="V349" i="9" l="1"/>
  <c r="X349" i="9" s="1"/>
  <c r="G352" i="6"/>
  <c r="Y349" i="9"/>
  <c r="X351" i="6"/>
  <c r="Y351" i="6" s="1"/>
  <c r="W351" i="6"/>
  <c r="V355" i="7"/>
  <c r="X355" i="7" s="1"/>
  <c r="V361" i="8"/>
  <c r="X361" i="8" s="1"/>
  <c r="Y361" i="8" s="1"/>
  <c r="X354" i="7"/>
  <c r="Y354" i="7" s="1"/>
  <c r="Y355" i="7" s="1"/>
  <c r="W354" i="7"/>
  <c r="W355" i="7" s="1"/>
  <c r="AF351" i="6"/>
  <c r="I351" i="6"/>
  <c r="J351" i="6" s="1"/>
  <c r="H351" i="6"/>
  <c r="H352" i="6" s="1"/>
  <c r="W349" i="9"/>
  <c r="U352" i="6"/>
  <c r="W361" i="8" l="1"/>
  <c r="V352" i="6"/>
  <c r="U353" i="6" s="1"/>
  <c r="U362" i="8"/>
  <c r="U350" i="9"/>
  <c r="U356" i="7"/>
  <c r="W352" i="6"/>
  <c r="AF352" i="6"/>
  <c r="I352" i="6"/>
  <c r="J352" i="6" s="1"/>
  <c r="V353" i="6" l="1"/>
  <c r="X353" i="6" s="1"/>
  <c r="V356" i="7"/>
  <c r="U357" i="7" s="1"/>
  <c r="V350" i="9"/>
  <c r="V362" i="8"/>
  <c r="U363" i="8"/>
  <c r="X352" i="6"/>
  <c r="Y352" i="6" s="1"/>
  <c r="F353" i="6"/>
  <c r="Y353" i="6" l="1"/>
  <c r="V357" i="7"/>
  <c r="X357" i="7" s="1"/>
  <c r="F354" i="6"/>
  <c r="G353" i="6"/>
  <c r="V363" i="8"/>
  <c r="X363" i="8" s="1"/>
  <c r="X350" i="9"/>
  <c r="Y350" i="9" s="1"/>
  <c r="W350" i="9"/>
  <c r="W353" i="6"/>
  <c r="U354" i="6"/>
  <c r="X362" i="8"/>
  <c r="Y362" i="8" s="1"/>
  <c r="W362" i="8"/>
  <c r="U351" i="9"/>
  <c r="X356" i="7"/>
  <c r="Y356" i="7" s="1"/>
  <c r="Y357" i="7" s="1"/>
  <c r="W356" i="7"/>
  <c r="W357" i="7" s="1"/>
  <c r="Y363" i="8" l="1"/>
  <c r="W363" i="8"/>
  <c r="U364" i="8"/>
  <c r="V351" i="9"/>
  <c r="X351" i="9" s="1"/>
  <c r="V354" i="6"/>
  <c r="X354" i="6" s="1"/>
  <c r="Y354" i="6" s="1"/>
  <c r="W351" i="9"/>
  <c r="V364" i="8"/>
  <c r="X364" i="8" s="1"/>
  <c r="Y364" i="8" s="1"/>
  <c r="AF353" i="6"/>
  <c r="I353" i="6"/>
  <c r="J353" i="6" s="1"/>
  <c r="H353" i="6"/>
  <c r="U358" i="7"/>
  <c r="W354" i="6"/>
  <c r="Y351" i="9"/>
  <c r="G354" i="6"/>
  <c r="F355" i="6"/>
  <c r="W364" i="8" l="1"/>
  <c r="U365" i="8"/>
  <c r="AF354" i="6"/>
  <c r="I354" i="6"/>
  <c r="V358" i="7"/>
  <c r="U359" i="7" s="1"/>
  <c r="J354" i="6"/>
  <c r="V365" i="8"/>
  <c r="X365" i="8" s="1"/>
  <c r="Y365" i="8" s="1"/>
  <c r="U352" i="9"/>
  <c r="G355" i="6"/>
  <c r="H354" i="6"/>
  <c r="U355" i="6"/>
  <c r="H355" i="6" l="1"/>
  <c r="W365" i="8"/>
  <c r="U366" i="8"/>
  <c r="V366" i="8" s="1"/>
  <c r="V355" i="6"/>
  <c r="V352" i="9"/>
  <c r="V359" i="7"/>
  <c r="X359" i="7" s="1"/>
  <c r="U360" i="7"/>
  <c r="I355" i="6"/>
  <c r="AF355" i="6"/>
  <c r="J355" i="6"/>
  <c r="X358" i="7"/>
  <c r="Y358" i="7" s="1"/>
  <c r="Y359" i="7" s="1"/>
  <c r="W358" i="7"/>
  <c r="W359" i="7" s="1"/>
  <c r="X366" i="8" l="1"/>
  <c r="Y366" i="8" s="1"/>
  <c r="U367" i="8"/>
  <c r="W366" i="8"/>
  <c r="V360" i="7"/>
  <c r="X360" i="7" s="1"/>
  <c r="Y360" i="7" s="1"/>
  <c r="V367" i="8"/>
  <c r="X367" i="8" s="1"/>
  <c r="Y367" i="8" s="1"/>
  <c r="X352" i="9"/>
  <c r="Y352" i="9" s="1"/>
  <c r="W352" i="9"/>
  <c r="X355" i="6"/>
  <c r="Y355" i="6" s="1"/>
  <c r="W355" i="6"/>
  <c r="F356" i="6"/>
  <c r="W360" i="7"/>
  <c r="U353" i="9"/>
  <c r="U356" i="6"/>
  <c r="W367" i="8" l="1"/>
  <c r="U368" i="8"/>
  <c r="V368" i="8" s="1"/>
  <c r="X368" i="8" s="1"/>
  <c r="Y368" i="8" s="1"/>
  <c r="U361" i="7"/>
  <c r="G356" i="6"/>
  <c r="V361" i="7"/>
  <c r="X361" i="7" s="1"/>
  <c r="Y361" i="7" s="1"/>
  <c r="V356" i="6"/>
  <c r="X356" i="6" s="1"/>
  <c r="Y356" i="6" s="1"/>
  <c r="V353" i="9"/>
  <c r="X353" i="9" s="1"/>
  <c r="W356" i="6"/>
  <c r="Y353" i="9"/>
  <c r="U354" i="9" l="1"/>
  <c r="AF356" i="6"/>
  <c r="I356" i="6"/>
  <c r="J356" i="6" s="1"/>
  <c r="H356" i="6"/>
  <c r="V354" i="9"/>
  <c r="X354" i="9" s="1"/>
  <c r="Y354" i="9" s="1"/>
  <c r="W368" i="8"/>
  <c r="W361" i="7"/>
  <c r="U357" i="6"/>
  <c r="U362" i="7"/>
  <c r="U369" i="8"/>
  <c r="W353" i="9"/>
  <c r="F357" i="6"/>
  <c r="W354" i="9" l="1"/>
  <c r="V362" i="7"/>
  <c r="X362" i="7" s="1"/>
  <c r="Y362" i="7" s="1"/>
  <c r="G357" i="6"/>
  <c r="V369" i="8"/>
  <c r="X369" i="8" s="1"/>
  <c r="Y369" i="8" s="1"/>
  <c r="V357" i="6"/>
  <c r="U358" i="6" s="1"/>
  <c r="W369" i="8"/>
  <c r="U355" i="9"/>
  <c r="U370" i="8" l="1"/>
  <c r="W362" i="7"/>
  <c r="V355" i="9"/>
  <c r="U356" i="9" s="1"/>
  <c r="I357" i="6"/>
  <c r="J357" i="6" s="1"/>
  <c r="AF357" i="6"/>
  <c r="V358" i="6"/>
  <c r="X358" i="6" s="1"/>
  <c r="V370" i="8"/>
  <c r="X370" i="8" s="1"/>
  <c r="Y370" i="8" s="1"/>
  <c r="X357" i="6"/>
  <c r="Y357" i="6" s="1"/>
  <c r="W357" i="6"/>
  <c r="W358" i="6" s="1"/>
  <c r="F358" i="6"/>
  <c r="U363" i="7"/>
  <c r="H357" i="6"/>
  <c r="W370" i="8" l="1"/>
  <c r="Y358" i="6"/>
  <c r="V356" i="9"/>
  <c r="X356" i="9" s="1"/>
  <c r="G358" i="6"/>
  <c r="F359" i="6"/>
  <c r="V363" i="7"/>
  <c r="U371" i="8"/>
  <c r="U359" i="6"/>
  <c r="X355" i="9"/>
  <c r="Y355" i="9" s="1"/>
  <c r="Y356" i="9" s="1"/>
  <c r="W355" i="9"/>
  <c r="W356" i="9" l="1"/>
  <c r="U357" i="9"/>
  <c r="V357" i="9" s="1"/>
  <c r="X357" i="9" s="1"/>
  <c r="Y357" i="9" s="1"/>
  <c r="X363" i="7"/>
  <c r="Y363" i="7" s="1"/>
  <c r="W363" i="7"/>
  <c r="I358" i="6"/>
  <c r="J358" i="6" s="1"/>
  <c r="AF358" i="6"/>
  <c r="V359" i="6"/>
  <c r="H358" i="6"/>
  <c r="V371" i="8"/>
  <c r="U372" i="8" s="1"/>
  <c r="U364" i="7"/>
  <c r="G359" i="6"/>
  <c r="V372" i="8" l="1"/>
  <c r="X372" i="8" s="1"/>
  <c r="X359" i="6"/>
  <c r="Y359" i="6" s="1"/>
  <c r="W359" i="6"/>
  <c r="AF359" i="6"/>
  <c r="I359" i="6"/>
  <c r="J359" i="6" s="1"/>
  <c r="V364" i="7"/>
  <c r="X364" i="7" s="1"/>
  <c r="Y364" i="7" s="1"/>
  <c r="F360" i="6"/>
  <c r="X371" i="8"/>
  <c r="Y371" i="8" s="1"/>
  <c r="Y372" i="8" s="1"/>
  <c r="W371" i="8"/>
  <c r="W372" i="8" s="1"/>
  <c r="H359" i="6"/>
  <c r="U360" i="6"/>
  <c r="U358" i="9"/>
  <c r="W364" i="7"/>
  <c r="W357" i="9"/>
  <c r="U373" i="8" l="1"/>
  <c r="V360" i="6"/>
  <c r="X360" i="6" s="1"/>
  <c r="G360" i="6"/>
  <c r="F361" i="6"/>
  <c r="U365" i="7"/>
  <c r="W360" i="6"/>
  <c r="V373" i="8"/>
  <c r="X373" i="8" s="1"/>
  <c r="Y373" i="8" s="1"/>
  <c r="V358" i="9"/>
  <c r="X358" i="9" s="1"/>
  <c r="Y358" i="9" s="1"/>
  <c r="H360" i="6"/>
  <c r="Y360" i="6"/>
  <c r="V365" i="7" l="1"/>
  <c r="U366" i="7" s="1"/>
  <c r="I360" i="6"/>
  <c r="J360" i="6" s="1"/>
  <c r="AF360" i="6"/>
  <c r="U361" i="6"/>
  <c r="U359" i="9"/>
  <c r="U374" i="8"/>
  <c r="G361" i="6"/>
  <c r="H361" i="6" s="1"/>
  <c r="W373" i="8"/>
  <c r="W358" i="9"/>
  <c r="V359" i="9" l="1"/>
  <c r="X359" i="9" s="1"/>
  <c r="Y359" i="9" s="1"/>
  <c r="V366" i="7"/>
  <c r="X366" i="7" s="1"/>
  <c r="W359" i="9"/>
  <c r="AF361" i="6"/>
  <c r="I361" i="6"/>
  <c r="V374" i="8"/>
  <c r="X374" i="8" s="1"/>
  <c r="Y374" i="8" s="1"/>
  <c r="V361" i="6"/>
  <c r="J361" i="6"/>
  <c r="X365" i="7"/>
  <c r="Y365" i="7" s="1"/>
  <c r="W365" i="7"/>
  <c r="W366" i="7" s="1"/>
  <c r="X361" i="6" l="1"/>
  <c r="Y361" i="6" s="1"/>
  <c r="W361" i="6"/>
  <c r="F362" i="6"/>
  <c r="Y366" i="7"/>
  <c r="U362" i="6"/>
  <c r="U375" i="8"/>
  <c r="W374" i="8"/>
  <c r="U367" i="7"/>
  <c r="U360" i="9"/>
  <c r="V360" i="9" l="1"/>
  <c r="U361" i="9" s="1"/>
  <c r="V362" i="6"/>
  <c r="X362" i="6" s="1"/>
  <c r="G362" i="6"/>
  <c r="F363" i="6"/>
  <c r="Y362" i="6"/>
  <c r="V367" i="7"/>
  <c r="U368" i="7" s="1"/>
  <c r="V375" i="8"/>
  <c r="X375" i="8" s="1"/>
  <c r="Y375" i="8" s="1"/>
  <c r="W362" i="6"/>
  <c r="U376" i="8" l="1"/>
  <c r="V368" i="7"/>
  <c r="X368" i="7" s="1"/>
  <c r="V361" i="9"/>
  <c r="X361" i="9" s="1"/>
  <c r="W375" i="8"/>
  <c r="G363" i="6"/>
  <c r="U363" i="6"/>
  <c r="V376" i="8"/>
  <c r="X376" i="8" s="1"/>
  <c r="Y376" i="8" s="1"/>
  <c r="X367" i="7"/>
  <c r="Y367" i="7" s="1"/>
  <c r="Y368" i="7" s="1"/>
  <c r="W367" i="7"/>
  <c r="W368" i="7" s="1"/>
  <c r="I362" i="6"/>
  <c r="J362" i="6" s="1"/>
  <c r="AF362" i="6"/>
  <c r="H362" i="6"/>
  <c r="H363" i="6" s="1"/>
  <c r="X360" i="9"/>
  <c r="Y360" i="9" s="1"/>
  <c r="Y361" i="9" s="1"/>
  <c r="W360" i="9"/>
  <c r="W361" i="9" s="1"/>
  <c r="U377" i="8" l="1"/>
  <c r="V363" i="6"/>
  <c r="U362" i="9"/>
  <c r="U369" i="7"/>
  <c r="AF363" i="6"/>
  <c r="I363" i="6"/>
  <c r="J363" i="6" s="1"/>
  <c r="W376" i="8"/>
  <c r="X363" i="6" l="1"/>
  <c r="Y363" i="6" s="1"/>
  <c r="W363" i="6"/>
  <c r="F364" i="6"/>
  <c r="V362" i="9"/>
  <c r="V369" i="7"/>
  <c r="U364" i="6"/>
  <c r="V377" i="8"/>
  <c r="X377" i="8" s="1"/>
  <c r="Y377" i="8" s="1"/>
  <c r="U378" i="8" l="1"/>
  <c r="V378" i="8" s="1"/>
  <c r="X378" i="8" s="1"/>
  <c r="Y378" i="8" s="1"/>
  <c r="X362" i="9"/>
  <c r="Y362" i="9" s="1"/>
  <c r="W362" i="9"/>
  <c r="G364" i="6"/>
  <c r="V364" i="6"/>
  <c r="X364" i="6" s="1"/>
  <c r="Y364" i="6" s="1"/>
  <c r="X369" i="7"/>
  <c r="Y369" i="7" s="1"/>
  <c r="W369" i="7"/>
  <c r="U370" i="7"/>
  <c r="W377" i="8"/>
  <c r="U363" i="9"/>
  <c r="W364" i="6" l="1"/>
  <c r="U365" i="6"/>
  <c r="W378" i="8"/>
  <c r="F365" i="6"/>
  <c r="U379" i="8"/>
  <c r="V363" i="9"/>
  <c r="X363" i="9" s="1"/>
  <c r="V370" i="7"/>
  <c r="X370" i="7" s="1"/>
  <c r="Y370" i="7" s="1"/>
  <c r="V365" i="6"/>
  <c r="X365" i="6" s="1"/>
  <c r="Y365" i="6" s="1"/>
  <c r="I364" i="6"/>
  <c r="J364" i="6" s="1"/>
  <c r="AF364" i="6"/>
  <c r="H364" i="6"/>
  <c r="Y363" i="9"/>
  <c r="W370" i="7" l="1"/>
  <c r="U366" i="6"/>
  <c r="U371" i="7"/>
  <c r="U364" i="9"/>
  <c r="W365" i="6"/>
  <c r="W363" i="9"/>
  <c r="V379" i="8"/>
  <c r="F366" i="6"/>
  <c r="G365" i="6"/>
  <c r="X379" i="8" l="1"/>
  <c r="Y379" i="8" s="1"/>
  <c r="W379" i="8"/>
  <c r="V371" i="7"/>
  <c r="G366" i="6"/>
  <c r="I365" i="6"/>
  <c r="J365" i="6" s="1"/>
  <c r="AF365" i="6"/>
  <c r="U380" i="8"/>
  <c r="V364" i="9"/>
  <c r="X364" i="9" s="1"/>
  <c r="Y364" i="9" s="1"/>
  <c r="V366" i="6"/>
  <c r="X366" i="6" s="1"/>
  <c r="Y366" i="6" s="1"/>
  <c r="H365" i="6"/>
  <c r="H366" i="6" s="1"/>
  <c r="V380" i="8" l="1"/>
  <c r="X380" i="8" s="1"/>
  <c r="AF366" i="6"/>
  <c r="I366" i="6"/>
  <c r="J366" i="6" s="1"/>
  <c r="X371" i="7"/>
  <c r="Y371" i="7" s="1"/>
  <c r="W371" i="7"/>
  <c r="U367" i="6"/>
  <c r="U365" i="9"/>
  <c r="W364" i="9"/>
  <c r="F367" i="6"/>
  <c r="U372" i="7"/>
  <c r="W366" i="6"/>
  <c r="Y380" i="8"/>
  <c r="W380" i="8" l="1"/>
  <c r="V365" i="9"/>
  <c r="X365" i="9" s="1"/>
  <c r="Y365" i="9" s="1"/>
  <c r="V372" i="7"/>
  <c r="X372" i="7" s="1"/>
  <c r="Y372" i="7" s="1"/>
  <c r="V367" i="6"/>
  <c r="X367" i="6" s="1"/>
  <c r="Y367" i="6" s="1"/>
  <c r="U381" i="8"/>
  <c r="G367" i="6"/>
  <c r="F368" i="6" l="1"/>
  <c r="G368" i="6" s="1"/>
  <c r="W372" i="7"/>
  <c r="U373" i="7"/>
  <c r="V373" i="7" s="1"/>
  <c r="I367" i="6"/>
  <c r="J367" i="6" s="1"/>
  <c r="AF367" i="6"/>
  <c r="H367" i="6"/>
  <c r="V381" i="8"/>
  <c r="U382" i="8" s="1"/>
  <c r="U368" i="6"/>
  <c r="W365" i="9"/>
  <c r="U366" i="9"/>
  <c r="W367" i="6"/>
  <c r="X373" i="7" l="1"/>
  <c r="Y373" i="7" s="1"/>
  <c r="W373" i="7"/>
  <c r="V366" i="9"/>
  <c r="X366" i="9" s="1"/>
  <c r="Y366" i="9" s="1"/>
  <c r="AF368" i="6"/>
  <c r="I368" i="6"/>
  <c r="V368" i="6"/>
  <c r="U369" i="6" s="1"/>
  <c r="V382" i="8"/>
  <c r="X382" i="8" s="1"/>
  <c r="W368" i="6"/>
  <c r="W366" i="9"/>
  <c r="X381" i="8"/>
  <c r="Y381" i="8" s="1"/>
  <c r="W381" i="8"/>
  <c r="H368" i="6"/>
  <c r="J368" i="6"/>
  <c r="U374" i="7"/>
  <c r="Y382" i="8" l="1"/>
  <c r="W382" i="8"/>
  <c r="U383" i="8"/>
  <c r="V383" i="8" s="1"/>
  <c r="X383" i="8" s="1"/>
  <c r="Y383" i="8" s="1"/>
  <c r="V369" i="6"/>
  <c r="X369" i="6" s="1"/>
  <c r="V374" i="7"/>
  <c r="U375" i="7" s="1"/>
  <c r="X368" i="6"/>
  <c r="Y368" i="6" s="1"/>
  <c r="F369" i="6"/>
  <c r="U367" i="9"/>
  <c r="Y369" i="6" l="1"/>
  <c r="V367" i="9"/>
  <c r="U368" i="9" s="1"/>
  <c r="W383" i="8"/>
  <c r="V375" i="7"/>
  <c r="X375" i="7" s="1"/>
  <c r="F370" i="6"/>
  <c r="G369" i="6"/>
  <c r="W369" i="6"/>
  <c r="X374" i="7"/>
  <c r="Y374" i="7" s="1"/>
  <c r="Y375" i="7" s="1"/>
  <c r="W374" i="7"/>
  <c r="U370" i="6"/>
  <c r="U384" i="8"/>
  <c r="W375" i="7" l="1"/>
  <c r="V368" i="9"/>
  <c r="X368" i="9" s="1"/>
  <c r="V384" i="8"/>
  <c r="X384" i="8" s="1"/>
  <c r="Y384" i="8" s="1"/>
  <c r="G370" i="6"/>
  <c r="W384" i="8"/>
  <c r="V370" i="6"/>
  <c r="X370" i="6" s="1"/>
  <c r="Y370" i="6" s="1"/>
  <c r="I369" i="6"/>
  <c r="J369" i="6" s="1"/>
  <c r="AF369" i="6"/>
  <c r="H369" i="6"/>
  <c r="U376" i="7"/>
  <c r="X367" i="9"/>
  <c r="Y367" i="9" s="1"/>
  <c r="Y368" i="9" s="1"/>
  <c r="W367" i="9"/>
  <c r="W368" i="9" s="1"/>
  <c r="H370" i="6" l="1"/>
  <c r="V376" i="7"/>
  <c r="I370" i="6"/>
  <c r="AF370" i="6"/>
  <c r="U385" i="8"/>
  <c r="U369" i="9"/>
  <c r="J370" i="6"/>
  <c r="U371" i="6"/>
  <c r="F371" i="6"/>
  <c r="W370" i="6"/>
  <c r="G371" i="6" l="1"/>
  <c r="V385" i="8"/>
  <c r="U386" i="8" s="1"/>
  <c r="X376" i="7"/>
  <c r="Y376" i="7" s="1"/>
  <c r="W376" i="7"/>
  <c r="W371" i="6"/>
  <c r="V371" i="6"/>
  <c r="X371" i="6" s="1"/>
  <c r="Y371" i="6" s="1"/>
  <c r="U372" i="6"/>
  <c r="V369" i="9"/>
  <c r="U370" i="9" s="1"/>
  <c r="U377" i="7"/>
  <c r="V370" i="9" l="1"/>
  <c r="X370" i="9" s="1"/>
  <c r="V372" i="6"/>
  <c r="X372" i="6" s="1"/>
  <c r="W372" i="6"/>
  <c r="V386" i="8"/>
  <c r="X386" i="8" s="1"/>
  <c r="AF371" i="6"/>
  <c r="I371" i="6"/>
  <c r="J371" i="6" s="1"/>
  <c r="H371" i="6"/>
  <c r="V377" i="7"/>
  <c r="X377" i="7" s="1"/>
  <c r="U378" i="7"/>
  <c r="X369" i="9"/>
  <c r="Y369" i="9" s="1"/>
  <c r="W369" i="9"/>
  <c r="W370" i="9" s="1"/>
  <c r="Y372" i="6"/>
  <c r="Y377" i="7"/>
  <c r="X385" i="8"/>
  <c r="Y385" i="8" s="1"/>
  <c r="Y386" i="8" s="1"/>
  <c r="W385" i="8"/>
  <c r="W386" i="8" s="1"/>
  <c r="F372" i="6"/>
  <c r="Y370" i="9" l="1"/>
  <c r="G372" i="6"/>
  <c r="F373" i="6"/>
  <c r="U387" i="8"/>
  <c r="W377" i="7"/>
  <c r="U373" i="6"/>
  <c r="U371" i="9"/>
  <c r="V378" i="7"/>
  <c r="X378" i="7" s="1"/>
  <c r="Y378" i="7" s="1"/>
  <c r="H372" i="6"/>
  <c r="V371" i="9" l="1"/>
  <c r="U372" i="9" s="1"/>
  <c r="G373" i="6"/>
  <c r="H373" i="6" s="1"/>
  <c r="W378" i="7"/>
  <c r="U379" i="7"/>
  <c r="V373" i="6"/>
  <c r="F374" i="6" s="1"/>
  <c r="V387" i="8"/>
  <c r="AF372" i="6"/>
  <c r="I372" i="6"/>
  <c r="J372" i="6" s="1"/>
  <c r="U374" i="6" l="1"/>
  <c r="G374" i="6"/>
  <c r="H374" i="6" s="1"/>
  <c r="X387" i="8"/>
  <c r="Y387" i="8" s="1"/>
  <c r="W387" i="8"/>
  <c r="V374" i="6"/>
  <c r="X374" i="6" s="1"/>
  <c r="V379" i="7"/>
  <c r="X379" i="7" s="1"/>
  <c r="Y379" i="7" s="1"/>
  <c r="V372" i="9"/>
  <c r="X372" i="9" s="1"/>
  <c r="U388" i="8"/>
  <c r="X373" i="6"/>
  <c r="Y373" i="6" s="1"/>
  <c r="Y374" i="6" s="1"/>
  <c r="W373" i="6"/>
  <c r="W379" i="7"/>
  <c r="AF373" i="6"/>
  <c r="I373" i="6"/>
  <c r="J373" i="6" s="1"/>
  <c r="X371" i="9"/>
  <c r="Y371" i="9" s="1"/>
  <c r="W371" i="9"/>
  <c r="W372" i="9" s="1"/>
  <c r="W374" i="6" l="1"/>
  <c r="F375" i="6"/>
  <c r="Y372" i="9"/>
  <c r="V388" i="8"/>
  <c r="X388" i="8" s="1"/>
  <c r="Y388" i="8" s="1"/>
  <c r="U373" i="9"/>
  <c r="U380" i="7"/>
  <c r="U375" i="6"/>
  <c r="I374" i="6"/>
  <c r="J374" i="6" s="1"/>
  <c r="AF374" i="6"/>
  <c r="V375" i="6" l="1"/>
  <c r="U376" i="6" s="1"/>
  <c r="V373" i="9"/>
  <c r="U374" i="9" s="1"/>
  <c r="F376" i="6"/>
  <c r="G375" i="6"/>
  <c r="W388" i="8"/>
  <c r="V380" i="7"/>
  <c r="U381" i="7" s="1"/>
  <c r="U389" i="8"/>
  <c r="I375" i="6" l="1"/>
  <c r="J375" i="6" s="1"/>
  <c r="AF375" i="6"/>
  <c r="H375" i="6"/>
  <c r="V374" i="9"/>
  <c r="X374" i="9" s="1"/>
  <c r="V376" i="6"/>
  <c r="X376" i="6" s="1"/>
  <c r="V381" i="7"/>
  <c r="X381" i="7" s="1"/>
  <c r="V389" i="8"/>
  <c r="X389" i="8" s="1"/>
  <c r="Y389" i="8" s="1"/>
  <c r="X380" i="7"/>
  <c r="Y380" i="7" s="1"/>
  <c r="W380" i="7"/>
  <c r="G376" i="6"/>
  <c r="F377" i="6"/>
  <c r="X373" i="9"/>
  <c r="Y373" i="9" s="1"/>
  <c r="Y374" i="9" s="1"/>
  <c r="W373" i="9"/>
  <c r="W374" i="9" s="1"/>
  <c r="X375" i="6"/>
  <c r="Y375" i="6" s="1"/>
  <c r="W375" i="6"/>
  <c r="W376" i="6" s="1"/>
  <c r="W381" i="7" l="1"/>
  <c r="Y376" i="6"/>
  <c r="Y381" i="7"/>
  <c r="U382" i="7"/>
  <c r="U377" i="6"/>
  <c r="V382" i="7"/>
  <c r="X382" i="7" s="1"/>
  <c r="V377" i="6"/>
  <c r="X377" i="6" s="1"/>
  <c r="Y377" i="6" s="1"/>
  <c r="H376" i="6"/>
  <c r="W377" i="6"/>
  <c r="G377" i="6"/>
  <c r="AF376" i="6"/>
  <c r="I376" i="6"/>
  <c r="J376" i="6" s="1"/>
  <c r="U390" i="8"/>
  <c r="U375" i="9"/>
  <c r="W389" i="8"/>
  <c r="Y382" i="7" l="1"/>
  <c r="AF377" i="6"/>
  <c r="I377" i="6"/>
  <c r="J377" i="6" s="1"/>
  <c r="W382" i="7"/>
  <c r="V390" i="8"/>
  <c r="X390" i="8" s="1"/>
  <c r="Y390" i="8" s="1"/>
  <c r="H377" i="6"/>
  <c r="V375" i="9"/>
  <c r="U376" i="9" s="1"/>
  <c r="F378" i="6"/>
  <c r="U378" i="6"/>
  <c r="U383" i="7"/>
  <c r="V383" i="7" l="1"/>
  <c r="X383" i="7" s="1"/>
  <c r="Y383" i="7" s="1"/>
  <c r="G378" i="6"/>
  <c r="U377" i="9"/>
  <c r="V376" i="9"/>
  <c r="X376" i="9" s="1"/>
  <c r="H378" i="6"/>
  <c r="V378" i="6"/>
  <c r="U379" i="6" s="1"/>
  <c r="X375" i="9"/>
  <c r="Y375" i="9" s="1"/>
  <c r="Y376" i="9" s="1"/>
  <c r="W375" i="9"/>
  <c r="W376" i="9" s="1"/>
  <c r="U391" i="8"/>
  <c r="W390" i="8"/>
  <c r="I378" i="6" l="1"/>
  <c r="J378" i="6" s="1"/>
  <c r="AF378" i="6"/>
  <c r="V379" i="6"/>
  <c r="X379" i="6" s="1"/>
  <c r="V377" i="9"/>
  <c r="X377" i="9" s="1"/>
  <c r="Y377" i="9" s="1"/>
  <c r="V391" i="8"/>
  <c r="X391" i="8" s="1"/>
  <c r="Y391" i="8" s="1"/>
  <c r="X378" i="6"/>
  <c r="Y378" i="6" s="1"/>
  <c r="W378" i="6"/>
  <c r="F379" i="6"/>
  <c r="W383" i="7"/>
  <c r="U384" i="7"/>
  <c r="Y379" i="6" l="1"/>
  <c r="W379" i="6"/>
  <c r="U378" i="9"/>
  <c r="U380" i="6"/>
  <c r="V384" i="7"/>
  <c r="X384" i="7" s="1"/>
  <c r="Y384" i="7" s="1"/>
  <c r="F380" i="6"/>
  <c r="G379" i="6"/>
  <c r="U392" i="8"/>
  <c r="V378" i="9"/>
  <c r="X378" i="9" s="1"/>
  <c r="V380" i="6"/>
  <c r="X380" i="6" s="1"/>
  <c r="Y380" i="6" s="1"/>
  <c r="W377" i="9"/>
  <c r="W384" i="7"/>
  <c r="Y378" i="9"/>
  <c r="W391" i="8"/>
  <c r="W380" i="6" l="1"/>
  <c r="U381" i="6"/>
  <c r="V381" i="6" s="1"/>
  <c r="V392" i="8"/>
  <c r="X392" i="8" s="1"/>
  <c r="Y392" i="8" s="1"/>
  <c r="AF379" i="6"/>
  <c r="I379" i="6"/>
  <c r="J379" i="6" s="1"/>
  <c r="H379" i="6"/>
  <c r="U385" i="7"/>
  <c r="W378" i="9"/>
  <c r="U379" i="9"/>
  <c r="G380" i="6"/>
  <c r="F381" i="6"/>
  <c r="X381" i="6" l="1"/>
  <c r="Y381" i="6" s="1"/>
  <c r="W381" i="6"/>
  <c r="AF380" i="6"/>
  <c r="I380" i="6"/>
  <c r="H380" i="6"/>
  <c r="G381" i="6"/>
  <c r="F382" i="6"/>
  <c r="V379" i="9"/>
  <c r="X379" i="9" s="1"/>
  <c r="Y379" i="9" s="1"/>
  <c r="W392" i="8"/>
  <c r="V385" i="7"/>
  <c r="U386" i="7"/>
  <c r="J380" i="6"/>
  <c r="U393" i="8"/>
  <c r="U382" i="6"/>
  <c r="V386" i="7" l="1"/>
  <c r="X386" i="7" s="1"/>
  <c r="AF381" i="6"/>
  <c r="I381" i="6"/>
  <c r="W379" i="9"/>
  <c r="H381" i="6"/>
  <c r="V393" i="8"/>
  <c r="X393" i="8" s="1"/>
  <c r="Y393" i="8" s="1"/>
  <c r="V382" i="6"/>
  <c r="U383" i="6" s="1"/>
  <c r="J381" i="6"/>
  <c r="X385" i="7"/>
  <c r="Y385" i="7" s="1"/>
  <c r="W385" i="7"/>
  <c r="W386" i="7" s="1"/>
  <c r="U380" i="9"/>
  <c r="G382" i="6"/>
  <c r="F383" i="6"/>
  <c r="Y386" i="7" l="1"/>
  <c r="U394" i="8"/>
  <c r="V383" i="6"/>
  <c r="X383" i="6" s="1"/>
  <c r="G383" i="6"/>
  <c r="F384" i="6"/>
  <c r="V380" i="9"/>
  <c r="X380" i="9" s="1"/>
  <c r="Y380" i="9" s="1"/>
  <c r="V394" i="8"/>
  <c r="X394" i="8" s="1"/>
  <c r="W380" i="9"/>
  <c r="U387" i="7"/>
  <c r="AF382" i="6"/>
  <c r="I382" i="6"/>
  <c r="J382" i="6" s="1"/>
  <c r="X382" i="6"/>
  <c r="Y382" i="6" s="1"/>
  <c r="Y383" i="6" s="1"/>
  <c r="W382" i="6"/>
  <c r="W383" i="6" s="1"/>
  <c r="Y394" i="8"/>
  <c r="H382" i="6"/>
  <c r="H383" i="6" s="1"/>
  <c r="W393" i="8"/>
  <c r="W394" i="8" s="1"/>
  <c r="G384" i="6" l="1"/>
  <c r="H384" i="6" s="1"/>
  <c r="V387" i="7"/>
  <c r="U388" i="7" s="1"/>
  <c r="U395" i="8"/>
  <c r="U381" i="9"/>
  <c r="I383" i="6"/>
  <c r="J383" i="6" s="1"/>
  <c r="AF383" i="6"/>
  <c r="U384" i="6"/>
  <c r="V381" i="9" l="1"/>
  <c r="U382" i="9" s="1"/>
  <c r="V388" i="7"/>
  <c r="X388" i="7" s="1"/>
  <c r="V384" i="6"/>
  <c r="U385" i="6" s="1"/>
  <c r="V395" i="8"/>
  <c r="U396" i="8" s="1"/>
  <c r="X387" i="7"/>
  <c r="Y387" i="7" s="1"/>
  <c r="Y388" i="7" s="1"/>
  <c r="W387" i="7"/>
  <c r="W388" i="7" s="1"/>
  <c r="I384" i="6"/>
  <c r="J384" i="6" s="1"/>
  <c r="AF384" i="6"/>
  <c r="V396" i="8" l="1"/>
  <c r="X396" i="8" s="1"/>
  <c r="V385" i="6"/>
  <c r="X385" i="6" s="1"/>
  <c r="V382" i="9"/>
  <c r="X382" i="9" s="1"/>
  <c r="U389" i="7"/>
  <c r="X395" i="8"/>
  <c r="Y395" i="8" s="1"/>
  <c r="Y396" i="8" s="1"/>
  <c r="W395" i="8"/>
  <c r="X384" i="6"/>
  <c r="Y384" i="6" s="1"/>
  <c r="Y385" i="6" s="1"/>
  <c r="W384" i="6"/>
  <c r="W385" i="6" s="1"/>
  <c r="F385" i="6"/>
  <c r="X381" i="9"/>
  <c r="Y381" i="9" s="1"/>
  <c r="W381" i="9"/>
  <c r="W382" i="9" s="1"/>
  <c r="Y382" i="9" l="1"/>
  <c r="W396" i="8"/>
  <c r="U386" i="6"/>
  <c r="U397" i="8"/>
  <c r="F386" i="6"/>
  <c r="G385" i="6"/>
  <c r="V389" i="7"/>
  <c r="U390" i="7" s="1"/>
  <c r="U383" i="9"/>
  <c r="AF385" i="6" l="1"/>
  <c r="I385" i="6"/>
  <c r="J385" i="6" s="1"/>
  <c r="H385" i="6"/>
  <c r="V386" i="6"/>
  <c r="V390" i="7"/>
  <c r="X390" i="7" s="1"/>
  <c r="V383" i="9"/>
  <c r="X389" i="7"/>
  <c r="Y389" i="7" s="1"/>
  <c r="W389" i="7"/>
  <c r="G386" i="6"/>
  <c r="V397" i="8"/>
  <c r="Y390" i="7" l="1"/>
  <c r="AF386" i="6"/>
  <c r="I386" i="6"/>
  <c r="J386" i="6" s="1"/>
  <c r="X386" i="6"/>
  <c r="Y386" i="6" s="1"/>
  <c r="W386" i="6"/>
  <c r="X397" i="8"/>
  <c r="Y397" i="8" s="1"/>
  <c r="W397" i="8"/>
  <c r="X383" i="9"/>
  <c r="Y383" i="9" s="1"/>
  <c r="W383" i="9"/>
  <c r="U398" i="8"/>
  <c r="F387" i="6"/>
  <c r="W390" i="7"/>
  <c r="U384" i="9"/>
  <c r="U391" i="7"/>
  <c r="U387" i="6"/>
  <c r="H386" i="6"/>
  <c r="V387" i="6" l="1"/>
  <c r="X387" i="6" s="1"/>
  <c r="V384" i="9"/>
  <c r="X384" i="9" s="1"/>
  <c r="Y384" i="9" s="1"/>
  <c r="F388" i="6"/>
  <c r="G387" i="6"/>
  <c r="W384" i="9"/>
  <c r="H387" i="6"/>
  <c r="V391" i="7"/>
  <c r="X391" i="7" s="1"/>
  <c r="Y391" i="7" s="1"/>
  <c r="V398" i="8"/>
  <c r="X398" i="8" s="1"/>
  <c r="Y398" i="8" s="1"/>
  <c r="Y387" i="6"/>
  <c r="W391" i="7" l="1"/>
  <c r="U392" i="7"/>
  <c r="W387" i="6"/>
  <c r="U385" i="9"/>
  <c r="U388" i="6"/>
  <c r="I387" i="6"/>
  <c r="J387" i="6" s="1"/>
  <c r="AF387" i="6"/>
  <c r="V385" i="9"/>
  <c r="X385" i="9" s="1"/>
  <c r="Y385" i="9" s="1"/>
  <c r="W398" i="8"/>
  <c r="U399" i="8"/>
  <c r="G388" i="6"/>
  <c r="H388" i="6" s="1"/>
  <c r="V392" i="7"/>
  <c r="X392" i="7" s="1"/>
  <c r="Y392" i="7" s="1"/>
  <c r="V388" i="6"/>
  <c r="X388" i="6" s="1"/>
  <c r="Y388" i="6" s="1"/>
  <c r="W388" i="6" l="1"/>
  <c r="W392" i="7"/>
  <c r="U389" i="6"/>
  <c r="U393" i="7"/>
  <c r="F389" i="6"/>
  <c r="W385" i="9"/>
  <c r="V399" i="8"/>
  <c r="X399" i="8" s="1"/>
  <c r="Y399" i="8" s="1"/>
  <c r="U386" i="9"/>
  <c r="AF388" i="6"/>
  <c r="I388" i="6"/>
  <c r="J388" i="6"/>
  <c r="W399" i="8" l="1"/>
  <c r="V386" i="9"/>
  <c r="X386" i="9" s="1"/>
  <c r="Y386" i="9" s="1"/>
  <c r="U400" i="8"/>
  <c r="G389" i="6"/>
  <c r="V389" i="6"/>
  <c r="X389" i="6" s="1"/>
  <c r="Y389" i="6" s="1"/>
  <c r="V393" i="7"/>
  <c r="X393" i="7" s="1"/>
  <c r="Y393" i="7" s="1"/>
  <c r="W389" i="6" l="1"/>
  <c r="U390" i="6"/>
  <c r="V390" i="6"/>
  <c r="X390" i="6" s="1"/>
  <c r="V400" i="8"/>
  <c r="X400" i="8" s="1"/>
  <c r="Y400" i="8" s="1"/>
  <c r="U394" i="7"/>
  <c r="W393" i="7"/>
  <c r="Y390" i="6"/>
  <c r="F390" i="6"/>
  <c r="U387" i="9"/>
  <c r="W400" i="8"/>
  <c r="W390" i="6"/>
  <c r="AF389" i="6"/>
  <c r="I389" i="6"/>
  <c r="J389" i="6" s="1"/>
  <c r="H389" i="6"/>
  <c r="W386" i="9"/>
  <c r="U401" i="8" l="1"/>
  <c r="U391" i="6"/>
  <c r="V387" i="9"/>
  <c r="X387" i="9" s="1"/>
  <c r="Y387" i="9" s="1"/>
  <c r="V394" i="7"/>
  <c r="X394" i="7" s="1"/>
  <c r="Y394" i="7" s="1"/>
  <c r="U395" i="7"/>
  <c r="G390" i="6"/>
  <c r="F391" i="6"/>
  <c r="W394" i="7"/>
  <c r="V401" i="8"/>
  <c r="X401" i="8" s="1"/>
  <c r="Y401" i="8" s="1"/>
  <c r="V391" i="6"/>
  <c r="X391" i="6" s="1"/>
  <c r="Y391" i="6" s="1"/>
  <c r="W387" i="9" l="1"/>
  <c r="U392" i="6"/>
  <c r="U402" i="8"/>
  <c r="I390" i="6"/>
  <c r="J390" i="6" s="1"/>
  <c r="AF390" i="6"/>
  <c r="H390" i="6"/>
  <c r="U388" i="9"/>
  <c r="W391" i="6"/>
  <c r="F392" i="6"/>
  <c r="G391" i="6"/>
  <c r="W401" i="8"/>
  <c r="V395" i="7"/>
  <c r="X395" i="7" s="1"/>
  <c r="Y395" i="7" s="1"/>
  <c r="U396" i="7" l="1"/>
  <c r="V396" i="7" s="1"/>
  <c r="X396" i="7" s="1"/>
  <c r="Y396" i="7" s="1"/>
  <c r="G392" i="6"/>
  <c r="V388" i="9"/>
  <c r="H391" i="6"/>
  <c r="H392" i="6" s="1"/>
  <c r="V402" i="8"/>
  <c r="X402" i="8" s="1"/>
  <c r="Y402" i="8" s="1"/>
  <c r="I391" i="6"/>
  <c r="J391" i="6" s="1"/>
  <c r="AF391" i="6"/>
  <c r="W395" i="7"/>
  <c r="V392" i="6"/>
  <c r="X392" i="6" s="1"/>
  <c r="Y392" i="6" s="1"/>
  <c r="W396" i="7" l="1"/>
  <c r="U397" i="7"/>
  <c r="X388" i="9"/>
  <c r="Y388" i="9" s="1"/>
  <c r="W388" i="9"/>
  <c r="U393" i="6"/>
  <c r="U403" i="8"/>
  <c r="U389" i="9"/>
  <c r="F393" i="6"/>
  <c r="W402" i="8"/>
  <c r="W392" i="6"/>
  <c r="I392" i="6"/>
  <c r="J392" i="6" s="1"/>
  <c r="AF392" i="6"/>
  <c r="V397" i="7"/>
  <c r="X397" i="7" s="1"/>
  <c r="Y397" i="7" s="1"/>
  <c r="U398" i="7" l="1"/>
  <c r="V398" i="7" s="1"/>
  <c r="X398" i="7" s="1"/>
  <c r="Y398" i="7" s="1"/>
  <c r="G393" i="6"/>
  <c r="V403" i="8"/>
  <c r="X403" i="8" s="1"/>
  <c r="Y403" i="8" s="1"/>
  <c r="V393" i="6"/>
  <c r="X393" i="6" s="1"/>
  <c r="Y393" i="6" s="1"/>
  <c r="U394" i="6"/>
  <c r="V389" i="9"/>
  <c r="X389" i="9" s="1"/>
  <c r="Y389" i="9" s="1"/>
  <c r="W397" i="7"/>
  <c r="W398" i="7" l="1"/>
  <c r="W389" i="9"/>
  <c r="U390" i="9"/>
  <c r="W403" i="8"/>
  <c r="U404" i="8"/>
  <c r="F394" i="6"/>
  <c r="V390" i="9"/>
  <c r="X390" i="9" s="1"/>
  <c r="Y390" i="9" s="1"/>
  <c r="V394" i="6"/>
  <c r="X394" i="6" s="1"/>
  <c r="Y394" i="6" s="1"/>
  <c r="AF393" i="6"/>
  <c r="I393" i="6"/>
  <c r="J393" i="6" s="1"/>
  <c r="H393" i="6"/>
  <c r="W393" i="6"/>
  <c r="W394" i="6" s="1"/>
  <c r="U399" i="7"/>
  <c r="V399" i="7" l="1"/>
  <c r="U400" i="7" s="1"/>
  <c r="U395" i="6"/>
  <c r="U391" i="9"/>
  <c r="V404" i="8"/>
  <c r="U405" i="8" s="1"/>
  <c r="V405" i="8" s="1"/>
  <c r="X405" i="8" s="1"/>
  <c r="W390" i="9"/>
  <c r="G394" i="6"/>
  <c r="F395" i="6"/>
  <c r="I394" i="6" l="1"/>
  <c r="J394" i="6" s="1"/>
  <c r="AF394" i="6"/>
  <c r="G395" i="6"/>
  <c r="V391" i="9"/>
  <c r="X391" i="9" s="1"/>
  <c r="Y391" i="9" s="1"/>
  <c r="H394" i="6"/>
  <c r="H395" i="6" s="1"/>
  <c r="X399" i="7"/>
  <c r="Y399" i="7" s="1"/>
  <c r="W399" i="7"/>
  <c r="X404" i="8"/>
  <c r="Y404" i="8" s="1"/>
  <c r="Y405" i="8" s="1"/>
  <c r="W404" i="8"/>
  <c r="W405" i="8" s="1"/>
  <c r="V395" i="6"/>
  <c r="F396" i="6" s="1"/>
  <c r="V400" i="7"/>
  <c r="X400" i="7" s="1"/>
  <c r="U392" i="9" l="1"/>
  <c r="V392" i="9" s="1"/>
  <c r="W391" i="9"/>
  <c r="G396" i="6"/>
  <c r="H396" i="6" s="1"/>
  <c r="U401" i="7"/>
  <c r="U396" i="6"/>
  <c r="W400" i="7"/>
  <c r="X395" i="6"/>
  <c r="Y395" i="6" s="1"/>
  <c r="W395" i="6"/>
  <c r="Y400" i="7"/>
  <c r="I395" i="6"/>
  <c r="AF395" i="6"/>
  <c r="J395" i="6"/>
  <c r="X392" i="9" l="1"/>
  <c r="Y392" i="9" s="1"/>
  <c r="U393" i="9"/>
  <c r="W392" i="9"/>
  <c r="V393" i="9"/>
  <c r="X393" i="9" s="1"/>
  <c r="V396" i="6"/>
  <c r="Y393" i="9"/>
  <c r="V401" i="7"/>
  <c r="X401" i="7" s="1"/>
  <c r="Y401" i="7" s="1"/>
  <c r="AF396" i="6"/>
  <c r="I396" i="6"/>
  <c r="J396" i="6" s="1"/>
  <c r="W393" i="9" l="1"/>
  <c r="U402" i="7"/>
  <c r="W401" i="7"/>
  <c r="X396" i="6"/>
  <c r="Y396" i="6" s="1"/>
  <c r="F397" i="6"/>
  <c r="W396" i="6"/>
  <c r="U397" i="6"/>
  <c r="U394" i="9"/>
  <c r="G397" i="6" l="1"/>
  <c r="V397" i="6"/>
  <c r="X397" i="6" s="1"/>
  <c r="Y397" i="6" s="1"/>
  <c r="V394" i="9"/>
  <c r="U395" i="9" s="1"/>
  <c r="V402" i="7"/>
  <c r="X402" i="7" s="1"/>
  <c r="Y402" i="7" s="1"/>
  <c r="U403" i="7" l="1"/>
  <c r="V403" i="7" s="1"/>
  <c r="W402" i="7"/>
  <c r="V395" i="9"/>
  <c r="X395" i="9" s="1"/>
  <c r="X394" i="9"/>
  <c r="Y394" i="9" s="1"/>
  <c r="W394" i="9"/>
  <c r="W395" i="9" s="1"/>
  <c r="U398" i="6"/>
  <c r="F398" i="6"/>
  <c r="W397" i="6"/>
  <c r="AF397" i="6"/>
  <c r="I397" i="6"/>
  <c r="J397" i="6" s="1"/>
  <c r="H397" i="6"/>
  <c r="X403" i="7" l="1"/>
  <c r="Y403" i="7" s="1"/>
  <c r="W403" i="7"/>
  <c r="Y395" i="9"/>
  <c r="U404" i="7"/>
  <c r="G398" i="6"/>
  <c r="H398" i="6" s="1"/>
  <c r="V398" i="6"/>
  <c r="X398" i="6" s="1"/>
  <c r="Y398" i="6" s="1"/>
  <c r="U399" i="6"/>
  <c r="U396" i="9"/>
  <c r="V399" i="6" l="1"/>
  <c r="X399" i="6" s="1"/>
  <c r="Y399" i="6" s="1"/>
  <c r="F399" i="6"/>
  <c r="V404" i="7"/>
  <c r="U405" i="7" s="1"/>
  <c r="V405" i="7" s="1"/>
  <c r="X405" i="7" s="1"/>
  <c r="V396" i="9"/>
  <c r="U397" i="9"/>
  <c r="AF398" i="6"/>
  <c r="I398" i="6"/>
  <c r="J398" i="6" s="1"/>
  <c r="W398" i="6"/>
  <c r="W399" i="6" s="1"/>
  <c r="U400" i="6" l="1"/>
  <c r="V397" i="9"/>
  <c r="X397" i="9" s="1"/>
  <c r="X396" i="9"/>
  <c r="Y396" i="9" s="1"/>
  <c r="W396" i="9"/>
  <c r="W397" i="9" s="1"/>
  <c r="X404" i="7"/>
  <c r="Y404" i="7" s="1"/>
  <c r="Y405" i="7" s="1"/>
  <c r="W404" i="7"/>
  <c r="W405" i="7" s="1"/>
  <c r="F400" i="6"/>
  <c r="G399" i="6"/>
  <c r="V400" i="6"/>
  <c r="X400" i="6" s="1"/>
  <c r="Y400" i="6" s="1"/>
  <c r="U401" i="6" l="1"/>
  <c r="V401" i="6" s="1"/>
  <c r="X401" i="6" s="1"/>
  <c r="Y401" i="6" s="1"/>
  <c r="G400" i="6"/>
  <c r="F401" i="6"/>
  <c r="Y397" i="9"/>
  <c r="U398" i="9"/>
  <c r="I399" i="6"/>
  <c r="J399" i="6" s="1"/>
  <c r="AF399" i="6"/>
  <c r="H399" i="6"/>
  <c r="W400" i="6"/>
  <c r="H400" i="6" l="1"/>
  <c r="W401" i="6"/>
  <c r="V398" i="9"/>
  <c r="U399" i="9" s="1"/>
  <c r="I400" i="6"/>
  <c r="J400" i="6" s="1"/>
  <c r="AF400" i="6"/>
  <c r="U402" i="6"/>
  <c r="G401" i="6"/>
  <c r="H401" i="6" s="1"/>
  <c r="F402" i="6"/>
  <c r="V399" i="9" l="1"/>
  <c r="X399" i="9" s="1"/>
  <c r="G402" i="6"/>
  <c r="V402" i="6"/>
  <c r="F403" i="6" s="1"/>
  <c r="AF401" i="6"/>
  <c r="I401" i="6"/>
  <c r="J401" i="6" s="1"/>
  <c r="X398" i="9"/>
  <c r="Y398" i="9" s="1"/>
  <c r="W398" i="9"/>
  <c r="Y399" i="9" l="1"/>
  <c r="G403" i="6"/>
  <c r="I402" i="6"/>
  <c r="J402" i="6" s="1"/>
  <c r="AF402" i="6"/>
  <c r="W399" i="9"/>
  <c r="U403" i="6"/>
  <c r="H402" i="6"/>
  <c r="U400" i="9"/>
  <c r="X402" i="6"/>
  <c r="Y402" i="6" s="1"/>
  <c r="W402" i="6"/>
  <c r="H403" i="6" l="1"/>
  <c r="V400" i="9"/>
  <c r="X400" i="9" s="1"/>
  <c r="Y400" i="9" s="1"/>
  <c r="U401" i="9"/>
  <c r="V403" i="6"/>
  <c r="U404" i="6" s="1"/>
  <c r="AF403" i="6"/>
  <c r="I403" i="6"/>
  <c r="J403" i="6" s="1"/>
  <c r="X403" i="6" l="1"/>
  <c r="Y403" i="6" s="1"/>
  <c r="F404" i="6"/>
  <c r="W400" i="9"/>
  <c r="V404" i="6"/>
  <c r="X404" i="6" s="1"/>
  <c r="V401" i="9"/>
  <c r="X401" i="9" s="1"/>
  <c r="Y401" i="9" s="1"/>
  <c r="W403" i="6"/>
  <c r="U402" i="9" l="1"/>
  <c r="W401" i="9"/>
  <c r="G404" i="6"/>
  <c r="F405" i="6"/>
  <c r="W404" i="6"/>
  <c r="U405" i="6"/>
  <c r="V405" i="6" s="1"/>
  <c r="X405" i="6" s="1"/>
  <c r="Y404" i="6"/>
  <c r="V402" i="9"/>
  <c r="X402" i="9" s="1"/>
  <c r="Y402" i="9" s="1"/>
  <c r="W402" i="9" l="1"/>
  <c r="U403" i="9"/>
  <c r="Y405" i="6"/>
  <c r="W405" i="6"/>
  <c r="I404" i="6"/>
  <c r="J404" i="6" s="1"/>
  <c r="AF404" i="6"/>
  <c r="H404" i="6"/>
  <c r="AF405" i="6"/>
  <c r="E6" i="3" s="1"/>
  <c r="F6" i="3" s="1"/>
  <c r="AK405" i="6"/>
  <c r="G6" i="3" s="1"/>
  <c r="G405" i="6"/>
  <c r="I405" i="6" s="1"/>
  <c r="H405" i="6" l="1"/>
  <c r="AM405" i="6" s="1"/>
  <c r="H6" i="3" s="1"/>
  <c r="I6" i="3" s="1"/>
  <c r="J405" i="6"/>
  <c r="AH405" i="6" s="1"/>
  <c r="V403" i="9"/>
  <c r="X403" i="9" l="1"/>
  <c r="Y403" i="9" s="1"/>
  <c r="W403" i="9"/>
  <c r="U404" i="9"/>
  <c r="V404" i="9" l="1"/>
  <c r="X404" i="9" s="1"/>
  <c r="Y404" i="9" s="1"/>
  <c r="U405" i="9" l="1"/>
  <c r="V405" i="9" s="1"/>
  <c r="X405" i="9" s="1"/>
  <c r="Y405" i="9" s="1"/>
  <c r="W404" i="9"/>
  <c r="W405" i="9" l="1"/>
</calcChain>
</file>

<file path=xl/sharedStrings.xml><?xml version="1.0" encoding="utf-8"?>
<sst xmlns="http://schemas.openxmlformats.org/spreadsheetml/2006/main" count="411" uniqueCount="132">
  <si>
    <t>Monthly</t>
  </si>
  <si>
    <t>Annual</t>
  </si>
  <si>
    <t>Return expected each year</t>
  </si>
  <si>
    <t>Minimum investment</t>
  </si>
  <si>
    <t>Typical SIP amt</t>
  </si>
  <si>
    <t xml:space="preserve">Maximum investment </t>
  </si>
  <si>
    <t>Enter</t>
  </si>
  <si>
    <t>NAV</t>
  </si>
  <si>
    <t>Portfolio</t>
  </si>
  <si>
    <t>VIP</t>
  </si>
  <si>
    <t>Total</t>
  </si>
  <si>
    <t>Units</t>
  </si>
  <si>
    <t>SIP</t>
  </si>
  <si>
    <t>Month</t>
  </si>
  <si>
    <t>% change</t>
  </si>
  <si>
    <t>Target</t>
  </si>
  <si>
    <t>Actual</t>
  </si>
  <si>
    <t>investment</t>
  </si>
  <si>
    <t>purchased</t>
  </si>
  <si>
    <t>no of units</t>
  </si>
  <si>
    <t>Start</t>
  </si>
  <si>
    <t>start</t>
  </si>
  <si>
    <t>end</t>
  </si>
  <si>
    <t>S.no</t>
  </si>
  <si>
    <t>Full</t>
  </si>
  <si>
    <t>Year investment starts (from Jan.)</t>
  </si>
  <si>
    <t>Year investment ends (up to Dec.)</t>
  </si>
  <si>
    <t>Compounded Growth Rate</t>
  </si>
  <si>
    <t>Final Value</t>
  </si>
  <si>
    <t>Investment</t>
  </si>
  <si>
    <t xml:space="preserve">Total </t>
  </si>
  <si>
    <t>Cost per</t>
  </si>
  <si>
    <t>unit</t>
  </si>
  <si>
    <t>Total investment</t>
  </si>
  <si>
    <t>NA</t>
  </si>
  <si>
    <t>Total Units</t>
  </si>
  <si>
    <t>* VIP invest. will be calculated wrt this amt</t>
  </si>
  <si>
    <t>Results</t>
  </si>
  <si>
    <t>The compounded growth may sometimes show a #DIV/0! or divide by</t>
  </si>
  <si>
    <t>zero error. Increase or decrease the investment tenure by 1/2 years to</t>
  </si>
  <si>
    <t>get rid of it! More intelligent ways to get rid of this will take some doing</t>
  </si>
  <si>
    <t xml:space="preserve">For example see: </t>
  </si>
  <si>
    <t>Getting IRR in Excel</t>
  </si>
  <si>
    <t>Value-averaging investment plan</t>
  </si>
  <si>
    <t>Systematic investment plan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</si>
  <si>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you see cells showing "NA". Please scroll down/up until you see the values corresponding to the input investment year</t>
    </r>
  </si>
  <si>
    <r>
      <t xml:space="preserve">Inputs </t>
    </r>
    <r>
      <rPr>
        <sz val="11"/>
        <color theme="1"/>
        <rFont val="Calibri"/>
        <family val="2"/>
        <scheme val="minor"/>
      </rPr>
      <t>(Fill only the green cells in column B)</t>
    </r>
  </si>
  <si>
    <t xml:space="preserve">The #DIV/0! error is seen for all input values with Excel 2007/2002! </t>
  </si>
  <si>
    <t>startm</t>
  </si>
  <si>
    <t>endm</t>
  </si>
  <si>
    <t>range</t>
  </si>
  <si>
    <t>SIP: Probability of loss</t>
  </si>
  <si>
    <t>VIP: Probability of loss</t>
  </si>
  <si>
    <t>Lumpsum Probability of loss</t>
  </si>
  <si>
    <t>probability</t>
  </si>
  <si>
    <t>Lumpsum</t>
  </si>
  <si>
    <t>Lump sum investment</t>
  </si>
  <si>
    <t>Value</t>
  </si>
  <si>
    <t>Lump Sum investment plan</t>
  </si>
  <si>
    <t>STP Probability of loss</t>
  </si>
  <si>
    <t>STP installment</t>
  </si>
  <si>
    <t>Systematic Transfer plan</t>
  </si>
  <si>
    <t>STP</t>
  </si>
  <si>
    <t>No of STP</t>
  </si>
  <si>
    <t>installments</t>
  </si>
  <si>
    <t>Prob. of STP doing better than LS</t>
  </si>
  <si>
    <t>Growing Systematic investment plan</t>
  </si>
  <si>
    <t>G-SIP</t>
  </si>
  <si>
    <t>Growth-SIP</t>
  </si>
  <si>
    <t>Number of trial periods</t>
  </si>
  <si>
    <t>Trial</t>
  </si>
  <si>
    <t>GSIP</t>
  </si>
  <si>
    <t>Lump sum</t>
  </si>
  <si>
    <t>CAGR</t>
  </si>
  <si>
    <t>No of STP installments</t>
  </si>
  <si>
    <t>SIP vs</t>
  </si>
  <si>
    <t>VIP vs</t>
  </si>
  <si>
    <t>Prob. of SIP outperforming target</t>
  </si>
  <si>
    <t>Prob. of VIP outperforming target</t>
  </si>
  <si>
    <t>Return expected from investment</t>
  </si>
  <si>
    <t>Duration of invest. (years) for testing</t>
  </si>
  <si>
    <t>SIP and VIP investment</t>
  </si>
  <si>
    <t>Target amount expected</t>
  </si>
  <si>
    <t>Growth SIP amt reqd. to reach target</t>
  </si>
  <si>
    <t>Tgt-GSIP</t>
  </si>
  <si>
    <t>period</t>
  </si>
  <si>
    <t>Invest.</t>
  </si>
  <si>
    <t>% annual increase in SIP growth invest.</t>
  </si>
  <si>
    <t>Lump sum and STP investments</t>
  </si>
  <si>
    <t>SIP and Growth-SIP investment</t>
  </si>
  <si>
    <t>SIP amount (as above)</t>
  </si>
  <si>
    <t>probability calculation</t>
  </si>
  <si>
    <t xml:space="preserve">Example: If the duration of investment is 3 yrs then every 3 year period from investment start </t>
  </si>
  <si>
    <t>year(say 1990 as chosen above) to investment end year (say 1998 as chosen above)</t>
  </si>
  <si>
    <t xml:space="preserve">will be tested when you press 'RUN'. Thus a total of 73 3-year periods will be tested for the </t>
  </si>
  <si>
    <t xml:space="preserve">If above entires are complete to your satisfaction scroll up and press the 'RUN' button. </t>
  </si>
  <si>
    <t>The macro may take several minutes to execute and your may take several minutes to</t>
  </si>
  <si>
    <t xml:space="preserve"> execute and your computer could slow down a bit. So best to press 'RUN' and take a short</t>
  </si>
  <si>
    <t>break! The entries in the adjoning column will be cleared and when the macro is finished the</t>
  </si>
  <si>
    <t>table will be filled with output corresponding to your input values. You will then be taken to</t>
  </si>
  <si>
    <t>the 'Results' sheet to review the results</t>
  </si>
  <si>
    <t>Press 'Run' after completing entires in</t>
  </si>
  <si>
    <t>column 'B' and wait till the macro</t>
  </si>
  <si>
    <t>finishes executing</t>
  </si>
  <si>
    <t>and</t>
  </si>
  <si>
    <t xml:space="preserve">Probability of  loss refers to number of times portfolio was lower than total investment </t>
  </si>
  <si>
    <t>divided by number of trial periods</t>
  </si>
  <si>
    <t>Number of times portfolio outperformed target value divided by no of trial periods</t>
  </si>
  <si>
    <t>STP/LSP</t>
  </si>
  <si>
    <t>No of times STP portfolio did better than lump sum (LS) portfolio divided by no of trial periods</t>
  </si>
  <si>
    <t>No of times growth-SIP portfolio did better than SIP portfolio divided by no of trial periods</t>
  </si>
  <si>
    <t xml:space="preserve">Represents all possible durations of </t>
  </si>
  <si>
    <t>between</t>
  </si>
  <si>
    <t>years</t>
  </si>
  <si>
    <t>Note: The other sheets show the calculations for each investment mode. They are only for reference and do not represent final results</t>
  </si>
  <si>
    <t>Growth SIP I</t>
  </si>
  <si>
    <t>Growth SIP-II</t>
  </si>
  <si>
    <t>GSIP-I</t>
  </si>
  <si>
    <t>GSIP-I/SIP</t>
  </si>
  <si>
    <t>GSIP-II/SIP</t>
  </si>
  <si>
    <t>GSIP-II</t>
  </si>
  <si>
    <t>GSIP-I vs</t>
  </si>
  <si>
    <t>target</t>
  </si>
  <si>
    <t>Growth SIP-I Probability of loss</t>
  </si>
  <si>
    <t>Growth SIP-II Probability of loss</t>
  </si>
  <si>
    <t>Prob. of GSIP-I outperforming target</t>
  </si>
  <si>
    <t>Prob. of GSIP-II outperforming target</t>
  </si>
  <si>
    <t>Prob. of GSIP-II doing better than SIP</t>
  </si>
  <si>
    <t>Prob. of GSIP-I doing better than SIP</t>
  </si>
  <si>
    <t>Prob. of GSIP-I doing better than GSIP-II</t>
  </si>
  <si>
    <t>GSIP-I/GSIP-II</t>
  </si>
  <si>
    <t>SIP amt* needed to reach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</si>
</sst>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00%"/>
    <numFmt numFmtId="165" formatCode="0.0%"/>
    <numFmt numFmtId="166" formatCode="#,##0.000"/>
    <numFmt numFmtId="167" formatCode="_ * #,##0_ ;_ * \-#,##0_ ;_ * &quot;-&quot;??_ ;_ @_ "/>
    <numFmt numFmtId="168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Fill="1"/>
    <xf numFmtId="10" fontId="0" fillId="0" borderId="0" xfId="0" applyNumberFormat="1" applyFill="1"/>
    <xf numFmtId="9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4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3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6" fontId="0" fillId="3" borderId="0" xfId="1" applyNumberFormat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/>
    <xf numFmtId="3" fontId="0" fillId="3" borderId="0" xfId="0" applyNumberFormat="1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/>
    <xf numFmtId="9" fontId="0" fillId="0" borderId="0" xfId="0" applyNumberFormat="1" applyFill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3" borderId="0" xfId="0" applyFill="1" applyBorder="1"/>
    <xf numFmtId="1" fontId="0" fillId="0" borderId="0" xfId="0" applyNumberFormat="1" applyFill="1"/>
    <xf numFmtId="3" fontId="0" fillId="0" borderId="1" xfId="0" applyNumberFormat="1" applyBorder="1" applyAlignment="1">
      <alignment horizontal="center"/>
    </xf>
    <xf numFmtId="0" fontId="0" fillId="0" borderId="4" xfId="0" applyFill="1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7" xfId="0" applyBorder="1"/>
    <xf numFmtId="9" fontId="0" fillId="3" borderId="9" xfId="0" applyNumberFormat="1" applyFill="1" applyBorder="1"/>
    <xf numFmtId="0" fontId="0" fillId="0" borderId="4" xfId="0" applyBorder="1"/>
    <xf numFmtId="0" fontId="0" fillId="0" borderId="0" xfId="0" applyFill="1" applyBorder="1"/>
    <xf numFmtId="2" fontId="0" fillId="0" borderId="19" xfId="0" applyNumberFormat="1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0" fillId="0" borderId="20" xfId="0" applyFill="1" applyBorder="1"/>
    <xf numFmtId="0" fontId="0" fillId="0" borderId="21" xfId="0" applyBorder="1"/>
    <xf numFmtId="0" fontId="3" fillId="0" borderId="21" xfId="2" applyBorder="1"/>
    <xf numFmtId="0" fontId="0" fillId="0" borderId="22" xfId="0" applyBorder="1"/>
    <xf numFmtId="0" fontId="0" fillId="3" borderId="16" xfId="0" applyFill="1" applyBorder="1"/>
    <xf numFmtId="0" fontId="0" fillId="0" borderId="1" xfId="0" applyFill="1" applyBorder="1" applyAlignment="1">
      <alignment horizontal="center"/>
    </xf>
    <xf numFmtId="0" fontId="0" fillId="0" borderId="16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167" fontId="0" fillId="0" borderId="0" xfId="3" applyNumberFormat="1" applyFont="1" applyAlignment="1"/>
    <xf numFmtId="9" fontId="2" fillId="5" borderId="1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7" fontId="0" fillId="2" borderId="0" xfId="3" applyNumberFormat="1" applyFont="1" applyFill="1" applyAlignment="1"/>
    <xf numFmtId="168" fontId="0" fillId="0" borderId="0" xfId="0" applyNumberFormat="1"/>
    <xf numFmtId="0" fontId="0" fillId="6" borderId="0" xfId="0" applyFill="1"/>
    <xf numFmtId="0" fontId="0" fillId="6" borderId="0" xfId="0" applyFill="1" applyAlignment="1">
      <alignment horizontal="center"/>
    </xf>
    <xf numFmtId="9" fontId="2" fillId="5" borderId="1" xfId="0" applyNumberFormat="1" applyFont="1" applyFill="1" applyBorder="1" applyAlignment="1">
      <alignment horizontal="center"/>
    </xf>
    <xf numFmtId="10" fontId="0" fillId="6" borderId="0" xfId="1" applyNumberFormat="1" applyFont="1" applyFill="1" applyAlignment="1">
      <alignment horizontal="center"/>
    </xf>
    <xf numFmtId="0" fontId="0" fillId="0" borderId="8" xfId="0" applyFill="1" applyBorder="1"/>
    <xf numFmtId="0" fontId="0" fillId="0" borderId="9" xfId="0" applyBorder="1"/>
    <xf numFmtId="9" fontId="0" fillId="0" borderId="1" xfId="0" applyNumberForma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3" fontId="0" fillId="6" borderId="0" xfId="1" applyNumberFormat="1" applyFont="1" applyFill="1" applyAlignment="1">
      <alignment horizontal="center"/>
    </xf>
    <xf numFmtId="0" fontId="0" fillId="2" borderId="0" xfId="0" applyFill="1" applyBorder="1"/>
    <xf numFmtId="0" fontId="4" fillId="0" borderId="0" xfId="0" applyFont="1" applyFill="1"/>
    <xf numFmtId="0" fontId="0" fillId="7" borderId="1" xfId="0" applyFill="1" applyBorder="1"/>
    <xf numFmtId="167" fontId="0" fillId="0" borderId="1" xfId="3" applyNumberFormat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3" borderId="1" xfId="0" applyFill="1" applyBorder="1"/>
    <xf numFmtId="165" fontId="0" fillId="0" borderId="1" xfId="1" applyNumberFormat="1" applyFon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8" xfId="0" applyFill="1" applyBorder="1"/>
    <xf numFmtId="0" fontId="0" fillId="7" borderId="4" xfId="0" applyFill="1" applyBorder="1"/>
    <xf numFmtId="1" fontId="2" fillId="6" borderId="1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5" fontId="0" fillId="0" borderId="29" xfId="1" applyNumberFormat="1" applyFont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29" xfId="0" applyNumberFormat="1" applyBorder="1"/>
    <xf numFmtId="165" fontId="0" fillId="0" borderId="1" xfId="1" applyNumberFormat="1" applyFont="1" applyBorder="1" applyAlignment="1">
      <alignment horizontal="center"/>
    </xf>
    <xf numFmtId="164" fontId="0" fillId="0" borderId="1" xfId="0" applyNumberFormat="1" applyFill="1" applyBorder="1" applyAlignment="1"/>
    <xf numFmtId="164" fontId="0" fillId="0" borderId="29" xfId="0" applyNumberFormat="1" applyBorder="1" applyAlignment="1"/>
    <xf numFmtId="164" fontId="0" fillId="0" borderId="1" xfId="0" applyNumberFormat="1" applyBorder="1" applyAlignment="1"/>
    <xf numFmtId="10" fontId="0" fillId="0" borderId="1" xfId="1" applyNumberFormat="1" applyFont="1" applyBorder="1"/>
    <xf numFmtId="9" fontId="0" fillId="3" borderId="0" xfId="0" applyNumberFormat="1" applyFill="1"/>
    <xf numFmtId="1" fontId="0" fillId="0" borderId="1" xfId="0" applyNumberFormat="1" applyBorder="1"/>
    <xf numFmtId="0" fontId="2" fillId="12" borderId="1" xfId="0" applyFont="1" applyFill="1" applyBorder="1"/>
    <xf numFmtId="0" fontId="0" fillId="12" borderId="1" xfId="0" applyFill="1" applyBorder="1"/>
    <xf numFmtId="0" fontId="0" fillId="7" borderId="25" xfId="0" applyFill="1" applyBorder="1"/>
    <xf numFmtId="0" fontId="0" fillId="7" borderId="24" xfId="0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0" fillId="3" borderId="18" xfId="0" applyFill="1" applyBorder="1"/>
    <xf numFmtId="0" fontId="0" fillId="3" borderId="0" xfId="0" applyFill="1" applyBorder="1" applyAlignment="1">
      <alignment horizontal="center"/>
    </xf>
    <xf numFmtId="0" fontId="0" fillId="15" borderId="1" xfId="0" applyFill="1" applyBorder="1"/>
    <xf numFmtId="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13" borderId="0" xfId="0" applyFill="1" applyBorder="1"/>
    <xf numFmtId="0" fontId="0" fillId="7" borderId="0" xfId="0" applyFill="1" applyBorder="1"/>
    <xf numFmtId="0" fontId="0" fillId="0" borderId="30" xfId="0" applyBorder="1"/>
    <xf numFmtId="0" fontId="2" fillId="5" borderId="29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8" xfId="0" applyFill="1" applyBorder="1"/>
    <xf numFmtId="0" fontId="0" fillId="2" borderId="0" xfId="0" applyFill="1" applyBorder="1" applyAlignment="1">
      <alignment horizontal="center"/>
    </xf>
    <xf numFmtId="0" fontId="0" fillId="2" borderId="20" xfId="0" applyFill="1" applyBorder="1"/>
    <xf numFmtId="0" fontId="0" fillId="2" borderId="31" xfId="0" applyFill="1" applyBorder="1"/>
    <xf numFmtId="0" fontId="0" fillId="2" borderId="21" xfId="0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0" fillId="0" borderId="0" xfId="0" quotePrefix="1" applyFill="1" applyBorder="1"/>
    <xf numFmtId="0" fontId="0" fillId="0" borderId="24" xfId="0" applyFill="1" applyBorder="1"/>
    <xf numFmtId="0" fontId="0" fillId="7" borderId="26" xfId="0" applyFill="1" applyBorder="1"/>
    <xf numFmtId="0" fontId="2" fillId="5" borderId="27" xfId="0" applyFont="1" applyFill="1" applyBorder="1" applyAlignment="1">
      <alignment horizontal="center"/>
    </xf>
    <xf numFmtId="0" fontId="2" fillId="7" borderId="35" xfId="0" applyFont="1" applyFill="1" applyBorder="1"/>
    <xf numFmtId="0" fontId="0" fillId="7" borderId="16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12" borderId="27" xfId="0" applyFont="1" applyFill="1" applyBorder="1"/>
    <xf numFmtId="0" fontId="2" fillId="12" borderId="35" xfId="0" applyFont="1" applyFill="1" applyBorder="1"/>
    <xf numFmtId="0" fontId="0" fillId="14" borderId="36" xfId="0" applyFill="1" applyBorder="1" applyAlignment="1">
      <alignment horizontal="center"/>
    </xf>
    <xf numFmtId="0" fontId="0" fillId="15" borderId="27" xfId="0" applyFill="1" applyBorder="1"/>
    <xf numFmtId="0" fontId="2" fillId="15" borderId="35" xfId="0" applyFont="1" applyFill="1" applyBorder="1"/>
    <xf numFmtId="0" fontId="0" fillId="15" borderId="36" xfId="0" applyFill="1" applyBorder="1" applyAlignment="1">
      <alignment horizontal="center"/>
    </xf>
    <xf numFmtId="0" fontId="2" fillId="0" borderId="0" xfId="0" applyFont="1"/>
    <xf numFmtId="0" fontId="0" fillId="7" borderId="20" xfId="0" applyFill="1" applyBorder="1"/>
    <xf numFmtId="0" fontId="0" fillId="6" borderId="9" xfId="0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2" fillId="6" borderId="12" xfId="0" applyFont="1" applyFill="1" applyBorder="1" applyAlignment="1">
      <alignment horizontal="center"/>
    </xf>
    <xf numFmtId="10" fontId="2" fillId="6" borderId="38" xfId="1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9" xfId="0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13" borderId="20" xfId="0" applyFill="1" applyBorder="1"/>
    <xf numFmtId="0" fontId="0" fillId="13" borderId="14" xfId="0" applyFill="1" applyBorder="1"/>
    <xf numFmtId="0" fontId="5" fillId="13" borderId="8" xfId="0" applyFont="1" applyFill="1" applyBorder="1"/>
    <xf numFmtId="0" fontId="0" fillId="13" borderId="9" xfId="0" applyFill="1" applyBorder="1"/>
    <xf numFmtId="0" fontId="0" fillId="13" borderId="10" xfId="0" applyFill="1" applyBorder="1"/>
    <xf numFmtId="0" fontId="2" fillId="11" borderId="37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39" xfId="0" applyFill="1" applyBorder="1"/>
    <xf numFmtId="10" fontId="2" fillId="0" borderId="0" xfId="1" applyNumberFormat="1" applyFont="1" applyFill="1" applyBorder="1" applyAlignment="1">
      <alignment horizontal="center"/>
    </xf>
    <xf numFmtId="0" fontId="0" fillId="0" borderId="41" xfId="0" applyFill="1" applyBorder="1"/>
    <xf numFmtId="10" fontId="2" fillId="6" borderId="40" xfId="1" applyNumberFormat="1" applyFont="1" applyFill="1" applyBorder="1" applyAlignment="1">
      <alignment horizontal="center"/>
    </xf>
    <xf numFmtId="0" fontId="0" fillId="0" borderId="42" xfId="0" applyBorder="1"/>
    <xf numFmtId="0" fontId="0" fillId="0" borderId="42" xfId="0" quotePrefix="1" applyBorder="1"/>
    <xf numFmtId="0" fontId="0" fillId="0" borderId="25" xfId="0" applyBorder="1"/>
    <xf numFmtId="0" fontId="0" fillId="0" borderId="43" xfId="0" applyFill="1" applyBorder="1"/>
    <xf numFmtId="0" fontId="0" fillId="0" borderId="42" xfId="0" applyFill="1" applyBorder="1"/>
    <xf numFmtId="0" fontId="0" fillId="0" borderId="25" xfId="0" applyFill="1" applyBorder="1"/>
    <xf numFmtId="0" fontId="0" fillId="0" borderId="43" xfId="0" applyBorder="1"/>
    <xf numFmtId="10" fontId="2" fillId="6" borderId="44" xfId="1" applyNumberFormat="1" applyFont="1" applyFill="1" applyBorder="1" applyAlignment="1">
      <alignment horizontal="center"/>
    </xf>
    <xf numFmtId="10" fontId="2" fillId="6" borderId="45" xfId="1" applyNumberFormat="1" applyFont="1" applyFill="1" applyBorder="1" applyAlignment="1">
      <alignment horizontal="center"/>
    </xf>
    <xf numFmtId="10" fontId="2" fillId="6" borderId="46" xfId="1" applyNumberFormat="1" applyFont="1" applyFill="1" applyBorder="1" applyAlignment="1">
      <alignment horizontal="center"/>
    </xf>
    <xf numFmtId="10" fontId="2" fillId="13" borderId="40" xfId="1" applyNumberFormat="1" applyFont="1" applyFill="1" applyBorder="1" applyAlignment="1">
      <alignment horizontal="center"/>
    </xf>
    <xf numFmtId="9" fontId="2" fillId="6" borderId="47" xfId="1" applyFont="1" applyFill="1" applyBorder="1" applyAlignment="1">
      <alignment horizontal="center"/>
    </xf>
    <xf numFmtId="9" fontId="2" fillId="6" borderId="45" xfId="1" applyFont="1" applyFill="1" applyBorder="1" applyAlignment="1">
      <alignment horizontal="center"/>
    </xf>
    <xf numFmtId="9" fontId="2" fillId="6" borderId="46" xfId="1" applyFont="1" applyFill="1" applyBorder="1" applyAlignment="1">
      <alignment horizontal="center"/>
    </xf>
    <xf numFmtId="0" fontId="0" fillId="13" borderId="40" xfId="0" applyFill="1" applyBorder="1"/>
    <xf numFmtId="10" fontId="2" fillId="6" borderId="33" xfId="1" applyNumberFormat="1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9" xfId="0" applyFill="1" applyBorder="1" applyAlignment="1">
      <alignment horizontal="left"/>
    </xf>
    <xf numFmtId="0" fontId="0" fillId="2" borderId="9" xfId="0" applyFill="1" applyBorder="1"/>
    <xf numFmtId="0" fontId="0" fillId="2" borderId="21" xfId="0" applyFill="1" applyBorder="1"/>
    <xf numFmtId="0" fontId="2" fillId="2" borderId="2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5" borderId="0" xfId="0" applyNumberFormat="1" applyFont="1" applyFill="1" applyAlignment="1">
      <alignment horizontal="center"/>
    </xf>
    <xf numFmtId="167" fontId="2" fillId="6" borderId="1" xfId="3" applyNumberFormat="1" applyFont="1" applyFill="1" applyBorder="1" applyAlignment="1">
      <alignment horizontal="center"/>
    </xf>
    <xf numFmtId="167" fontId="2" fillId="6" borderId="1" xfId="3" applyNumberFormat="1" applyFont="1" applyFill="1" applyBorder="1" applyAlignment="1"/>
    <xf numFmtId="0" fontId="0" fillId="0" borderId="28" xfId="0" applyBorder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2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631115</xdr:colOff>
          <xdr:row>0</xdr:row>
          <xdr:rowOff>76200</xdr:rowOff>
        </xdr:from>
        <xdr:to>
          <xdr:col>9</xdr:col>
          <xdr:colOff>1332155</xdr:colOff>
          <xdr:row>2</xdr:row>
          <xdr:rowOff>38100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IN" sz="1400" b="1" i="0" u="none" strike="noStrike" baseline="0">
                  <a:solidFill>
                    <a:srgbClr val="FF0000"/>
                  </a:solidFill>
                  <a:latin typeface="Calibri"/>
                </a:rPr>
                <a:t>RUN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s.google.com/a/xlri.ac.in/profmohanty/spreadsheet-tricks-1/gettingirrinexcel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B415"/>
  <sheetViews>
    <sheetView tabSelected="1" zoomScale="85" zoomScaleNormal="85" workbookViewId="0">
      <selection activeCell="B13" sqref="B13"/>
    </sheetView>
  </sheetViews>
  <sheetFormatPr defaultRowHeight="14.4" x14ac:dyDescent="0.3"/>
  <cols>
    <col min="1" max="1" width="34.33203125" customWidth="1"/>
    <col min="2" max="2" width="9.21875" style="5" customWidth="1"/>
    <col min="3" max="3" width="0.88671875" customWidth="1"/>
    <col min="4" max="4" width="9" hidden="1" customWidth="1"/>
    <col min="5" max="5" width="10.109375" hidden="1" customWidth="1"/>
    <col min="6" max="6" width="11.77734375" hidden="1" customWidth="1"/>
    <col min="7" max="7" width="10.77734375" hidden="1" customWidth="1"/>
    <col min="8" max="8" width="10.109375" hidden="1" customWidth="1"/>
    <col min="9" max="9" width="9.21875" hidden="1" customWidth="1"/>
    <col min="10" max="10" width="37.44140625" customWidth="1"/>
    <col min="11" max="11" width="6.44140625" bestFit="1" customWidth="1"/>
    <col min="12" max="15" width="9.21875" bestFit="1" customWidth="1"/>
    <col min="16" max="17" width="11.33203125" hidden="1" customWidth="1"/>
    <col min="18" max="18" width="9.33203125" bestFit="1" customWidth="1"/>
    <col min="19" max="19" width="11.33203125" hidden="1" customWidth="1"/>
    <col min="20" max="20" width="9.21875" bestFit="1" customWidth="1"/>
    <col min="21" max="22" width="11.33203125" hidden="1" customWidth="1"/>
    <col min="23" max="24" width="9.21875" bestFit="1" customWidth="1"/>
    <col min="25" max="25" width="12" hidden="1" customWidth="1"/>
    <col min="26" max="26" width="10.109375" style="1" customWidth="1"/>
    <col min="27" max="27" width="8.109375" style="1" customWidth="1"/>
    <col min="28" max="28" width="10.109375" style="1" hidden="1" customWidth="1"/>
    <col min="29" max="29" width="0.88671875" style="29" customWidth="1"/>
    <col min="30" max="32" width="8.88671875" style="49" hidden="1" customWidth="1"/>
    <col min="33" max="33" width="10.33203125" style="1" hidden="1" customWidth="1"/>
    <col min="34" max="36" width="8.88671875" style="1" hidden="1" customWidth="1"/>
    <col min="37" max="37" width="8.88671875" style="26" hidden="1" customWidth="1"/>
    <col min="38" max="38" width="8.6640625" style="2" hidden="1" customWidth="1"/>
    <col min="39" max="40" width="8.88671875" style="1" hidden="1" customWidth="1"/>
    <col min="41" max="41" width="8.88671875" style="79" hidden="1" customWidth="1"/>
    <col min="42" max="46" width="8.88671875" hidden="1" customWidth="1"/>
    <col min="47" max="47" width="12.44140625" bestFit="1" customWidth="1"/>
    <col min="48" max="48" width="7" bestFit="1" customWidth="1"/>
    <col min="49" max="49" width="10.109375" hidden="1" customWidth="1"/>
    <col min="50" max="50" width="9.5546875" customWidth="1"/>
    <col min="51" max="51" width="10.109375" hidden="1" customWidth="1"/>
    <col min="52" max="52" width="9" hidden="1" customWidth="1"/>
    <col min="53" max="53" width="12.77734375" hidden="1" customWidth="1"/>
  </cols>
  <sheetData>
    <row r="1" spans="1:53" ht="15" thickBot="1" x14ac:dyDescent="0.35">
      <c r="A1" s="202" t="s">
        <v>46</v>
      </c>
      <c r="B1" s="203"/>
      <c r="C1" s="47"/>
      <c r="D1" s="196" t="s">
        <v>37</v>
      </c>
      <c r="E1" s="197"/>
      <c r="F1" s="197"/>
      <c r="G1" s="197"/>
      <c r="H1" s="197"/>
      <c r="I1" s="198"/>
      <c r="J1" s="110"/>
      <c r="K1" s="85" t="s">
        <v>70</v>
      </c>
      <c r="L1" s="204" t="s">
        <v>12</v>
      </c>
      <c r="M1" s="204"/>
      <c r="N1" s="205" t="s">
        <v>9</v>
      </c>
      <c r="O1" s="205"/>
      <c r="P1" s="83" t="s">
        <v>12</v>
      </c>
      <c r="Q1" s="83" t="s">
        <v>9</v>
      </c>
      <c r="R1" s="93" t="s">
        <v>55</v>
      </c>
      <c r="S1" s="83" t="s">
        <v>55</v>
      </c>
      <c r="T1" s="92" t="s">
        <v>62</v>
      </c>
      <c r="U1" s="83" t="s">
        <v>62</v>
      </c>
      <c r="V1" s="86" t="s">
        <v>108</v>
      </c>
      <c r="W1" s="195" t="s">
        <v>115</v>
      </c>
      <c r="X1" s="195"/>
      <c r="Y1" s="82" t="s">
        <v>115</v>
      </c>
      <c r="Z1" s="169" t="s">
        <v>12</v>
      </c>
      <c r="AA1" s="168" t="s">
        <v>117</v>
      </c>
      <c r="AB1" s="83" t="s">
        <v>121</v>
      </c>
      <c r="AC1" s="17"/>
      <c r="AD1" s="1"/>
      <c r="AE1" s="1">
        <f>dura*12</f>
        <v>300</v>
      </c>
      <c r="AF1" s="1"/>
      <c r="AG1" s="83" t="s">
        <v>118</v>
      </c>
      <c r="AH1" s="80">
        <f>SUM(AK5:AK37)</f>
        <v>1</v>
      </c>
      <c r="AI1" s="1" t="s">
        <v>63</v>
      </c>
      <c r="AO1" s="1"/>
      <c r="AR1" s="83" t="s">
        <v>75</v>
      </c>
      <c r="AS1" s="83" t="s">
        <v>76</v>
      </c>
      <c r="AT1" s="83" t="s">
        <v>76</v>
      </c>
      <c r="AU1" s="193" t="s">
        <v>116</v>
      </c>
      <c r="AV1" s="194"/>
      <c r="AW1" s="167" t="s">
        <v>120</v>
      </c>
      <c r="AX1" s="167" t="s">
        <v>120</v>
      </c>
      <c r="AY1" s="83" t="s">
        <v>119</v>
      </c>
      <c r="AZ1" s="87" t="s">
        <v>120</v>
      </c>
      <c r="BA1" s="83" t="s">
        <v>130</v>
      </c>
    </row>
    <row r="2" spans="1:53" x14ac:dyDescent="0.3">
      <c r="A2" s="46" t="s">
        <v>79</v>
      </c>
      <c r="B2" s="64">
        <v>0.1</v>
      </c>
      <c r="C2" s="29"/>
      <c r="D2" s="199" t="s">
        <v>27</v>
      </c>
      <c r="E2" s="200"/>
      <c r="F2" s="201"/>
      <c r="G2" s="37" t="s">
        <v>8</v>
      </c>
      <c r="H2" s="37" t="s">
        <v>30</v>
      </c>
      <c r="I2" s="38" t="s">
        <v>31</v>
      </c>
      <c r="J2" s="17"/>
      <c r="K2" s="87" t="s">
        <v>85</v>
      </c>
      <c r="L2" s="88" t="s">
        <v>8</v>
      </c>
      <c r="M2" s="88" t="s">
        <v>86</v>
      </c>
      <c r="N2" s="84" t="s">
        <v>8</v>
      </c>
      <c r="O2" s="84" t="s">
        <v>86</v>
      </c>
      <c r="P2" s="87" t="s">
        <v>54</v>
      </c>
      <c r="Q2" s="87" t="s">
        <v>54</v>
      </c>
      <c r="R2" s="94" t="s">
        <v>8</v>
      </c>
      <c r="S2" s="87" t="s">
        <v>54</v>
      </c>
      <c r="T2" s="92" t="s">
        <v>8</v>
      </c>
      <c r="U2" s="87" t="s">
        <v>54</v>
      </c>
      <c r="V2" s="87" t="s">
        <v>54</v>
      </c>
      <c r="W2" s="95" t="s">
        <v>8</v>
      </c>
      <c r="X2" s="96" t="s">
        <v>86</v>
      </c>
      <c r="Y2" s="87" t="s">
        <v>54</v>
      </c>
      <c r="Z2" s="169" t="s">
        <v>73</v>
      </c>
      <c r="AA2" s="168" t="s">
        <v>73</v>
      </c>
      <c r="AB2" s="87" t="s">
        <v>122</v>
      </c>
      <c r="AD2" s="61" t="s">
        <v>48</v>
      </c>
      <c r="AE2" s="61" t="s">
        <v>49</v>
      </c>
      <c r="AF2" s="61"/>
      <c r="AG2" s="87" t="s">
        <v>54</v>
      </c>
      <c r="AH2" s="80">
        <f>SUM(AN5:AN37)</f>
        <v>396</v>
      </c>
      <c r="AI2" s="1" t="s">
        <v>64</v>
      </c>
      <c r="AJ2" s="1">
        <f>lumpsum/stp</f>
        <v>10</v>
      </c>
      <c r="AO2" s="1"/>
      <c r="AR2" s="83" t="s">
        <v>15</v>
      </c>
      <c r="AS2" s="83" t="s">
        <v>15</v>
      </c>
      <c r="AT2" s="83" t="s">
        <v>12</v>
      </c>
      <c r="AU2" s="96" t="s">
        <v>8</v>
      </c>
      <c r="AV2" s="96" t="s">
        <v>86</v>
      </c>
      <c r="AW2" s="87" t="s">
        <v>54</v>
      </c>
      <c r="AX2" s="96" t="s">
        <v>73</v>
      </c>
      <c r="AY2" s="87" t="s">
        <v>54</v>
      </c>
      <c r="AZ2" s="83" t="s">
        <v>15</v>
      </c>
      <c r="BA2" s="87" t="s">
        <v>54</v>
      </c>
    </row>
    <row r="3" spans="1:53" ht="15" thickBot="1" x14ac:dyDescent="0.35">
      <c r="A3" s="61" t="s">
        <v>80</v>
      </c>
      <c r="B3" s="65">
        <v>25</v>
      </c>
      <c r="C3" s="29"/>
      <c r="D3" s="32"/>
      <c r="E3" s="20" t="s">
        <v>0</v>
      </c>
      <c r="F3" s="20" t="s">
        <v>1</v>
      </c>
      <c r="G3" s="20" t="s">
        <v>28</v>
      </c>
      <c r="H3" s="20" t="s">
        <v>29</v>
      </c>
      <c r="I3" s="33" t="s">
        <v>32</v>
      </c>
      <c r="J3" s="17"/>
      <c r="K3" s="20">
        <v>1</v>
      </c>
      <c r="L3" s="81">
        <v>17302554.19836197</v>
      </c>
      <c r="M3" s="81">
        <v>1500000</v>
      </c>
      <c r="N3" s="81">
        <v>13163683.507078901</v>
      </c>
      <c r="O3" s="81">
        <v>613627.84098243387</v>
      </c>
      <c r="P3" s="81" t="str">
        <f>IF(L3&lt;M3,1,"")</f>
        <v/>
      </c>
      <c r="Q3" s="81" t="str">
        <f>IF(N3&lt;O3,1,"")</f>
        <v/>
      </c>
      <c r="R3" s="81">
        <v>5758641.3149819607</v>
      </c>
      <c r="S3" s="81" t="str">
        <f t="shared" ref="S3:S66" si="0">IF(K3=0,"",IF(R3&lt;lumpsum,1,""))</f>
        <v/>
      </c>
      <c r="T3" s="81">
        <v>5518027.1972268792</v>
      </c>
      <c r="U3" s="81" t="str">
        <f t="shared" ref="U3:U66" si="1">IF(K3=0,"",IF(T3&lt;lumpsum,1,""))</f>
        <v/>
      </c>
      <c r="V3" s="81" t="str">
        <f>IF(K3=0,"",IF(T3&gt;R3,1,""))</f>
        <v/>
      </c>
      <c r="W3" s="81">
        <v>31766217.34767244</v>
      </c>
      <c r="X3" s="81">
        <v>5990289.7233370505</v>
      </c>
      <c r="Y3" s="81" t="str">
        <f>IF(K3=0,"",IF(W3&lt;X3,1,""))</f>
        <v/>
      </c>
      <c r="Z3" s="91">
        <v>0.15348191678477185</v>
      </c>
      <c r="AA3" s="91">
        <v>0.18526032163834927</v>
      </c>
      <c r="AB3" s="61">
        <f t="shared" ref="AB3:AB66" si="2">IF(K3=0,"",IF(W3&gt;target1,1,""))</f>
        <v>1</v>
      </c>
      <c r="AD3" s="61" t="s">
        <v>50</v>
      </c>
      <c r="AE3" s="61" t="s">
        <v>50</v>
      </c>
      <c r="AF3" s="173"/>
      <c r="AG3" s="61">
        <f>IF(K3=0,"",IF(W3&gt;L3,1,""))</f>
        <v>1</v>
      </c>
      <c r="AR3" s="19">
        <f t="shared" ref="AR3:AR66" si="3">IF(K3=0,"",IF(L3&gt;targetp,1,""))</f>
        <v>1</v>
      </c>
      <c r="AS3" s="19">
        <f t="shared" ref="AS3:AS66" si="4">IF(K3=0,"",IF(N3&gt;targetp,1,""))</f>
        <v>1</v>
      </c>
      <c r="AT3" s="19" t="str">
        <f>IF(K3=0,"",IF(N3&gt;L3,1,""))</f>
        <v/>
      </c>
      <c r="AU3" s="19">
        <v>11635669.121621199</v>
      </c>
      <c r="AV3" s="111">
        <v>2194187.2524682186</v>
      </c>
      <c r="AW3" s="19" t="str">
        <f>IF(K3=0,"",IF(AU3&lt;AV3,1,""))</f>
        <v/>
      </c>
      <c r="AX3" s="109">
        <v>0.18526032163834927</v>
      </c>
      <c r="AY3" s="19" t="str">
        <f>IF(K3=0,"",IF(AU3&gt;L3,1,""))</f>
        <v/>
      </c>
      <c r="AZ3" s="19">
        <f t="shared" ref="AZ3:AZ66" si="5">IF(K3=0,"",IF(AU3&gt;target1,1,""))</f>
        <v>1</v>
      </c>
      <c r="BA3" s="19">
        <f>IF(K3=0,"",IF(W3&gt;AU3,1,""))</f>
        <v>1</v>
      </c>
    </row>
    <row r="4" spans="1:53" x14ac:dyDescent="0.3">
      <c r="A4" s="98" t="s">
        <v>82</v>
      </c>
      <c r="B4" s="214">
        <v>10000000</v>
      </c>
      <c r="C4" s="29"/>
      <c r="D4" s="39" t="s">
        <v>15</v>
      </c>
      <c r="E4" s="42">
        <f>B2/12</f>
        <v>8.3333333333333332E-3</v>
      </c>
      <c r="F4" s="43">
        <f>12*E4</f>
        <v>0.1</v>
      </c>
      <c r="G4" s="44">
        <f>SUM('Sensex VIP &amp; SIP'!AI10:AI405)</f>
        <v>10000000</v>
      </c>
      <c r="H4" s="44">
        <f>H5</f>
        <v>2262727.7255338565</v>
      </c>
      <c r="I4" s="45" t="s">
        <v>34</v>
      </c>
      <c r="J4" s="170" t="s">
        <v>101</v>
      </c>
      <c r="K4" s="217">
        <v>2</v>
      </c>
      <c r="L4" s="81">
        <v>16900519.777684584</v>
      </c>
      <c r="M4" s="81">
        <v>1500000</v>
      </c>
      <c r="N4" s="81">
        <v>13062063.642983137</v>
      </c>
      <c r="O4" s="81">
        <v>421434.68987309013</v>
      </c>
      <c r="P4" s="81" t="str">
        <f t="shared" ref="P4:P67" si="6">IF(L4&lt;M4,1,"")</f>
        <v/>
      </c>
      <c r="Q4" s="81" t="str">
        <f t="shared" ref="Q4:Q67" si="7">IF(N4&lt;O4,1,"")</f>
        <v/>
      </c>
      <c r="R4" s="81">
        <v>5508989.2348526809</v>
      </c>
      <c r="S4" s="81" t="str">
        <f t="shared" si="0"/>
        <v/>
      </c>
      <c r="T4" s="81">
        <v>5411459.4654286318</v>
      </c>
      <c r="U4" s="81" t="str">
        <f t="shared" si="1"/>
        <v/>
      </c>
      <c r="V4" s="81" t="str">
        <f t="shared" ref="V4:V67" si="8">IF(K4=0,"",IF(T4&gt;R4,1,""))</f>
        <v/>
      </c>
      <c r="W4" s="81">
        <v>31070120.725749224</v>
      </c>
      <c r="X4" s="81">
        <v>5990289.7233370505</v>
      </c>
      <c r="Y4" s="81" t="str">
        <f t="shared" ref="Y4:Y67" si="9">IF(K4=0,"",IF(W4&lt;X4,1,""))</f>
        <v/>
      </c>
      <c r="Z4" s="91">
        <v>0.15222573876295886</v>
      </c>
      <c r="AA4" s="91">
        <v>0.18412199094270587</v>
      </c>
      <c r="AB4" s="61">
        <f t="shared" si="2"/>
        <v>1</v>
      </c>
      <c r="AC4" s="89">
        <v>97</v>
      </c>
      <c r="AD4" s="62">
        <f>startm2</f>
        <v>1</v>
      </c>
      <c r="AE4" s="61">
        <f>startm2+durm-1</f>
        <v>300</v>
      </c>
      <c r="AF4" s="173"/>
      <c r="AG4" s="61">
        <f t="shared" ref="AG4:AG67" si="10">IF(K4=0,"",IF(W4&gt;L4,1,""))</f>
        <v>1</v>
      </c>
      <c r="AI4" s="1" t="s">
        <v>20</v>
      </c>
      <c r="AJ4" s="1" t="s">
        <v>21</v>
      </c>
      <c r="AK4" s="1"/>
      <c r="AL4" s="1" t="s">
        <v>22</v>
      </c>
      <c r="AM4" s="1" t="s">
        <v>22</v>
      </c>
      <c r="AO4" s="1"/>
      <c r="AR4" s="19">
        <f t="shared" si="3"/>
        <v>1</v>
      </c>
      <c r="AS4" s="19">
        <f t="shared" si="4"/>
        <v>1</v>
      </c>
      <c r="AT4" s="19" t="str">
        <f t="shared" ref="AT4:AT67" si="11">IF(K4=0,"",IF(N4&gt;L4,1,""))</f>
        <v/>
      </c>
      <c r="AU4" s="19">
        <v>11380695.421708187</v>
      </c>
      <c r="AV4" s="111">
        <v>2194187.2524682186</v>
      </c>
      <c r="AW4" s="19" t="str">
        <f t="shared" ref="AW4:AW67" si="12">IF(K4=0,"",IF(AU4&lt;AV4,1,""))</f>
        <v/>
      </c>
      <c r="AX4" s="109">
        <v>0.18412199094270587</v>
      </c>
      <c r="AY4" s="19" t="str">
        <f t="shared" ref="AY4:AY67" si="13">IF(K4=0,"",IF(AU4&gt;L4,1,""))</f>
        <v/>
      </c>
      <c r="AZ4" s="19">
        <f t="shared" si="5"/>
        <v>1</v>
      </c>
      <c r="BA4" s="19">
        <f t="shared" ref="BA4:BA67" si="14">IF(K4=0,"",IF(W4&gt;AU4,1,""))</f>
        <v>1</v>
      </c>
    </row>
    <row r="5" spans="1:53" ht="15" thickBot="1" x14ac:dyDescent="0.35">
      <c r="A5" s="138"/>
      <c r="B5" s="121"/>
      <c r="C5" s="29"/>
      <c r="D5" s="39" t="s">
        <v>12</v>
      </c>
      <c r="E5" s="28">
        <f>IRR('Sensex VIP &amp; SIP'!AE10:AE405)</f>
        <v>1.0879795376657064E-2</v>
      </c>
      <c r="F5" s="35">
        <f>12*E5</f>
        <v>0.13055754451988477</v>
      </c>
      <c r="G5" s="31">
        <f>SUM('Sensex VIP &amp; SIP'!AJ10:AJ405)</f>
        <v>17112540.861652881</v>
      </c>
      <c r="H5" s="31">
        <f>SUM('Sensex VIP &amp; SIP'!AL10:AL405)</f>
        <v>2262727.7255338565</v>
      </c>
      <c r="I5" s="34">
        <f>H5/SUM('Sensex VIP &amp; SIP'!AG10:AG405)</f>
        <v>213.74512592721001</v>
      </c>
      <c r="J5" s="171" t="s">
        <v>102</v>
      </c>
      <c r="K5" s="217">
        <v>3</v>
      </c>
      <c r="L5" s="81">
        <v>16995821.862892672</v>
      </c>
      <c r="M5" s="81">
        <v>1500000</v>
      </c>
      <c r="N5" s="81">
        <v>13076451.135231286</v>
      </c>
      <c r="O5" s="81">
        <v>461811.02678559511</v>
      </c>
      <c r="P5" s="81" t="str">
        <f t="shared" si="6"/>
        <v/>
      </c>
      <c r="Q5" s="81" t="str">
        <f t="shared" si="7"/>
        <v/>
      </c>
      <c r="R5" s="81">
        <v>5613346.9571479969</v>
      </c>
      <c r="S5" s="81" t="str">
        <f t="shared" si="0"/>
        <v/>
      </c>
      <c r="T5" s="81">
        <v>5454238.767122793</v>
      </c>
      <c r="U5" s="81" t="str">
        <f t="shared" si="1"/>
        <v/>
      </c>
      <c r="V5" s="81" t="str">
        <f t="shared" si="8"/>
        <v/>
      </c>
      <c r="W5" s="81">
        <v>31287489.925129686</v>
      </c>
      <c r="X5" s="81">
        <v>5990289.7233370505</v>
      </c>
      <c r="Y5" s="81" t="str">
        <f t="shared" si="9"/>
        <v/>
      </c>
      <c r="Z5" s="91">
        <v>0.15252639897748921</v>
      </c>
      <c r="AA5" s="28">
        <v>0.18448032178891172</v>
      </c>
      <c r="AB5" s="61">
        <f t="shared" si="2"/>
        <v>1</v>
      </c>
      <c r="AC5" s="89">
        <v>396</v>
      </c>
      <c r="AD5" s="62">
        <f>endm2-durm+1</f>
        <v>97</v>
      </c>
      <c r="AE5" s="61">
        <f>endm2</f>
        <v>396</v>
      </c>
      <c r="AF5" s="173">
        <f>AD5-AD4+1</f>
        <v>97</v>
      </c>
      <c r="AG5" s="61">
        <f t="shared" si="10"/>
        <v>1</v>
      </c>
      <c r="AI5" s="1">
        <v>1980</v>
      </c>
      <c r="AJ5" s="1">
        <v>1</v>
      </c>
      <c r="AK5" s="1">
        <f t="shared" ref="AK5:AK37" si="15">IF(AI5=start,AJ5,0)</f>
        <v>1</v>
      </c>
      <c r="AL5" s="1">
        <v>1980</v>
      </c>
      <c r="AM5" s="1">
        <f>AJ5+11</f>
        <v>12</v>
      </c>
      <c r="AN5" s="1">
        <f t="shared" ref="AN5:AN37" si="16">IF(AL5=end,AM5,0)</f>
        <v>0</v>
      </c>
      <c r="AO5" s="1">
        <v>1980</v>
      </c>
      <c r="AP5">
        <v>1</v>
      </c>
      <c r="AQ5">
        <v>1</v>
      </c>
      <c r="AR5" s="19">
        <f t="shared" si="3"/>
        <v>1</v>
      </c>
      <c r="AS5" s="19">
        <f t="shared" si="4"/>
        <v>1</v>
      </c>
      <c r="AT5" s="19" t="str">
        <f t="shared" si="11"/>
        <v/>
      </c>
      <c r="AU5" s="19">
        <v>11460315.731974937</v>
      </c>
      <c r="AV5" s="111">
        <v>2194187.2524682186</v>
      </c>
      <c r="AW5" s="19" t="str">
        <f t="shared" si="12"/>
        <v/>
      </c>
      <c r="AX5" s="109">
        <v>0.18448032178891172</v>
      </c>
      <c r="AY5" s="19" t="str">
        <f t="shared" si="13"/>
        <v/>
      </c>
      <c r="AZ5" s="19">
        <f t="shared" si="5"/>
        <v>1</v>
      </c>
      <c r="BA5" s="19">
        <f t="shared" si="14"/>
        <v>1</v>
      </c>
    </row>
    <row r="6" spans="1:53" ht="15" thickBot="1" x14ac:dyDescent="0.35">
      <c r="A6" s="141" t="s">
        <v>81</v>
      </c>
      <c r="B6" s="142"/>
      <c r="C6" s="29"/>
      <c r="D6" s="40" t="s">
        <v>9</v>
      </c>
      <c r="E6" s="41">
        <f>IRR('Sensex VIP &amp; SIP'!AF10:AF405)</f>
        <v>9.0716885571162642E-4</v>
      </c>
      <c r="F6" s="35">
        <f>12*E6</f>
        <v>1.0886026268539517E-2</v>
      </c>
      <c r="G6" s="36">
        <f>SUM('Sensex VIP &amp; SIP'!AK10:AK405)</f>
        <v>4788032.3169153109</v>
      </c>
      <c r="H6" s="36">
        <f>SUM('Sensex VIP &amp; SIP'!AM10:AM405)</f>
        <v>4214014.0705219898</v>
      </c>
      <c r="I6" s="50">
        <f>H6/SUM('Sensex VIP &amp; SIP'!AH1:AH405)</f>
        <v>251.33533869202464</v>
      </c>
      <c r="J6" s="172" t="s">
        <v>103</v>
      </c>
      <c r="K6" s="217">
        <v>4</v>
      </c>
      <c r="L6" s="81">
        <v>16185269.570554143</v>
      </c>
      <c r="M6" s="81">
        <v>1500000</v>
      </c>
      <c r="N6" s="81">
        <v>12387120.950279314</v>
      </c>
      <c r="O6" s="81">
        <v>522875.50989877956</v>
      </c>
      <c r="P6" s="81" t="str">
        <f t="shared" si="6"/>
        <v/>
      </c>
      <c r="Q6" s="81" t="str">
        <f t="shared" si="7"/>
        <v/>
      </c>
      <c r="R6" s="81">
        <v>5488605.9136558119</v>
      </c>
      <c r="S6" s="81" t="str">
        <f t="shared" si="0"/>
        <v/>
      </c>
      <c r="T6" s="81">
        <v>5212741.681742223</v>
      </c>
      <c r="U6" s="81" t="str">
        <f t="shared" si="1"/>
        <v/>
      </c>
      <c r="V6" s="81" t="str">
        <f t="shared" si="8"/>
        <v/>
      </c>
      <c r="W6" s="81">
        <v>29837160.975404251</v>
      </c>
      <c r="X6" s="81">
        <v>5990289.7233370505</v>
      </c>
      <c r="Y6" s="81" t="str">
        <f t="shared" si="9"/>
        <v/>
      </c>
      <c r="Z6" s="91">
        <v>0.1499093185833118</v>
      </c>
      <c r="AA6" s="28">
        <v>0.18203804016615699</v>
      </c>
      <c r="AB6" s="61">
        <f t="shared" si="2"/>
        <v>1</v>
      </c>
      <c r="AG6" s="61">
        <f t="shared" si="10"/>
        <v>1</v>
      </c>
      <c r="AI6" s="1">
        <f>AI5+1</f>
        <v>1981</v>
      </c>
      <c r="AJ6" s="1">
        <f>AJ5+12</f>
        <v>13</v>
      </c>
      <c r="AK6" s="1">
        <f t="shared" si="15"/>
        <v>0</v>
      </c>
      <c r="AL6" s="1">
        <f>AL5+1</f>
        <v>1981</v>
      </c>
      <c r="AM6" s="1">
        <f>AJ6+11</f>
        <v>24</v>
      </c>
      <c r="AN6" s="1">
        <f t="shared" si="16"/>
        <v>0</v>
      </c>
      <c r="AO6" s="1">
        <f>AO5+1</f>
        <v>1981</v>
      </c>
      <c r="AP6">
        <v>2</v>
      </c>
      <c r="AQ6">
        <f>1+AQ5</f>
        <v>2</v>
      </c>
      <c r="AR6" s="19">
        <f t="shared" si="3"/>
        <v>1</v>
      </c>
      <c r="AS6" s="19">
        <f t="shared" si="4"/>
        <v>1</v>
      </c>
      <c r="AT6" s="19" t="str">
        <f t="shared" si="11"/>
        <v/>
      </c>
      <c r="AU6" s="19">
        <v>10929073.765334228</v>
      </c>
      <c r="AV6" s="111">
        <v>2194187.2524682186</v>
      </c>
      <c r="AW6" s="19" t="str">
        <f t="shared" si="12"/>
        <v/>
      </c>
      <c r="AX6" s="109">
        <v>0.18203804016611702</v>
      </c>
      <c r="AY6" s="19" t="str">
        <f t="shared" si="13"/>
        <v/>
      </c>
      <c r="AZ6" s="19">
        <f t="shared" si="5"/>
        <v>1</v>
      </c>
      <c r="BA6" s="19">
        <f t="shared" si="14"/>
        <v>1</v>
      </c>
    </row>
    <row r="7" spans="1:53" x14ac:dyDescent="0.3">
      <c r="A7" s="99" t="s">
        <v>131</v>
      </c>
      <c r="B7" s="215">
        <f>target1/((1+(rate/12))*((1+(rate)/12)^(12*dura-1)-1)/(rate/12))</f>
        <v>7542.4257517795395</v>
      </c>
      <c r="C7" s="29"/>
      <c r="D7" s="51" t="s">
        <v>38</v>
      </c>
      <c r="E7" s="49"/>
      <c r="F7" s="49"/>
      <c r="G7" s="49"/>
      <c r="H7" s="49"/>
      <c r="I7" s="53"/>
      <c r="J7" s="1"/>
      <c r="K7" s="20">
        <v>5</v>
      </c>
      <c r="L7" s="81">
        <v>14881634.722004717</v>
      </c>
      <c r="M7" s="81">
        <v>1500000</v>
      </c>
      <c r="N7" s="81">
        <v>11314662.094277406</v>
      </c>
      <c r="O7" s="81">
        <v>601829.22640473151</v>
      </c>
      <c r="P7" s="81" t="str">
        <f t="shared" si="6"/>
        <v/>
      </c>
      <c r="Q7" s="81" t="str">
        <f t="shared" si="7"/>
        <v/>
      </c>
      <c r="R7" s="81">
        <v>5183683.3628971688</v>
      </c>
      <c r="S7" s="81" t="str">
        <f t="shared" si="0"/>
        <v/>
      </c>
      <c r="T7" s="81">
        <v>4772795.2908056099</v>
      </c>
      <c r="U7" s="81" t="str">
        <f t="shared" si="1"/>
        <v/>
      </c>
      <c r="V7" s="81" t="str">
        <f t="shared" si="8"/>
        <v/>
      </c>
      <c r="W7" s="81">
        <v>27483392.476038393</v>
      </c>
      <c r="X7" s="81">
        <v>5990289.7233370505</v>
      </c>
      <c r="Y7" s="81" t="str">
        <f t="shared" si="9"/>
        <v/>
      </c>
      <c r="Z7" s="91">
        <v>0.14538867992913929</v>
      </c>
      <c r="AA7" s="91">
        <v>0.17779415868010062</v>
      </c>
      <c r="AB7" s="61">
        <f t="shared" si="2"/>
        <v>1</v>
      </c>
      <c r="AG7" s="61">
        <f t="shared" si="10"/>
        <v>1</v>
      </c>
      <c r="AI7" s="1">
        <f t="shared" ref="AI7:AL22" si="17">AI6+1</f>
        <v>1982</v>
      </c>
      <c r="AJ7" s="1">
        <f t="shared" ref="AJ7:AJ34" si="18">AJ6+12</f>
        <v>25</v>
      </c>
      <c r="AK7" s="1">
        <f t="shared" si="15"/>
        <v>0</v>
      </c>
      <c r="AL7" s="1">
        <f t="shared" si="17"/>
        <v>1982</v>
      </c>
      <c r="AM7" s="1">
        <f t="shared" ref="AM7:AM37" si="19">AJ7+11</f>
        <v>36</v>
      </c>
      <c r="AN7" s="1">
        <f t="shared" si="16"/>
        <v>0</v>
      </c>
      <c r="AO7" s="1">
        <f t="shared" ref="AO7:AO37" si="20">AO6+1</f>
        <v>1982</v>
      </c>
      <c r="AP7">
        <v>3</v>
      </c>
      <c r="AQ7">
        <f t="shared" ref="AQ7:AQ37" si="21">1+AQ6</f>
        <v>3</v>
      </c>
      <c r="AR7" s="19">
        <f t="shared" si="3"/>
        <v>1</v>
      </c>
      <c r="AS7" s="19">
        <f t="shared" si="4"/>
        <v>1</v>
      </c>
      <c r="AT7" s="19" t="str">
        <f t="shared" si="11"/>
        <v/>
      </c>
      <c r="AU7" s="19">
        <v>10066910.318306036</v>
      </c>
      <c r="AV7" s="111">
        <v>2194187.2524682186</v>
      </c>
      <c r="AW7" s="19" t="str">
        <f t="shared" si="12"/>
        <v/>
      </c>
      <c r="AX7" s="109">
        <v>0.17779415868010062</v>
      </c>
      <c r="AY7" s="19" t="str">
        <f t="shared" si="13"/>
        <v/>
      </c>
      <c r="AZ7" s="19">
        <f t="shared" si="5"/>
        <v>1</v>
      </c>
      <c r="BA7" s="19">
        <f t="shared" si="14"/>
        <v>1</v>
      </c>
    </row>
    <row r="8" spans="1:53" x14ac:dyDescent="0.3">
      <c r="A8" s="139" t="s">
        <v>3</v>
      </c>
      <c r="B8" s="140">
        <v>1000</v>
      </c>
      <c r="C8" s="29"/>
      <c r="D8" s="51" t="s">
        <v>39</v>
      </c>
      <c r="E8" s="49"/>
      <c r="F8" s="49"/>
      <c r="G8" s="49"/>
      <c r="H8" s="49"/>
      <c r="I8" s="53"/>
      <c r="J8" s="1"/>
      <c r="K8" s="20">
        <v>6</v>
      </c>
      <c r="L8" s="81">
        <v>16045828.257584266</v>
      </c>
      <c r="M8" s="81">
        <v>1500000</v>
      </c>
      <c r="N8" s="81">
        <v>12116637.258044295</v>
      </c>
      <c r="O8" s="81">
        <v>679223.86810535297</v>
      </c>
      <c r="P8" s="81" t="str">
        <f t="shared" si="6"/>
        <v/>
      </c>
      <c r="Q8" s="81" t="str">
        <f t="shared" si="7"/>
        <v/>
      </c>
      <c r="R8" s="81">
        <v>5862371.8031939939</v>
      </c>
      <c r="S8" s="81" t="str">
        <f t="shared" si="0"/>
        <v/>
      </c>
      <c r="T8" s="81">
        <v>5080302.8215901181</v>
      </c>
      <c r="U8" s="81" t="str">
        <f t="shared" si="1"/>
        <v/>
      </c>
      <c r="V8" s="81" t="str">
        <f t="shared" si="8"/>
        <v/>
      </c>
      <c r="W8" s="81">
        <v>29690285.054273091</v>
      </c>
      <c r="X8" s="81">
        <v>5990289.7233370505</v>
      </c>
      <c r="Y8" s="81" t="str">
        <f t="shared" si="9"/>
        <v/>
      </c>
      <c r="Z8" s="91">
        <v>0.14944489034173003</v>
      </c>
      <c r="AA8" s="91">
        <v>0.18178374555760524</v>
      </c>
      <c r="AB8" s="61">
        <f t="shared" si="2"/>
        <v>1</v>
      </c>
      <c r="AC8" s="17"/>
      <c r="AD8" s="1"/>
      <c r="AE8" s="1"/>
      <c r="AF8" s="1"/>
      <c r="AG8" s="61">
        <f t="shared" si="10"/>
        <v>1</v>
      </c>
      <c r="AI8" s="1">
        <f t="shared" si="17"/>
        <v>1983</v>
      </c>
      <c r="AJ8" s="1">
        <f t="shared" si="18"/>
        <v>37</v>
      </c>
      <c r="AK8" s="1">
        <f t="shared" si="15"/>
        <v>0</v>
      </c>
      <c r="AL8" s="1">
        <f t="shared" si="17"/>
        <v>1983</v>
      </c>
      <c r="AM8" s="1">
        <f t="shared" si="19"/>
        <v>48</v>
      </c>
      <c r="AN8" s="1">
        <f t="shared" si="16"/>
        <v>0</v>
      </c>
      <c r="AO8" s="1">
        <f t="shared" si="20"/>
        <v>1983</v>
      </c>
      <c r="AP8">
        <v>4</v>
      </c>
      <c r="AQ8">
        <f t="shared" si="21"/>
        <v>4</v>
      </c>
      <c r="AR8" s="19">
        <f t="shared" si="3"/>
        <v>1</v>
      </c>
      <c r="AS8" s="19">
        <f t="shared" si="4"/>
        <v>1</v>
      </c>
      <c r="AT8" s="19" t="str">
        <f t="shared" si="11"/>
        <v/>
      </c>
      <c r="AU8" s="19">
        <v>10875274.485378696</v>
      </c>
      <c r="AV8" s="111">
        <v>2194187.2524682186</v>
      </c>
      <c r="AW8" s="19" t="str">
        <f t="shared" si="12"/>
        <v/>
      </c>
      <c r="AX8" s="109">
        <v>0.1817837455575706</v>
      </c>
      <c r="AY8" s="19" t="str">
        <f t="shared" si="13"/>
        <v/>
      </c>
      <c r="AZ8" s="19">
        <f t="shared" si="5"/>
        <v>1</v>
      </c>
      <c r="BA8" s="19">
        <f t="shared" si="14"/>
        <v>1</v>
      </c>
    </row>
    <row r="9" spans="1:53" x14ac:dyDescent="0.3">
      <c r="A9" s="99" t="s">
        <v>5</v>
      </c>
      <c r="B9" s="65">
        <v>15000</v>
      </c>
      <c r="C9" s="29"/>
      <c r="D9" s="51" t="s">
        <v>40</v>
      </c>
      <c r="E9" s="51"/>
      <c r="F9" s="51"/>
      <c r="G9" s="51"/>
      <c r="H9" s="51"/>
      <c r="I9" s="52"/>
      <c r="J9" s="1"/>
      <c r="K9" s="20">
        <v>7</v>
      </c>
      <c r="L9" s="81">
        <v>16765883.086139739</v>
      </c>
      <c r="M9" s="81">
        <v>1500000</v>
      </c>
      <c r="N9" s="81">
        <v>12504809.024784259</v>
      </c>
      <c r="O9" s="81">
        <v>840096.47827226343</v>
      </c>
      <c r="P9" s="81" t="str">
        <f t="shared" si="6"/>
        <v/>
      </c>
      <c r="Q9" s="81" t="str">
        <f t="shared" si="7"/>
        <v/>
      </c>
      <c r="R9" s="81">
        <v>5923612.1544144573</v>
      </c>
      <c r="S9" s="81" t="str">
        <f t="shared" si="0"/>
        <v/>
      </c>
      <c r="T9" s="81">
        <v>5191035.0280152876</v>
      </c>
      <c r="U9" s="81" t="str">
        <f t="shared" si="1"/>
        <v/>
      </c>
      <c r="V9" s="81" t="str">
        <f t="shared" si="8"/>
        <v/>
      </c>
      <c r="W9" s="81">
        <v>31097305.317816969</v>
      </c>
      <c r="X9" s="81">
        <v>5990289.7233370505</v>
      </c>
      <c r="Y9" s="81" t="str">
        <f t="shared" si="9"/>
        <v/>
      </c>
      <c r="Z9" s="91">
        <v>0.15179786265062578</v>
      </c>
      <c r="AA9" s="91">
        <v>0.18416694895976971</v>
      </c>
      <c r="AB9" s="61">
        <f t="shared" si="2"/>
        <v>1</v>
      </c>
      <c r="AG9" s="61">
        <f t="shared" si="10"/>
        <v>1</v>
      </c>
      <c r="AI9" s="1">
        <f t="shared" si="17"/>
        <v>1984</v>
      </c>
      <c r="AJ9" s="1">
        <f t="shared" si="18"/>
        <v>49</v>
      </c>
      <c r="AK9" s="1">
        <f t="shared" si="15"/>
        <v>0</v>
      </c>
      <c r="AL9" s="1">
        <f t="shared" si="17"/>
        <v>1984</v>
      </c>
      <c r="AM9" s="1">
        <f t="shared" si="19"/>
        <v>60</v>
      </c>
      <c r="AN9" s="1">
        <f t="shared" si="16"/>
        <v>0</v>
      </c>
      <c r="AO9" s="1">
        <f t="shared" si="20"/>
        <v>1984</v>
      </c>
      <c r="AP9">
        <v>5</v>
      </c>
      <c r="AQ9">
        <f t="shared" si="21"/>
        <v>5</v>
      </c>
      <c r="AR9" s="19">
        <f t="shared" si="3"/>
        <v>1</v>
      </c>
      <c r="AS9" s="19">
        <f t="shared" si="4"/>
        <v>1</v>
      </c>
      <c r="AT9" s="19" t="str">
        <f t="shared" si="11"/>
        <v/>
      </c>
      <c r="AU9" s="19">
        <v>11390652.884223921</v>
      </c>
      <c r="AV9" s="111">
        <v>2194187.2524682186</v>
      </c>
      <c r="AW9" s="19" t="str">
        <f t="shared" si="12"/>
        <v/>
      </c>
      <c r="AX9" s="109">
        <v>0.18416694895977237</v>
      </c>
      <c r="AY9" s="19" t="str">
        <f t="shared" si="13"/>
        <v/>
      </c>
      <c r="AZ9" s="19">
        <f t="shared" si="5"/>
        <v>1</v>
      </c>
      <c r="BA9" s="19">
        <f t="shared" si="14"/>
        <v>1</v>
      </c>
    </row>
    <row r="10" spans="1:53" ht="15" thickBot="1" x14ac:dyDescent="0.35">
      <c r="A10" s="114" t="s">
        <v>36</v>
      </c>
      <c r="B10" s="115"/>
      <c r="C10" s="29"/>
      <c r="D10" s="54" t="s">
        <v>41</v>
      </c>
      <c r="E10" s="54"/>
      <c r="F10" s="55" t="s">
        <v>42</v>
      </c>
      <c r="G10" s="54"/>
      <c r="H10" s="54"/>
      <c r="I10" s="56"/>
      <c r="J10" s="1"/>
      <c r="K10" s="20">
        <v>8</v>
      </c>
      <c r="L10" s="81">
        <v>17149960.280034192</v>
      </c>
      <c r="M10" s="81">
        <v>1500000</v>
      </c>
      <c r="N10" s="81">
        <v>12768102.549527507</v>
      </c>
      <c r="O10" s="81">
        <v>857446.94287386246</v>
      </c>
      <c r="P10" s="81" t="str">
        <f t="shared" si="6"/>
        <v/>
      </c>
      <c r="Q10" s="81" t="str">
        <f t="shared" si="7"/>
        <v/>
      </c>
      <c r="R10" s="81">
        <v>5636636.4284693282</v>
      </c>
      <c r="S10" s="81" t="str">
        <f t="shared" si="0"/>
        <v/>
      </c>
      <c r="T10" s="81">
        <v>5235779.96764421</v>
      </c>
      <c r="U10" s="81" t="str">
        <f t="shared" si="1"/>
        <v/>
      </c>
      <c r="V10" s="81" t="str">
        <f t="shared" si="8"/>
        <v/>
      </c>
      <c r="W10" s="81">
        <v>31879122.308707301</v>
      </c>
      <c r="X10" s="81">
        <v>5990289.7233370505</v>
      </c>
      <c r="Y10" s="81" t="str">
        <f t="shared" si="9"/>
        <v/>
      </c>
      <c r="Z10" s="91">
        <v>0.15300886007550041</v>
      </c>
      <c r="AA10" s="91">
        <v>0.18544247278145409</v>
      </c>
      <c r="AB10" s="61">
        <f t="shared" si="2"/>
        <v>1</v>
      </c>
      <c r="AG10" s="61">
        <f t="shared" si="10"/>
        <v>1</v>
      </c>
      <c r="AI10" s="1">
        <f t="shared" si="17"/>
        <v>1985</v>
      </c>
      <c r="AJ10" s="1">
        <f t="shared" si="18"/>
        <v>61</v>
      </c>
      <c r="AK10" s="1">
        <f t="shared" si="15"/>
        <v>0</v>
      </c>
      <c r="AL10" s="1">
        <f t="shared" si="17"/>
        <v>1985</v>
      </c>
      <c r="AM10" s="1">
        <f t="shared" si="19"/>
        <v>72</v>
      </c>
      <c r="AN10" s="1">
        <f t="shared" si="16"/>
        <v>0</v>
      </c>
      <c r="AO10" s="1">
        <f t="shared" si="20"/>
        <v>1985</v>
      </c>
      <c r="AP10">
        <v>6</v>
      </c>
      <c r="AQ10">
        <f t="shared" si="21"/>
        <v>6</v>
      </c>
      <c r="AR10" s="19">
        <f t="shared" si="3"/>
        <v>1</v>
      </c>
      <c r="AS10" s="19">
        <f t="shared" si="4"/>
        <v>1</v>
      </c>
      <c r="AT10" s="19" t="str">
        <f t="shared" si="11"/>
        <v/>
      </c>
      <c r="AU10" s="19">
        <v>11677025.155750543</v>
      </c>
      <c r="AV10" s="111">
        <v>2194187.2524682186</v>
      </c>
      <c r="AW10" s="19" t="str">
        <f t="shared" si="12"/>
        <v/>
      </c>
      <c r="AX10" s="109">
        <v>0.18544247278145409</v>
      </c>
      <c r="AY10" s="19" t="str">
        <f t="shared" si="13"/>
        <v/>
      </c>
      <c r="AZ10" s="19">
        <f t="shared" si="5"/>
        <v>1</v>
      </c>
      <c r="BA10" s="19">
        <f t="shared" si="14"/>
        <v>1</v>
      </c>
    </row>
    <row r="11" spans="1:53" ht="15" thickBot="1" x14ac:dyDescent="0.35">
      <c r="A11" s="138"/>
      <c r="B11" s="143"/>
      <c r="C11" s="57"/>
      <c r="D11" s="72" t="s">
        <v>47</v>
      </c>
      <c r="E11" s="73"/>
      <c r="F11" s="73"/>
      <c r="G11" s="73"/>
      <c r="H11" s="73"/>
      <c r="I11" s="59"/>
      <c r="J11" s="1"/>
      <c r="K11" s="20">
        <v>9</v>
      </c>
      <c r="L11" s="81">
        <v>17396040.44082766</v>
      </c>
      <c r="M11" s="81">
        <v>1500000</v>
      </c>
      <c r="N11" s="81">
        <v>13066729.259629304</v>
      </c>
      <c r="O11" s="81">
        <v>748566.10287545773</v>
      </c>
      <c r="P11" s="81" t="str">
        <f t="shared" si="6"/>
        <v/>
      </c>
      <c r="Q11" s="81" t="str">
        <f t="shared" si="7"/>
        <v/>
      </c>
      <c r="R11" s="81">
        <v>6085206.4479077291</v>
      </c>
      <c r="S11" s="81" t="str">
        <f t="shared" si="0"/>
        <v/>
      </c>
      <c r="T11" s="81">
        <v>5203952.6883105291</v>
      </c>
      <c r="U11" s="81" t="str">
        <f t="shared" si="1"/>
        <v/>
      </c>
      <c r="V11" s="81" t="str">
        <f t="shared" si="8"/>
        <v/>
      </c>
      <c r="W11" s="81">
        <v>32384328.777717724</v>
      </c>
      <c r="X11" s="81">
        <v>5990289.7233370505</v>
      </c>
      <c r="Y11" s="81" t="str">
        <f t="shared" si="9"/>
        <v/>
      </c>
      <c r="Z11" s="91">
        <v>0.15376952396911214</v>
      </c>
      <c r="AA11" s="91">
        <v>0.18624928091573434</v>
      </c>
      <c r="AB11" s="61">
        <f t="shared" si="2"/>
        <v>1</v>
      </c>
      <c r="AG11" s="61">
        <f t="shared" si="10"/>
        <v>1</v>
      </c>
      <c r="AI11" s="1">
        <f t="shared" si="17"/>
        <v>1986</v>
      </c>
      <c r="AJ11" s="1">
        <f t="shared" si="18"/>
        <v>73</v>
      </c>
      <c r="AK11" s="1">
        <f t="shared" si="15"/>
        <v>0</v>
      </c>
      <c r="AL11" s="1">
        <f t="shared" si="17"/>
        <v>1986</v>
      </c>
      <c r="AM11" s="1">
        <f t="shared" si="19"/>
        <v>84</v>
      </c>
      <c r="AN11" s="1">
        <f t="shared" si="16"/>
        <v>0</v>
      </c>
      <c r="AO11" s="1">
        <f t="shared" si="20"/>
        <v>1986</v>
      </c>
      <c r="AP11">
        <v>7</v>
      </c>
      <c r="AQ11">
        <f t="shared" si="21"/>
        <v>7</v>
      </c>
      <c r="AR11" s="19">
        <f t="shared" si="3"/>
        <v>1</v>
      </c>
      <c r="AS11" s="19">
        <f t="shared" si="4"/>
        <v>1</v>
      </c>
      <c r="AT11" s="19" t="str">
        <f t="shared" si="11"/>
        <v/>
      </c>
      <c r="AU11" s="19">
        <v>11862077.573140072</v>
      </c>
      <c r="AV11" s="111">
        <v>2194187.2524682186</v>
      </c>
      <c r="AW11" s="19" t="str">
        <f t="shared" si="12"/>
        <v/>
      </c>
      <c r="AX11" s="109">
        <v>0.18624928091573434</v>
      </c>
      <c r="AY11" s="19" t="str">
        <f t="shared" si="13"/>
        <v/>
      </c>
      <c r="AZ11" s="19">
        <f t="shared" si="5"/>
        <v>1</v>
      </c>
      <c r="BA11" s="19">
        <f t="shared" si="14"/>
        <v>1</v>
      </c>
    </row>
    <row r="12" spans="1:53" ht="15" thickBot="1" x14ac:dyDescent="0.35">
      <c r="A12" s="145" t="s">
        <v>89</v>
      </c>
      <c r="B12" s="146"/>
      <c r="C12" s="17"/>
      <c r="D12" s="60" t="s">
        <v>72</v>
      </c>
      <c r="E12" s="74"/>
      <c r="F12" s="90">
        <f>(G12/H12)^(1/(dura))-1</f>
        <v>0.16607304260546885</v>
      </c>
      <c r="G12" s="75">
        <f>SUM('Sensex Lumpsum &amp; STP'!AK10:AK405)</f>
        <v>4657403.713089346</v>
      </c>
      <c r="H12" s="75">
        <f>SUM('Sensex Lumpsum &amp; STP'!AM10:AM405)</f>
        <v>100000</v>
      </c>
      <c r="I12" s="1"/>
      <c r="J12" s="1"/>
      <c r="K12" s="20">
        <v>10</v>
      </c>
      <c r="L12" s="81">
        <v>18652132.109209612</v>
      </c>
      <c r="M12" s="81">
        <v>1500000</v>
      </c>
      <c r="N12" s="81">
        <v>13787974.015030399</v>
      </c>
      <c r="O12" s="81">
        <v>900949.15335262998</v>
      </c>
      <c r="P12" s="81" t="str">
        <f t="shared" si="6"/>
        <v/>
      </c>
      <c r="Q12" s="81" t="str">
        <f t="shared" si="7"/>
        <v/>
      </c>
      <c r="R12" s="81">
        <v>6816180.9390834961</v>
      </c>
      <c r="S12" s="81" t="str">
        <f t="shared" si="0"/>
        <v/>
      </c>
      <c r="T12" s="81">
        <v>5443136.0200822959</v>
      </c>
      <c r="U12" s="81" t="str">
        <f t="shared" si="1"/>
        <v/>
      </c>
      <c r="V12" s="81" t="str">
        <f t="shared" si="8"/>
        <v/>
      </c>
      <c r="W12" s="81">
        <v>34789549.318572573</v>
      </c>
      <c r="X12" s="81">
        <v>5990289.7233370505</v>
      </c>
      <c r="Y12" s="81" t="str">
        <f t="shared" si="9"/>
        <v/>
      </c>
      <c r="Z12" s="91">
        <v>0.15748039751842402</v>
      </c>
      <c r="AA12" s="91">
        <v>0.18991682962662537</v>
      </c>
      <c r="AB12" s="61">
        <f t="shared" si="2"/>
        <v>1</v>
      </c>
      <c r="AG12" s="61">
        <f t="shared" si="10"/>
        <v>1</v>
      </c>
      <c r="AI12" s="1">
        <f t="shared" si="17"/>
        <v>1987</v>
      </c>
      <c r="AJ12" s="1">
        <f t="shared" si="18"/>
        <v>85</v>
      </c>
      <c r="AK12" s="1">
        <f t="shared" si="15"/>
        <v>0</v>
      </c>
      <c r="AL12" s="1">
        <f t="shared" si="17"/>
        <v>1987</v>
      </c>
      <c r="AM12" s="1">
        <f t="shared" si="19"/>
        <v>96</v>
      </c>
      <c r="AN12" s="1">
        <f t="shared" si="16"/>
        <v>0</v>
      </c>
      <c r="AO12" s="1">
        <f t="shared" si="20"/>
        <v>1987</v>
      </c>
      <c r="AP12">
        <v>8</v>
      </c>
      <c r="AQ12">
        <f t="shared" si="21"/>
        <v>8</v>
      </c>
      <c r="AR12" s="19">
        <f t="shared" si="3"/>
        <v>1</v>
      </c>
      <c r="AS12" s="19">
        <f t="shared" si="4"/>
        <v>1</v>
      </c>
      <c r="AT12" s="19" t="str">
        <f t="shared" si="11"/>
        <v/>
      </c>
      <c r="AU12" s="19">
        <v>12743087.423057383</v>
      </c>
      <c r="AV12" s="111">
        <v>2194187.2524682186</v>
      </c>
      <c r="AW12" s="19" t="str">
        <f t="shared" si="12"/>
        <v/>
      </c>
      <c r="AX12" s="109">
        <v>0.18991682962662271</v>
      </c>
      <c r="AY12" s="19" t="str">
        <f t="shared" si="13"/>
        <v/>
      </c>
      <c r="AZ12" s="19">
        <f t="shared" si="5"/>
        <v>1</v>
      </c>
      <c r="BA12" s="19">
        <f t="shared" si="14"/>
        <v>1</v>
      </c>
    </row>
    <row r="13" spans="1:53" ht="15" thickBot="1" x14ac:dyDescent="0.35">
      <c r="A13" s="144" t="s">
        <v>90</v>
      </c>
      <c r="B13" s="216">
        <f>sipamt</f>
        <v>7542.4257517795395</v>
      </c>
      <c r="C13" s="17"/>
      <c r="D13" s="60" t="s">
        <v>62</v>
      </c>
      <c r="E13" s="106">
        <f>IRR('Sensex Lumpsum &amp; STP'!AE10:AE405)</f>
        <v>3.434586806658757E-3</v>
      </c>
      <c r="F13" s="35">
        <f>12*E13</f>
        <v>4.1215041679905084E-2</v>
      </c>
      <c r="G13" s="75">
        <f>SUM('Sensex Lumpsum &amp; STP'!AJ10:AJ405)</f>
        <v>3939096.1045870143</v>
      </c>
      <c r="H13" s="75">
        <f>SUM('Sensex Lumpsum &amp; STP'!AL10:AL405)</f>
        <v>100000</v>
      </c>
      <c r="I13" s="1"/>
      <c r="J13" s="1"/>
      <c r="K13" s="20">
        <v>11</v>
      </c>
      <c r="L13" s="81">
        <v>16686615.309714701</v>
      </c>
      <c r="M13" s="81">
        <v>1500000</v>
      </c>
      <c r="N13" s="81">
        <v>12131768.418870386</v>
      </c>
      <c r="O13" s="81">
        <v>1077118.0123403557</v>
      </c>
      <c r="P13" s="81" t="str">
        <f t="shared" si="6"/>
        <v/>
      </c>
      <c r="Q13" s="81" t="str">
        <f t="shared" si="7"/>
        <v/>
      </c>
      <c r="R13" s="81">
        <v>5803309.1920608087</v>
      </c>
      <c r="S13" s="81" t="str">
        <f t="shared" si="0"/>
        <v/>
      </c>
      <c r="T13" s="81">
        <v>4758487.3584956927</v>
      </c>
      <c r="U13" s="81" t="str">
        <f t="shared" si="1"/>
        <v/>
      </c>
      <c r="V13" s="81" t="str">
        <f t="shared" si="8"/>
        <v/>
      </c>
      <c r="W13" s="81">
        <v>31194879.932638053</v>
      </c>
      <c r="X13" s="81">
        <v>5990289.7233370505</v>
      </c>
      <c r="Y13" s="81" t="str">
        <f t="shared" si="9"/>
        <v/>
      </c>
      <c r="Z13" s="91">
        <v>0.15154421674594065</v>
      </c>
      <c r="AA13" s="91">
        <v>0.18432797741472129</v>
      </c>
      <c r="AB13" s="61">
        <f t="shared" si="2"/>
        <v>1</v>
      </c>
      <c r="AG13" s="61">
        <f t="shared" si="10"/>
        <v>1</v>
      </c>
      <c r="AI13" s="1">
        <f t="shared" si="17"/>
        <v>1988</v>
      </c>
      <c r="AJ13" s="1">
        <f t="shared" si="18"/>
        <v>97</v>
      </c>
      <c r="AK13" s="1">
        <f t="shared" si="15"/>
        <v>0</v>
      </c>
      <c r="AL13" s="1">
        <f t="shared" si="17"/>
        <v>1988</v>
      </c>
      <c r="AM13" s="1">
        <f t="shared" si="19"/>
        <v>108</v>
      </c>
      <c r="AN13" s="1">
        <f t="shared" si="16"/>
        <v>0</v>
      </c>
      <c r="AO13" s="1">
        <f t="shared" si="20"/>
        <v>1988</v>
      </c>
      <c r="AP13">
        <v>9</v>
      </c>
      <c r="AQ13">
        <f t="shared" si="21"/>
        <v>9</v>
      </c>
      <c r="AR13" s="19">
        <f t="shared" si="3"/>
        <v>1</v>
      </c>
      <c r="AS13" s="19">
        <f t="shared" si="4"/>
        <v>1</v>
      </c>
      <c r="AT13" s="19" t="str">
        <f t="shared" si="11"/>
        <v/>
      </c>
      <c r="AU13" s="19">
        <v>11426393.555525811</v>
      </c>
      <c r="AV13" s="111">
        <v>2194187.2524682186</v>
      </c>
      <c r="AW13" s="19" t="str">
        <f t="shared" si="12"/>
        <v/>
      </c>
      <c r="AX13" s="109">
        <v>0.18432797741471862</v>
      </c>
      <c r="AY13" s="19" t="str">
        <f t="shared" si="13"/>
        <v/>
      </c>
      <c r="AZ13" s="19">
        <f t="shared" si="5"/>
        <v>1</v>
      </c>
      <c r="BA13" s="19">
        <f t="shared" si="14"/>
        <v>1</v>
      </c>
    </row>
    <row r="14" spans="1:53" x14ac:dyDescent="0.3">
      <c r="A14" s="112" t="s">
        <v>83</v>
      </c>
      <c r="B14" s="100">
        <f>(rate/12-(gsip1+0.00000001%)/12)*target1/((1+(rate/12))*((1+(rate)/12)^(12*dura-1)-(1+(gsip1+0.00000001%)/12)^(12*dura-1)))</f>
        <v>2762.7202024584808</v>
      </c>
      <c r="C14" s="17"/>
      <c r="D14" s="101" t="s">
        <v>71</v>
      </c>
      <c r="E14" s="107">
        <f>IRR('Sensex Growth SIP'!AE10:AE405)</f>
        <v>1.4177862135389185E-2</v>
      </c>
      <c r="F14" s="102">
        <f>12*E14</f>
        <v>0.17013434562467022</v>
      </c>
      <c r="G14" s="103">
        <f>SUM('Sensex Growth SIP'!AJ10:AJ405)</f>
        <v>35779832.977493495</v>
      </c>
      <c r="H14" s="104">
        <f>SUM('Sensex Growth SIP'!AL10:AL405)</f>
        <v>9036263.0939835347</v>
      </c>
      <c r="K14" s="20">
        <v>12</v>
      </c>
      <c r="L14" s="81">
        <v>18352627.382274944</v>
      </c>
      <c r="M14" s="81">
        <v>1500000</v>
      </c>
      <c r="N14" s="81">
        <v>13441979.35409563</v>
      </c>
      <c r="O14" s="81">
        <v>1018186.2016614421</v>
      </c>
      <c r="P14" s="81" t="str">
        <f t="shared" si="6"/>
        <v/>
      </c>
      <c r="Q14" s="81" t="str">
        <f t="shared" si="7"/>
        <v/>
      </c>
      <c r="R14" s="81">
        <v>6137904.5235501314</v>
      </c>
      <c r="S14" s="81" t="str">
        <f t="shared" si="0"/>
        <v/>
      </c>
      <c r="T14" s="81">
        <v>5118683.9167266609</v>
      </c>
      <c r="U14" s="81" t="str">
        <f t="shared" si="1"/>
        <v/>
      </c>
      <c r="V14" s="81" t="str">
        <f t="shared" si="8"/>
        <v/>
      </c>
      <c r="W14" s="81">
        <v>34365958.276013255</v>
      </c>
      <c r="X14" s="81">
        <v>5990289.7233370505</v>
      </c>
      <c r="Y14" s="81" t="str">
        <f t="shared" si="9"/>
        <v/>
      </c>
      <c r="Z14" s="91">
        <v>0.15662045374864153</v>
      </c>
      <c r="AA14" s="91">
        <v>0.18929068413961403</v>
      </c>
      <c r="AB14" s="61">
        <f t="shared" si="2"/>
        <v>1</v>
      </c>
      <c r="AG14" s="61">
        <f t="shared" si="10"/>
        <v>1</v>
      </c>
      <c r="AI14" s="1">
        <f t="shared" si="17"/>
        <v>1989</v>
      </c>
      <c r="AJ14" s="1">
        <f t="shared" si="18"/>
        <v>109</v>
      </c>
      <c r="AK14" s="1">
        <f t="shared" si="15"/>
        <v>0</v>
      </c>
      <c r="AL14" s="1">
        <f t="shared" si="17"/>
        <v>1989</v>
      </c>
      <c r="AM14" s="1">
        <f t="shared" si="19"/>
        <v>120</v>
      </c>
      <c r="AN14" s="1">
        <f t="shared" si="16"/>
        <v>0</v>
      </c>
      <c r="AO14" s="1">
        <f t="shared" si="20"/>
        <v>1989</v>
      </c>
      <c r="AP14">
        <v>10</v>
      </c>
      <c r="AQ14">
        <f t="shared" si="21"/>
        <v>10</v>
      </c>
      <c r="AR14" s="19">
        <f t="shared" si="3"/>
        <v>1</v>
      </c>
      <c r="AS14" s="19">
        <f t="shared" si="4"/>
        <v>1</v>
      </c>
      <c r="AT14" s="19" t="str">
        <f t="shared" si="11"/>
        <v/>
      </c>
      <c r="AU14" s="19">
        <v>12587929.975125864</v>
      </c>
      <c r="AV14" s="111">
        <v>2194187.2524682186</v>
      </c>
      <c r="AW14" s="19" t="str">
        <f t="shared" si="12"/>
        <v/>
      </c>
      <c r="AX14" s="109">
        <v>0.18929068413961669</v>
      </c>
      <c r="AY14" s="19" t="str">
        <f t="shared" si="13"/>
        <v/>
      </c>
      <c r="AZ14" s="19">
        <f t="shared" si="5"/>
        <v>1</v>
      </c>
      <c r="BA14" s="19">
        <f t="shared" si="14"/>
        <v>1</v>
      </c>
    </row>
    <row r="15" spans="1:53" x14ac:dyDescent="0.3">
      <c r="A15" s="113" t="s">
        <v>87</v>
      </c>
      <c r="B15" s="70">
        <v>0.10100000000000001</v>
      </c>
      <c r="C15" s="17"/>
      <c r="D15" s="97" t="s">
        <v>84</v>
      </c>
      <c r="E15" s="108">
        <f>IRR('Sensex Target Growth SIP '!AE10:AE405)</f>
        <v>1.4177862135389407E-2</v>
      </c>
      <c r="F15" s="105">
        <f>12*E15</f>
        <v>0.17013434562467289</v>
      </c>
      <c r="G15" s="76">
        <f>SUM('Sensex Target Growth SIP '!AJ10:AJ405)</f>
        <v>13105819.090653844</v>
      </c>
      <c r="H15" s="22">
        <f>SUM('Sensex Target Growth SIP '!AL10:AL405)</f>
        <v>3309898.8874485344</v>
      </c>
      <c r="K15" s="20">
        <v>13</v>
      </c>
      <c r="L15" s="81">
        <v>19295887.674868163</v>
      </c>
      <c r="M15" s="81">
        <v>1500000</v>
      </c>
      <c r="N15" s="81">
        <v>14233016.997419367</v>
      </c>
      <c r="O15" s="81">
        <v>957033.06048901542</v>
      </c>
      <c r="P15" s="81" t="str">
        <f t="shared" si="6"/>
        <v/>
      </c>
      <c r="Q15" s="81" t="str">
        <f t="shared" si="7"/>
        <v/>
      </c>
      <c r="R15" s="81">
        <v>6634398.3171638949</v>
      </c>
      <c r="S15" s="81" t="str">
        <f t="shared" si="0"/>
        <v/>
      </c>
      <c r="T15" s="81">
        <v>5282643.8371391594</v>
      </c>
      <c r="U15" s="81" t="str">
        <f t="shared" si="1"/>
        <v/>
      </c>
      <c r="V15" s="81" t="str">
        <f t="shared" si="8"/>
        <v/>
      </c>
      <c r="W15" s="81">
        <v>36184782.714114554</v>
      </c>
      <c r="X15" s="81">
        <v>5990289.7233370505</v>
      </c>
      <c r="Y15" s="81" t="str">
        <f t="shared" si="9"/>
        <v/>
      </c>
      <c r="Z15" s="91">
        <v>0.15927971996743384</v>
      </c>
      <c r="AA15" s="91">
        <v>0.19192391896607131</v>
      </c>
      <c r="AB15" s="61">
        <f t="shared" si="2"/>
        <v>1</v>
      </c>
      <c r="AG15" s="61">
        <f t="shared" si="10"/>
        <v>1</v>
      </c>
      <c r="AI15" s="1">
        <f t="shared" si="17"/>
        <v>1990</v>
      </c>
      <c r="AJ15" s="1">
        <f t="shared" si="18"/>
        <v>121</v>
      </c>
      <c r="AK15" s="1">
        <f t="shared" si="15"/>
        <v>0</v>
      </c>
      <c r="AL15" s="1">
        <f t="shared" si="17"/>
        <v>1990</v>
      </c>
      <c r="AM15" s="1">
        <f t="shared" si="19"/>
        <v>132</v>
      </c>
      <c r="AN15" s="1">
        <f t="shared" si="16"/>
        <v>0</v>
      </c>
      <c r="AO15" s="1">
        <f t="shared" si="20"/>
        <v>1990</v>
      </c>
      <c r="AP15">
        <v>11</v>
      </c>
      <c r="AQ15">
        <f t="shared" si="21"/>
        <v>11</v>
      </c>
      <c r="AR15" s="19">
        <f t="shared" si="3"/>
        <v>1</v>
      </c>
      <c r="AS15" s="19">
        <f t="shared" si="4"/>
        <v>1</v>
      </c>
      <c r="AT15" s="19" t="str">
        <f t="shared" si="11"/>
        <v/>
      </c>
      <c r="AU15" s="19">
        <v>13254148.402093083</v>
      </c>
      <c r="AV15" s="111">
        <v>2194187.2524682186</v>
      </c>
      <c r="AW15" s="19" t="str">
        <f t="shared" si="12"/>
        <v/>
      </c>
      <c r="AX15" s="109">
        <v>0.19192391896607131</v>
      </c>
      <c r="AY15" s="19" t="str">
        <f t="shared" si="13"/>
        <v/>
      </c>
      <c r="AZ15" s="19">
        <f t="shared" si="5"/>
        <v>1</v>
      </c>
      <c r="BA15" s="19">
        <f t="shared" si="14"/>
        <v>1</v>
      </c>
    </row>
    <row r="16" spans="1:53" ht="15" thickBot="1" x14ac:dyDescent="0.35">
      <c r="A16" s="49"/>
      <c r="B16" s="120"/>
      <c r="C16" s="17"/>
      <c r="G16" s="3"/>
      <c r="K16" s="20">
        <v>14</v>
      </c>
      <c r="L16" s="81">
        <v>20031161.153514527</v>
      </c>
      <c r="M16" s="81">
        <v>1500000</v>
      </c>
      <c r="N16" s="81">
        <v>14569478.82894307</v>
      </c>
      <c r="O16" s="81">
        <v>1061447.0248236773</v>
      </c>
      <c r="P16" s="81" t="str">
        <f t="shared" si="6"/>
        <v/>
      </c>
      <c r="Q16" s="81" t="str">
        <f t="shared" si="7"/>
        <v/>
      </c>
      <c r="R16" s="81">
        <v>6480966.3486818522</v>
      </c>
      <c r="S16" s="81" t="str">
        <f t="shared" si="0"/>
        <v/>
      </c>
      <c r="T16" s="81">
        <v>5356578.2998764543</v>
      </c>
      <c r="U16" s="81" t="str">
        <f t="shared" si="1"/>
        <v/>
      </c>
      <c r="V16" s="81" t="str">
        <f t="shared" si="8"/>
        <v/>
      </c>
      <c r="W16" s="81">
        <v>37621900.987991221</v>
      </c>
      <c r="X16" s="81">
        <v>5990289.7233370505</v>
      </c>
      <c r="Y16" s="81" t="str">
        <f t="shared" si="9"/>
        <v/>
      </c>
      <c r="Z16" s="91">
        <v>0.16125783486378964</v>
      </c>
      <c r="AA16" s="91">
        <v>0.19390792250159006</v>
      </c>
      <c r="AB16" s="61">
        <f t="shared" si="2"/>
        <v>1</v>
      </c>
      <c r="AG16" s="61">
        <f t="shared" si="10"/>
        <v>1</v>
      </c>
      <c r="AI16" s="1">
        <f t="shared" si="17"/>
        <v>1991</v>
      </c>
      <c r="AJ16" s="1">
        <f t="shared" si="18"/>
        <v>133</v>
      </c>
      <c r="AK16" s="1">
        <f t="shared" si="15"/>
        <v>0</v>
      </c>
      <c r="AL16" s="1">
        <f t="shared" si="17"/>
        <v>1991</v>
      </c>
      <c r="AM16" s="1">
        <f t="shared" si="19"/>
        <v>144</v>
      </c>
      <c r="AN16" s="1">
        <f t="shared" si="16"/>
        <v>0</v>
      </c>
      <c r="AO16" s="1">
        <f t="shared" si="20"/>
        <v>1991</v>
      </c>
      <c r="AP16">
        <v>12</v>
      </c>
      <c r="AQ16">
        <f t="shared" si="21"/>
        <v>12</v>
      </c>
      <c r="AR16" s="19">
        <f t="shared" si="3"/>
        <v>1</v>
      </c>
      <c r="AS16" s="19">
        <f t="shared" si="4"/>
        <v>1</v>
      </c>
      <c r="AT16" s="19" t="str">
        <f t="shared" si="11"/>
        <v/>
      </c>
      <c r="AU16" s="19">
        <v>13780551.421390228</v>
      </c>
      <c r="AV16" s="111">
        <v>2194187.2524682186</v>
      </c>
      <c r="AW16" s="19" t="str">
        <f t="shared" si="12"/>
        <v/>
      </c>
      <c r="AX16" s="109">
        <v>0.19390792250159006</v>
      </c>
      <c r="AY16" s="19" t="str">
        <f t="shared" si="13"/>
        <v/>
      </c>
      <c r="AZ16" s="19">
        <f t="shared" si="5"/>
        <v>1</v>
      </c>
      <c r="BA16" s="19">
        <f t="shared" si="14"/>
        <v>1</v>
      </c>
    </row>
    <row r="17" spans="1:53" ht="15" thickBot="1" x14ac:dyDescent="0.35">
      <c r="A17" s="148" t="s">
        <v>88</v>
      </c>
      <c r="B17" s="149"/>
      <c r="C17" s="17"/>
      <c r="K17" s="20">
        <v>15</v>
      </c>
      <c r="L17" s="81">
        <v>20204790.656982441</v>
      </c>
      <c r="M17" s="81">
        <v>1500000</v>
      </c>
      <c r="N17" s="81">
        <v>14839771.538665066</v>
      </c>
      <c r="O17" s="81">
        <v>981708.85355949204</v>
      </c>
      <c r="P17" s="81" t="str">
        <f t="shared" si="6"/>
        <v/>
      </c>
      <c r="Q17" s="81" t="str">
        <f t="shared" si="7"/>
        <v/>
      </c>
      <c r="R17" s="81">
        <v>6072203.3888472514</v>
      </c>
      <c r="S17" s="81" t="str">
        <f t="shared" si="0"/>
        <v/>
      </c>
      <c r="T17" s="81">
        <v>5288650.2023014827</v>
      </c>
      <c r="U17" s="81" t="str">
        <f t="shared" si="1"/>
        <v/>
      </c>
      <c r="V17" s="81" t="str">
        <f t="shared" si="8"/>
        <v/>
      </c>
      <c r="W17" s="81">
        <v>37992935.29586903</v>
      </c>
      <c r="X17" s="81">
        <v>5990289.7233370505</v>
      </c>
      <c r="Y17" s="81" t="str">
        <f t="shared" si="9"/>
        <v/>
      </c>
      <c r="Z17" s="91">
        <v>0.16171361998327605</v>
      </c>
      <c r="AA17" s="91">
        <v>0.19440722542851674</v>
      </c>
      <c r="AB17" s="61">
        <f t="shared" si="2"/>
        <v>1</v>
      </c>
      <c r="AG17" s="61">
        <f t="shared" si="10"/>
        <v>1</v>
      </c>
      <c r="AI17" s="1">
        <f t="shared" si="17"/>
        <v>1992</v>
      </c>
      <c r="AJ17" s="1">
        <f t="shared" si="18"/>
        <v>145</v>
      </c>
      <c r="AK17" s="1">
        <f t="shared" si="15"/>
        <v>0</v>
      </c>
      <c r="AL17" s="1">
        <f t="shared" si="17"/>
        <v>1992</v>
      </c>
      <c r="AM17" s="1">
        <f t="shared" si="19"/>
        <v>156</v>
      </c>
      <c r="AN17" s="1">
        <f t="shared" si="16"/>
        <v>0</v>
      </c>
      <c r="AO17" s="1">
        <f t="shared" si="20"/>
        <v>1992</v>
      </c>
      <c r="AQ17">
        <f t="shared" si="21"/>
        <v>13</v>
      </c>
      <c r="AR17" s="19">
        <f t="shared" si="3"/>
        <v>1</v>
      </c>
      <c r="AS17" s="19">
        <f t="shared" si="4"/>
        <v>1</v>
      </c>
      <c r="AT17" s="19" t="str">
        <f t="shared" si="11"/>
        <v/>
      </c>
      <c r="AU17" s="19">
        <v>13916457.827619996</v>
      </c>
      <c r="AV17" s="111">
        <v>2194187.2524682186</v>
      </c>
      <c r="AW17" s="19" t="str">
        <f t="shared" si="12"/>
        <v/>
      </c>
      <c r="AX17" s="109">
        <v>0.19440722542851674</v>
      </c>
      <c r="AY17" s="19" t="str">
        <f t="shared" si="13"/>
        <v/>
      </c>
      <c r="AZ17" s="19">
        <f t="shared" si="5"/>
        <v>1</v>
      </c>
      <c r="BA17" s="19">
        <f t="shared" si="14"/>
        <v>1</v>
      </c>
    </row>
    <row r="18" spans="1:53" x14ac:dyDescent="0.3">
      <c r="A18" s="147" t="s">
        <v>56</v>
      </c>
      <c r="B18" s="140">
        <v>100000</v>
      </c>
      <c r="C18" s="17"/>
      <c r="K18" s="20">
        <v>16</v>
      </c>
      <c r="L18" s="81">
        <v>22035606.799706869</v>
      </c>
      <c r="M18" s="81">
        <v>1500000</v>
      </c>
      <c r="N18" s="81">
        <v>16338357.317746364</v>
      </c>
      <c r="O18" s="81">
        <v>865906.96332631761</v>
      </c>
      <c r="P18" s="81" t="str">
        <f t="shared" si="6"/>
        <v/>
      </c>
      <c r="Q18" s="81" t="str">
        <f t="shared" si="7"/>
        <v/>
      </c>
      <c r="R18" s="81">
        <v>6258779.4706274783</v>
      </c>
      <c r="S18" s="81" t="str">
        <f t="shared" si="0"/>
        <v/>
      </c>
      <c r="T18" s="81">
        <v>5712300.7684343271</v>
      </c>
      <c r="U18" s="81" t="str">
        <f t="shared" si="1"/>
        <v/>
      </c>
      <c r="V18" s="81" t="str">
        <f t="shared" si="8"/>
        <v/>
      </c>
      <c r="W18" s="81">
        <v>41450337.443854488</v>
      </c>
      <c r="X18" s="81">
        <v>5990289.7233370505</v>
      </c>
      <c r="Y18" s="81" t="str">
        <f t="shared" si="9"/>
        <v/>
      </c>
      <c r="Z18" s="91">
        <v>0.16627955867450606</v>
      </c>
      <c r="AA18" s="91">
        <v>0.19882777928254036</v>
      </c>
      <c r="AB18" s="61">
        <f t="shared" si="2"/>
        <v>1</v>
      </c>
      <c r="AG18" s="61">
        <f t="shared" si="10"/>
        <v>1</v>
      </c>
      <c r="AI18" s="1">
        <f t="shared" si="17"/>
        <v>1993</v>
      </c>
      <c r="AJ18" s="1">
        <f t="shared" si="18"/>
        <v>157</v>
      </c>
      <c r="AK18" s="1">
        <f t="shared" si="15"/>
        <v>0</v>
      </c>
      <c r="AL18" s="1">
        <f t="shared" si="17"/>
        <v>1993</v>
      </c>
      <c r="AM18" s="1">
        <f t="shared" si="19"/>
        <v>168</v>
      </c>
      <c r="AN18" s="1">
        <f t="shared" si="16"/>
        <v>0</v>
      </c>
      <c r="AO18" s="1">
        <f t="shared" si="20"/>
        <v>1993</v>
      </c>
      <c r="AQ18">
        <f t="shared" si="21"/>
        <v>14</v>
      </c>
      <c r="AR18" s="19">
        <f t="shared" si="3"/>
        <v>1</v>
      </c>
      <c r="AS18" s="19">
        <f t="shared" si="4"/>
        <v>1</v>
      </c>
      <c r="AT18" s="19" t="str">
        <f t="shared" si="11"/>
        <v/>
      </c>
      <c r="AU18" s="19">
        <v>15182871.986222645</v>
      </c>
      <c r="AV18" s="111">
        <v>2194187.2524682186</v>
      </c>
      <c r="AW18" s="19" t="str">
        <f t="shared" si="12"/>
        <v/>
      </c>
      <c r="AX18" s="109">
        <v>0.19882777928254036</v>
      </c>
      <c r="AY18" s="19" t="str">
        <f t="shared" si="13"/>
        <v/>
      </c>
      <c r="AZ18" s="19">
        <f t="shared" si="5"/>
        <v>1</v>
      </c>
      <c r="BA18" s="19">
        <f t="shared" si="14"/>
        <v>1</v>
      </c>
    </row>
    <row r="19" spans="1:53" x14ac:dyDescent="0.3">
      <c r="A19" s="119" t="s">
        <v>74</v>
      </c>
      <c r="B19" s="65">
        <v>10</v>
      </c>
      <c r="C19" s="17"/>
      <c r="K19" s="20">
        <v>17</v>
      </c>
      <c r="L19" s="81">
        <v>22726910.54617957</v>
      </c>
      <c r="M19" s="81">
        <v>1500000</v>
      </c>
      <c r="N19" s="81">
        <v>17042729.035116468</v>
      </c>
      <c r="O19" s="81">
        <v>702203.99127495335</v>
      </c>
      <c r="P19" s="81" t="str">
        <f t="shared" si="6"/>
        <v/>
      </c>
      <c r="Q19" s="81" t="str">
        <f t="shared" si="7"/>
        <v/>
      </c>
      <c r="R19" s="81">
        <v>6891245.6066066818</v>
      </c>
      <c r="S19" s="81" t="str">
        <f t="shared" si="0"/>
        <v/>
      </c>
      <c r="T19" s="81">
        <v>5854955.6226253109</v>
      </c>
      <c r="U19" s="81" t="str">
        <f t="shared" si="1"/>
        <v/>
      </c>
      <c r="V19" s="81" t="str">
        <f t="shared" si="8"/>
        <v/>
      </c>
      <c r="W19" s="81">
        <v>42748644.123939008</v>
      </c>
      <c r="X19" s="81">
        <v>5990289.7233370505</v>
      </c>
      <c r="Y19" s="81" t="str">
        <f t="shared" si="9"/>
        <v/>
      </c>
      <c r="Z19" s="91">
        <v>0.16789924346372587</v>
      </c>
      <c r="AA19" s="91">
        <v>0.20038865660802152</v>
      </c>
      <c r="AB19" s="61">
        <f t="shared" si="2"/>
        <v>1</v>
      </c>
      <c r="AG19" s="61">
        <f t="shared" si="10"/>
        <v>1</v>
      </c>
      <c r="AI19" s="1">
        <f t="shared" si="17"/>
        <v>1994</v>
      </c>
      <c r="AJ19" s="1">
        <f t="shared" si="18"/>
        <v>169</v>
      </c>
      <c r="AK19" s="1">
        <f t="shared" si="15"/>
        <v>0</v>
      </c>
      <c r="AL19" s="1">
        <f t="shared" si="17"/>
        <v>1994</v>
      </c>
      <c r="AM19" s="1">
        <f t="shared" si="19"/>
        <v>180</v>
      </c>
      <c r="AN19" s="1">
        <f t="shared" si="16"/>
        <v>0</v>
      </c>
      <c r="AO19" s="1">
        <f t="shared" si="20"/>
        <v>1994</v>
      </c>
      <c r="AQ19">
        <f t="shared" si="21"/>
        <v>15</v>
      </c>
      <c r="AR19" s="19">
        <f t="shared" si="3"/>
        <v>1</v>
      </c>
      <c r="AS19" s="19">
        <f t="shared" si="4"/>
        <v>1</v>
      </c>
      <c r="AT19" s="19" t="str">
        <f t="shared" si="11"/>
        <v/>
      </c>
      <c r="AU19" s="19">
        <v>15658429.613450214</v>
      </c>
      <c r="AV19" s="111">
        <v>2194187.2524682186</v>
      </c>
      <c r="AW19" s="19" t="str">
        <f t="shared" si="12"/>
        <v/>
      </c>
      <c r="AX19" s="109">
        <v>0.20038865660802152</v>
      </c>
      <c r="AY19" s="19" t="str">
        <f t="shared" si="13"/>
        <v/>
      </c>
      <c r="AZ19" s="19">
        <f t="shared" si="5"/>
        <v>1</v>
      </c>
      <c r="BA19" s="19">
        <f t="shared" si="14"/>
        <v>1</v>
      </c>
    </row>
    <row r="20" spans="1:53" x14ac:dyDescent="0.3">
      <c r="A20" s="119" t="s">
        <v>60</v>
      </c>
      <c r="B20" s="100">
        <f>lumpsum/B19</f>
        <v>10000</v>
      </c>
      <c r="C20" s="17"/>
      <c r="K20" s="20">
        <v>18</v>
      </c>
      <c r="L20" s="81">
        <v>19320966.55342789</v>
      </c>
      <c r="M20" s="81">
        <v>1500000</v>
      </c>
      <c r="N20" s="81">
        <v>14342098.963005392</v>
      </c>
      <c r="O20" s="81">
        <v>789229.23350836849</v>
      </c>
      <c r="P20" s="81" t="str">
        <f t="shared" si="6"/>
        <v/>
      </c>
      <c r="Q20" s="81" t="str">
        <f t="shared" si="7"/>
        <v/>
      </c>
      <c r="R20" s="81">
        <v>4976690.3418423133</v>
      </c>
      <c r="S20" s="81" t="str">
        <f t="shared" si="0"/>
        <v/>
      </c>
      <c r="T20" s="81">
        <v>4941172.9335112516</v>
      </c>
      <c r="U20" s="81" t="str">
        <f t="shared" si="1"/>
        <v/>
      </c>
      <c r="V20" s="81" t="str">
        <f t="shared" si="8"/>
        <v/>
      </c>
      <c r="W20" s="81">
        <v>36365440.171329759</v>
      </c>
      <c r="X20" s="81">
        <v>5990289.7233370505</v>
      </c>
      <c r="Y20" s="81" t="str">
        <f t="shared" si="9"/>
        <v/>
      </c>
      <c r="Z20" s="91">
        <v>0.15934850973533443</v>
      </c>
      <c r="AA20" s="91">
        <v>0.19217783228621954</v>
      </c>
      <c r="AB20" s="61">
        <f t="shared" si="2"/>
        <v>1</v>
      </c>
      <c r="AG20" s="61">
        <f t="shared" si="10"/>
        <v>1</v>
      </c>
      <c r="AI20" s="1">
        <f t="shared" si="17"/>
        <v>1995</v>
      </c>
      <c r="AJ20" s="1">
        <f t="shared" si="18"/>
        <v>181</v>
      </c>
      <c r="AK20" s="1">
        <f t="shared" si="15"/>
        <v>0</v>
      </c>
      <c r="AL20" s="1">
        <f t="shared" si="17"/>
        <v>1995</v>
      </c>
      <c r="AM20" s="1">
        <f t="shared" si="19"/>
        <v>192</v>
      </c>
      <c r="AN20" s="1">
        <f t="shared" si="16"/>
        <v>0</v>
      </c>
      <c r="AO20" s="1">
        <f t="shared" si="20"/>
        <v>1995</v>
      </c>
      <c r="AQ20">
        <f t="shared" si="21"/>
        <v>16</v>
      </c>
      <c r="AR20" s="19">
        <f t="shared" si="3"/>
        <v>1</v>
      </c>
      <c r="AS20" s="19">
        <f t="shared" si="4"/>
        <v>1</v>
      </c>
      <c r="AT20" s="19" t="str">
        <f t="shared" si="11"/>
        <v/>
      </c>
      <c r="AU20" s="19">
        <v>13320321.543625919</v>
      </c>
      <c r="AV20" s="111">
        <v>2194187.2524682186</v>
      </c>
      <c r="AW20" s="19" t="str">
        <f t="shared" si="12"/>
        <v/>
      </c>
      <c r="AX20" s="109">
        <v>0.19217783228621954</v>
      </c>
      <c r="AY20" s="19" t="str">
        <f t="shared" si="13"/>
        <v/>
      </c>
      <c r="AZ20" s="19">
        <f t="shared" si="5"/>
        <v>1</v>
      </c>
      <c r="BA20" s="19">
        <f t="shared" si="14"/>
        <v>1</v>
      </c>
    </row>
    <row r="21" spans="1:53" x14ac:dyDescent="0.3">
      <c r="A21" s="98"/>
      <c r="B21" s="116"/>
      <c r="C21" s="17"/>
      <c r="K21" s="20">
        <v>19</v>
      </c>
      <c r="L21" s="81">
        <v>19439502.545026153</v>
      </c>
      <c r="M21" s="81">
        <v>1500000</v>
      </c>
      <c r="N21" s="81">
        <v>14569290.475880438</v>
      </c>
      <c r="O21" s="81">
        <v>648237.09638554696</v>
      </c>
      <c r="P21" s="81" t="str">
        <f t="shared" si="6"/>
        <v/>
      </c>
      <c r="Q21" s="81" t="str">
        <f t="shared" si="7"/>
        <v/>
      </c>
      <c r="R21" s="81">
        <v>5158949.6015639016</v>
      </c>
      <c r="S21" s="81" t="str">
        <f t="shared" si="0"/>
        <v/>
      </c>
      <c r="T21" s="81">
        <v>5002149.0484136958</v>
      </c>
      <c r="U21" s="81" t="str">
        <f t="shared" si="1"/>
        <v/>
      </c>
      <c r="V21" s="81" t="str">
        <f t="shared" si="8"/>
        <v/>
      </c>
      <c r="W21" s="81">
        <v>36574059.309931539</v>
      </c>
      <c r="X21" s="81">
        <v>5990289.7233370505</v>
      </c>
      <c r="Y21" s="81" t="str">
        <f t="shared" si="9"/>
        <v/>
      </c>
      <c r="Z21" s="91">
        <v>0.15967235809814628</v>
      </c>
      <c r="AA21" s="91">
        <v>0.19246940089158038</v>
      </c>
      <c r="AB21" s="61">
        <f t="shared" si="2"/>
        <v>1</v>
      </c>
      <c r="AG21" s="61">
        <f t="shared" si="10"/>
        <v>1</v>
      </c>
      <c r="AI21" s="1">
        <f t="shared" si="17"/>
        <v>1996</v>
      </c>
      <c r="AJ21" s="1">
        <f t="shared" si="18"/>
        <v>193</v>
      </c>
      <c r="AK21" s="1">
        <f t="shared" si="15"/>
        <v>0</v>
      </c>
      <c r="AL21" s="1">
        <f t="shared" si="17"/>
        <v>1996</v>
      </c>
      <c r="AM21" s="1">
        <f t="shared" si="19"/>
        <v>204</v>
      </c>
      <c r="AN21" s="1">
        <f t="shared" si="16"/>
        <v>0</v>
      </c>
      <c r="AO21" s="1">
        <f t="shared" si="20"/>
        <v>1996</v>
      </c>
      <c r="AQ21">
        <f t="shared" si="21"/>
        <v>17</v>
      </c>
      <c r="AR21" s="19">
        <f t="shared" si="3"/>
        <v>1</v>
      </c>
      <c r="AS21" s="19">
        <f t="shared" si="4"/>
        <v>1</v>
      </c>
      <c r="AT21" s="19" t="str">
        <f t="shared" si="11"/>
        <v/>
      </c>
      <c r="AU21" s="19">
        <v>13396736.788243826</v>
      </c>
      <c r="AV21" s="111">
        <v>2194187.2524682186</v>
      </c>
      <c r="AW21" s="19" t="str">
        <f t="shared" si="12"/>
        <v/>
      </c>
      <c r="AX21" s="109">
        <v>0.19246940089158038</v>
      </c>
      <c r="AY21" s="19" t="str">
        <f t="shared" si="13"/>
        <v/>
      </c>
      <c r="AZ21" s="19">
        <f t="shared" si="5"/>
        <v>1</v>
      </c>
      <c r="BA21" s="19">
        <f t="shared" si="14"/>
        <v>1</v>
      </c>
    </row>
    <row r="22" spans="1:53" x14ac:dyDescent="0.3">
      <c r="A22" s="48" t="s">
        <v>25</v>
      </c>
      <c r="B22" s="65">
        <v>1980</v>
      </c>
      <c r="C22" s="17"/>
      <c r="K22" s="20">
        <v>20</v>
      </c>
      <c r="L22" s="81">
        <v>19282462.840272695</v>
      </c>
      <c r="M22" s="81">
        <v>1500000</v>
      </c>
      <c r="N22" s="81">
        <v>14610806.963499069</v>
      </c>
      <c r="O22" s="81">
        <v>540493.50129381311</v>
      </c>
      <c r="P22" s="81" t="str">
        <f t="shared" si="6"/>
        <v/>
      </c>
      <c r="Q22" s="81" t="str">
        <f t="shared" si="7"/>
        <v/>
      </c>
      <c r="R22" s="81">
        <v>5574993.9242706709</v>
      </c>
      <c r="S22" s="81" t="str">
        <f t="shared" si="0"/>
        <v/>
      </c>
      <c r="T22" s="81">
        <v>4979158.8709142571</v>
      </c>
      <c r="U22" s="81" t="str">
        <f t="shared" si="1"/>
        <v/>
      </c>
      <c r="V22" s="81" t="str">
        <f t="shared" si="8"/>
        <v/>
      </c>
      <c r="W22" s="81">
        <v>36275506.253466226</v>
      </c>
      <c r="X22" s="81">
        <v>5990289.7233370505</v>
      </c>
      <c r="Y22" s="81" t="str">
        <f t="shared" si="9"/>
        <v/>
      </c>
      <c r="Z22" s="91">
        <v>0.15924285715837794</v>
      </c>
      <c r="AA22" s="91">
        <v>0.1920515967165155</v>
      </c>
      <c r="AB22" s="61">
        <f t="shared" si="2"/>
        <v>1</v>
      </c>
      <c r="AG22" s="61">
        <f t="shared" si="10"/>
        <v>1</v>
      </c>
      <c r="AI22" s="1">
        <f t="shared" si="17"/>
        <v>1997</v>
      </c>
      <c r="AJ22" s="1">
        <f t="shared" si="18"/>
        <v>205</v>
      </c>
      <c r="AK22" s="1">
        <f t="shared" si="15"/>
        <v>0</v>
      </c>
      <c r="AL22" s="1">
        <f t="shared" si="17"/>
        <v>1997</v>
      </c>
      <c r="AM22" s="1">
        <f t="shared" si="19"/>
        <v>216</v>
      </c>
      <c r="AN22" s="1">
        <f t="shared" si="16"/>
        <v>0</v>
      </c>
      <c r="AO22" s="1">
        <f t="shared" si="20"/>
        <v>1997</v>
      </c>
      <c r="AQ22">
        <f t="shared" si="21"/>
        <v>18</v>
      </c>
      <c r="AR22" s="19">
        <f t="shared" si="3"/>
        <v>1</v>
      </c>
      <c r="AS22" s="19">
        <f t="shared" si="4"/>
        <v>1</v>
      </c>
      <c r="AT22" s="19" t="str">
        <f t="shared" si="11"/>
        <v/>
      </c>
      <c r="AU22" s="19">
        <v>13287379.588352546</v>
      </c>
      <c r="AV22" s="111">
        <v>2194187.2524682186</v>
      </c>
      <c r="AW22" s="19" t="str">
        <f t="shared" si="12"/>
        <v/>
      </c>
      <c r="AX22" s="109">
        <v>0.1920515967165155</v>
      </c>
      <c r="AY22" s="19" t="str">
        <f t="shared" si="13"/>
        <v/>
      </c>
      <c r="AZ22" s="19">
        <f t="shared" si="5"/>
        <v>1</v>
      </c>
      <c r="BA22" s="19">
        <f t="shared" si="14"/>
        <v>1</v>
      </c>
    </row>
    <row r="23" spans="1:53" x14ac:dyDescent="0.3">
      <c r="A23" s="117"/>
      <c r="B23" s="118"/>
      <c r="C23" s="17"/>
      <c r="K23" s="20">
        <v>21</v>
      </c>
      <c r="L23" s="81">
        <v>20643032.474448249</v>
      </c>
      <c r="M23" s="81">
        <v>1500000</v>
      </c>
      <c r="N23" s="81">
        <v>15416788.526767517</v>
      </c>
      <c r="O23" s="81">
        <v>622299.09925016342</v>
      </c>
      <c r="P23" s="81" t="str">
        <f t="shared" si="6"/>
        <v/>
      </c>
      <c r="Q23" s="81" t="str">
        <f t="shared" si="7"/>
        <v/>
      </c>
      <c r="R23" s="81">
        <v>5700982.4875310119</v>
      </c>
      <c r="S23" s="81" t="str">
        <f t="shared" si="0"/>
        <v/>
      </c>
      <c r="T23" s="81">
        <v>5351313.8433856945</v>
      </c>
      <c r="U23" s="81" t="str">
        <f t="shared" si="1"/>
        <v/>
      </c>
      <c r="V23" s="81" t="str">
        <f t="shared" si="8"/>
        <v/>
      </c>
      <c r="W23" s="81">
        <v>38848563.593627192</v>
      </c>
      <c r="X23" s="81">
        <v>5990289.7233370505</v>
      </c>
      <c r="Y23" s="81" t="str">
        <f t="shared" si="9"/>
        <v/>
      </c>
      <c r="Z23" s="91">
        <v>0.16284565720667477</v>
      </c>
      <c r="AA23" s="91">
        <v>0.19553939499488138</v>
      </c>
      <c r="AB23" s="61">
        <f t="shared" si="2"/>
        <v>1</v>
      </c>
      <c r="AG23" s="61">
        <f t="shared" si="10"/>
        <v>1</v>
      </c>
      <c r="AI23" s="1">
        <f t="shared" ref="AI23:AL34" si="22">AI22+1</f>
        <v>1998</v>
      </c>
      <c r="AJ23" s="1">
        <f t="shared" si="18"/>
        <v>217</v>
      </c>
      <c r="AK23" s="1">
        <f t="shared" si="15"/>
        <v>0</v>
      </c>
      <c r="AL23" s="1">
        <f t="shared" si="22"/>
        <v>1998</v>
      </c>
      <c r="AM23" s="1">
        <f t="shared" si="19"/>
        <v>228</v>
      </c>
      <c r="AN23" s="1">
        <f t="shared" si="16"/>
        <v>0</v>
      </c>
      <c r="AO23" s="1">
        <f t="shared" si="20"/>
        <v>1998</v>
      </c>
      <c r="AQ23">
        <f t="shared" si="21"/>
        <v>19</v>
      </c>
      <c r="AR23" s="19">
        <f t="shared" si="3"/>
        <v>1</v>
      </c>
      <c r="AS23" s="19">
        <f t="shared" si="4"/>
        <v>1</v>
      </c>
      <c r="AT23" s="19" t="str">
        <f t="shared" si="11"/>
        <v/>
      </c>
      <c r="AU23" s="19">
        <v>14229866.492392613</v>
      </c>
      <c r="AV23" s="111">
        <v>2194187.2524682186</v>
      </c>
      <c r="AW23" s="19" t="str">
        <f t="shared" si="12"/>
        <v/>
      </c>
      <c r="AX23" s="109">
        <v>0.19553939499488138</v>
      </c>
      <c r="AY23" s="19" t="str">
        <f t="shared" si="13"/>
        <v/>
      </c>
      <c r="AZ23" s="19">
        <f t="shared" si="5"/>
        <v>1</v>
      </c>
      <c r="BA23" s="19">
        <f t="shared" si="14"/>
        <v>1</v>
      </c>
    </row>
    <row r="24" spans="1:53" ht="15" thickBot="1" x14ac:dyDescent="0.35">
      <c r="A24" s="124" t="s">
        <v>26</v>
      </c>
      <c r="B24" s="125">
        <v>2012</v>
      </c>
      <c r="C24" s="17"/>
      <c r="K24" s="20">
        <v>22</v>
      </c>
      <c r="L24" s="81">
        <v>21401240.500925355</v>
      </c>
      <c r="M24" s="81">
        <v>1500000</v>
      </c>
      <c r="N24" s="81">
        <v>16139751.027072182</v>
      </c>
      <c r="O24" s="81">
        <v>543886.97961225326</v>
      </c>
      <c r="P24" s="81" t="str">
        <f t="shared" si="6"/>
        <v/>
      </c>
      <c r="Q24" s="81" t="str">
        <f t="shared" si="7"/>
        <v/>
      </c>
      <c r="R24" s="81">
        <v>5903184.8220641362</v>
      </c>
      <c r="S24" s="81" t="str">
        <f t="shared" si="0"/>
        <v/>
      </c>
      <c r="T24" s="81">
        <v>5593375.1331535336</v>
      </c>
      <c r="U24" s="81" t="str">
        <f t="shared" si="1"/>
        <v/>
      </c>
      <c r="V24" s="81" t="str">
        <f t="shared" si="8"/>
        <v/>
      </c>
      <c r="W24" s="81">
        <v>40276174.916746125</v>
      </c>
      <c r="X24" s="81">
        <v>5990289.7233370505</v>
      </c>
      <c r="Y24" s="81" t="str">
        <f t="shared" si="9"/>
        <v/>
      </c>
      <c r="Z24" s="91">
        <v>0.16474489297647477</v>
      </c>
      <c r="AA24" s="91">
        <v>0.19737137402621219</v>
      </c>
      <c r="AB24" s="61">
        <f t="shared" si="2"/>
        <v>1</v>
      </c>
      <c r="AG24" s="61">
        <f t="shared" si="10"/>
        <v>1</v>
      </c>
      <c r="AI24" s="1">
        <f t="shared" si="22"/>
        <v>1999</v>
      </c>
      <c r="AJ24" s="1">
        <f t="shared" si="18"/>
        <v>229</v>
      </c>
      <c r="AK24" s="1">
        <f t="shared" si="15"/>
        <v>0</v>
      </c>
      <c r="AL24" s="1">
        <f t="shared" si="22"/>
        <v>1999</v>
      </c>
      <c r="AM24" s="1">
        <f t="shared" si="19"/>
        <v>240</v>
      </c>
      <c r="AN24" s="1">
        <f t="shared" si="16"/>
        <v>0</v>
      </c>
      <c r="AO24" s="1">
        <f t="shared" si="20"/>
        <v>1999</v>
      </c>
      <c r="AQ24">
        <f t="shared" si="21"/>
        <v>20</v>
      </c>
      <c r="AR24" s="19">
        <f t="shared" si="3"/>
        <v>1</v>
      </c>
      <c r="AS24" s="19">
        <f t="shared" si="4"/>
        <v>1</v>
      </c>
      <c r="AT24" s="19" t="str">
        <f t="shared" si="11"/>
        <v/>
      </c>
      <c r="AU24" s="19">
        <v>14752787.204301322</v>
      </c>
      <c r="AV24" s="111">
        <v>2194187.2524682186</v>
      </c>
      <c r="AW24" s="19" t="str">
        <f t="shared" si="12"/>
        <v/>
      </c>
      <c r="AX24" s="109">
        <v>0.19737137402621219</v>
      </c>
      <c r="AY24" s="19" t="str">
        <f t="shared" si="13"/>
        <v/>
      </c>
      <c r="AZ24" s="19">
        <f t="shared" si="5"/>
        <v>1</v>
      </c>
      <c r="BA24" s="19">
        <f t="shared" si="14"/>
        <v>1</v>
      </c>
    </row>
    <row r="25" spans="1:53" x14ac:dyDescent="0.3">
      <c r="A25" s="126" t="s">
        <v>92</v>
      </c>
      <c r="B25" s="127"/>
      <c r="C25" s="128"/>
      <c r="D25" s="128"/>
      <c r="E25" s="128"/>
      <c r="F25" s="128"/>
      <c r="G25" s="128"/>
      <c r="H25" s="128"/>
      <c r="I25" s="128"/>
      <c r="J25" s="129"/>
      <c r="K25" s="217">
        <v>23</v>
      </c>
      <c r="L25" s="81">
        <v>22018642.753994498</v>
      </c>
      <c r="M25" s="81">
        <v>1500000</v>
      </c>
      <c r="N25" s="81">
        <v>16678208.498741418</v>
      </c>
      <c r="O25" s="81">
        <v>522056.11464129575</v>
      </c>
      <c r="P25" s="81" t="str">
        <f t="shared" si="6"/>
        <v/>
      </c>
      <c r="Q25" s="81" t="str">
        <f t="shared" si="7"/>
        <v/>
      </c>
      <c r="R25" s="81">
        <v>5977691.0382649479</v>
      </c>
      <c r="S25" s="81" t="str">
        <f t="shared" si="0"/>
        <v/>
      </c>
      <c r="T25" s="81">
        <v>5816930.7107277736</v>
      </c>
      <c r="U25" s="81" t="str">
        <f t="shared" si="1"/>
        <v/>
      </c>
      <c r="V25" s="81" t="str">
        <f t="shared" si="8"/>
        <v/>
      </c>
      <c r="W25" s="81">
        <v>41430140.07884527</v>
      </c>
      <c r="X25" s="81">
        <v>5990289.7233370505</v>
      </c>
      <c r="Y25" s="81" t="str">
        <f t="shared" si="9"/>
        <v/>
      </c>
      <c r="Z25" s="91">
        <v>0.16623913519128664</v>
      </c>
      <c r="AA25" s="91">
        <v>0.19880309431411369</v>
      </c>
      <c r="AB25" s="61">
        <f t="shared" si="2"/>
        <v>1</v>
      </c>
      <c r="AG25" s="61">
        <f t="shared" si="10"/>
        <v>1</v>
      </c>
      <c r="AI25" s="1">
        <f t="shared" si="22"/>
        <v>2000</v>
      </c>
      <c r="AJ25" s="1">
        <f t="shared" si="18"/>
        <v>241</v>
      </c>
      <c r="AK25" s="1">
        <f t="shared" si="15"/>
        <v>0</v>
      </c>
      <c r="AL25" s="1">
        <f t="shared" si="22"/>
        <v>2000</v>
      </c>
      <c r="AM25" s="1">
        <f t="shared" si="19"/>
        <v>252</v>
      </c>
      <c r="AN25" s="1">
        <f t="shared" si="16"/>
        <v>0</v>
      </c>
      <c r="AO25" s="1">
        <f t="shared" si="20"/>
        <v>2000</v>
      </c>
      <c r="AQ25">
        <f t="shared" si="21"/>
        <v>21</v>
      </c>
      <c r="AR25" s="19">
        <f t="shared" si="3"/>
        <v>1</v>
      </c>
      <c r="AS25" s="19">
        <f t="shared" si="4"/>
        <v>1</v>
      </c>
      <c r="AT25" s="19" t="str">
        <f t="shared" si="11"/>
        <v/>
      </c>
      <c r="AU25" s="19">
        <v>15175473.879806522</v>
      </c>
      <c r="AV25" s="111">
        <v>2194187.2524682186</v>
      </c>
      <c r="AW25" s="19" t="str">
        <f t="shared" si="12"/>
        <v/>
      </c>
      <c r="AX25" s="109">
        <v>0.19880309431411636</v>
      </c>
      <c r="AY25" s="19" t="str">
        <f t="shared" si="13"/>
        <v/>
      </c>
      <c r="AZ25" s="19">
        <f t="shared" si="5"/>
        <v>1</v>
      </c>
      <c r="BA25" s="19">
        <f t="shared" si="14"/>
        <v>1</v>
      </c>
    </row>
    <row r="26" spans="1:53" x14ac:dyDescent="0.3">
      <c r="A26" s="130" t="s">
        <v>93</v>
      </c>
      <c r="B26" s="131"/>
      <c r="C26" s="78"/>
      <c r="D26" s="78"/>
      <c r="E26" s="78"/>
      <c r="F26" s="78"/>
      <c r="G26" s="78"/>
      <c r="H26" s="78"/>
      <c r="I26" s="78"/>
      <c r="J26" s="132"/>
      <c r="K26" s="217">
        <v>24</v>
      </c>
      <c r="L26" s="81">
        <v>22941064.661397804</v>
      </c>
      <c r="M26" s="81">
        <v>1500000</v>
      </c>
      <c r="N26" s="81">
        <v>17443847.823606215</v>
      </c>
      <c r="O26" s="81">
        <v>507189.43607973936</v>
      </c>
      <c r="P26" s="81" t="str">
        <f t="shared" si="6"/>
        <v/>
      </c>
      <c r="Q26" s="81" t="str">
        <f t="shared" si="7"/>
        <v/>
      </c>
      <c r="R26" s="81">
        <v>5949520.9579715207</v>
      </c>
      <c r="S26" s="81" t="str">
        <f t="shared" si="0"/>
        <v/>
      </c>
      <c r="T26" s="81">
        <v>6104560.5581280813</v>
      </c>
      <c r="U26" s="81" t="str">
        <f t="shared" si="1"/>
        <v/>
      </c>
      <c r="V26" s="81">
        <f t="shared" si="8"/>
        <v>1</v>
      </c>
      <c r="W26" s="81">
        <v>43146361.608681515</v>
      </c>
      <c r="X26" s="81">
        <v>5990289.7233370505</v>
      </c>
      <c r="Y26" s="81" t="str">
        <f t="shared" si="9"/>
        <v/>
      </c>
      <c r="Z26" s="91">
        <v>0.168390366408814</v>
      </c>
      <c r="AA26" s="91">
        <v>0.20085688615965669</v>
      </c>
      <c r="AB26" s="61">
        <f t="shared" si="2"/>
        <v>1</v>
      </c>
      <c r="AG26" s="61">
        <f t="shared" si="10"/>
        <v>1</v>
      </c>
      <c r="AI26" s="1">
        <f t="shared" si="22"/>
        <v>2001</v>
      </c>
      <c r="AJ26" s="1">
        <f t="shared" si="18"/>
        <v>253</v>
      </c>
      <c r="AK26" s="1">
        <f t="shared" si="15"/>
        <v>0</v>
      </c>
      <c r="AL26" s="1">
        <f t="shared" si="22"/>
        <v>2001</v>
      </c>
      <c r="AM26" s="1">
        <f t="shared" si="19"/>
        <v>264</v>
      </c>
      <c r="AN26" s="1">
        <f t="shared" si="16"/>
        <v>0</v>
      </c>
      <c r="AO26" s="1">
        <f t="shared" si="20"/>
        <v>2001</v>
      </c>
      <c r="AQ26">
        <f t="shared" si="21"/>
        <v>22</v>
      </c>
      <c r="AR26" s="19">
        <f t="shared" si="3"/>
        <v>1</v>
      </c>
      <c r="AS26" s="19">
        <f t="shared" si="4"/>
        <v>1</v>
      </c>
      <c r="AT26" s="19" t="str">
        <f t="shared" si="11"/>
        <v/>
      </c>
      <c r="AU26" s="19">
        <v>15804109.818483694</v>
      </c>
      <c r="AV26" s="111">
        <v>2194187.2524682186</v>
      </c>
      <c r="AW26" s="19" t="str">
        <f t="shared" si="12"/>
        <v/>
      </c>
      <c r="AX26" s="109">
        <v>0.20085688615965402</v>
      </c>
      <c r="AY26" s="19" t="str">
        <f t="shared" si="13"/>
        <v/>
      </c>
      <c r="AZ26" s="19">
        <f t="shared" si="5"/>
        <v>1</v>
      </c>
      <c r="BA26" s="19">
        <f t="shared" si="14"/>
        <v>1</v>
      </c>
    </row>
    <row r="27" spans="1:53" x14ac:dyDescent="0.3">
      <c r="A27" s="130" t="s">
        <v>94</v>
      </c>
      <c r="B27" s="131"/>
      <c r="C27" s="78"/>
      <c r="D27" s="78"/>
      <c r="E27" s="78"/>
      <c r="F27" s="78"/>
      <c r="G27" s="78"/>
      <c r="H27" s="78"/>
      <c r="I27" s="78"/>
      <c r="J27" s="132"/>
      <c r="K27" s="217">
        <v>25</v>
      </c>
      <c r="L27" s="81">
        <v>22716519.379339725</v>
      </c>
      <c r="M27" s="81">
        <v>1500000</v>
      </c>
      <c r="N27" s="81">
        <v>17448010.253841091</v>
      </c>
      <c r="O27" s="81">
        <v>486221.35210453568</v>
      </c>
      <c r="P27" s="81" t="str">
        <f t="shared" si="6"/>
        <v/>
      </c>
      <c r="Q27" s="81" t="str">
        <f t="shared" si="7"/>
        <v/>
      </c>
      <c r="R27" s="81">
        <v>6177401.1602954855</v>
      </c>
      <c r="S27" s="81" t="str">
        <f t="shared" si="0"/>
        <v/>
      </c>
      <c r="T27" s="81">
        <v>6137550.7295925738</v>
      </c>
      <c r="U27" s="81" t="str">
        <f t="shared" si="1"/>
        <v/>
      </c>
      <c r="V27" s="81" t="str">
        <f t="shared" si="8"/>
        <v/>
      </c>
      <c r="W27" s="81">
        <v>42700226.1970689</v>
      </c>
      <c r="X27" s="81">
        <v>5990289.7233370505</v>
      </c>
      <c r="Y27" s="81" t="str">
        <f t="shared" si="9"/>
        <v/>
      </c>
      <c r="Z27" s="91">
        <v>0.16787528803849305</v>
      </c>
      <c r="AA27" s="91">
        <v>0.20033134324597057</v>
      </c>
      <c r="AB27" s="61">
        <f t="shared" si="2"/>
        <v>1</v>
      </c>
      <c r="AG27" s="61">
        <f t="shared" si="10"/>
        <v>1</v>
      </c>
      <c r="AI27" s="1">
        <f t="shared" si="22"/>
        <v>2002</v>
      </c>
      <c r="AJ27" s="1">
        <f t="shared" si="18"/>
        <v>265</v>
      </c>
      <c r="AK27" s="1">
        <f t="shared" si="15"/>
        <v>0</v>
      </c>
      <c r="AL27" s="1">
        <f t="shared" si="22"/>
        <v>2002</v>
      </c>
      <c r="AM27" s="1">
        <f t="shared" si="19"/>
        <v>276</v>
      </c>
      <c r="AN27" s="1">
        <f t="shared" si="16"/>
        <v>0</v>
      </c>
      <c r="AO27" s="1">
        <f t="shared" si="20"/>
        <v>2002</v>
      </c>
      <c r="AQ27">
        <f t="shared" si="21"/>
        <v>23</v>
      </c>
      <c r="AR27" s="19">
        <f t="shared" si="3"/>
        <v>1</v>
      </c>
      <c r="AS27" s="19">
        <f t="shared" si="4"/>
        <v>1</v>
      </c>
      <c r="AT27" s="19" t="str">
        <f t="shared" si="11"/>
        <v/>
      </c>
      <c r="AU27" s="19">
        <v>15640694.578445904</v>
      </c>
      <c r="AV27" s="111">
        <v>2194187.2524682186</v>
      </c>
      <c r="AW27" s="19" t="str">
        <f t="shared" si="12"/>
        <v/>
      </c>
      <c r="AX27" s="109">
        <v>0.20033134324597057</v>
      </c>
      <c r="AY27" s="19" t="str">
        <f t="shared" si="13"/>
        <v/>
      </c>
      <c r="AZ27" s="19">
        <f t="shared" si="5"/>
        <v>1</v>
      </c>
      <c r="BA27" s="19">
        <f t="shared" si="14"/>
        <v>1</v>
      </c>
    </row>
    <row r="28" spans="1:53" ht="15" thickBot="1" x14ac:dyDescent="0.35">
      <c r="A28" s="133" t="s">
        <v>91</v>
      </c>
      <c r="B28" s="134"/>
      <c r="C28" s="135"/>
      <c r="D28" s="135"/>
      <c r="E28" s="135"/>
      <c r="F28" s="135"/>
      <c r="G28" s="135"/>
      <c r="H28" s="135"/>
      <c r="I28" s="135"/>
      <c r="J28" s="136"/>
      <c r="K28" s="217">
        <v>26</v>
      </c>
      <c r="L28" s="81">
        <v>22905617.606394101</v>
      </c>
      <c r="M28" s="81">
        <v>1500000</v>
      </c>
      <c r="N28" s="81">
        <v>17313894.440898836</v>
      </c>
      <c r="O28" s="81">
        <v>505170.85653972032</v>
      </c>
      <c r="P28" s="81" t="str">
        <f t="shared" si="6"/>
        <v/>
      </c>
      <c r="Q28" s="81" t="str">
        <f t="shared" si="7"/>
        <v/>
      </c>
      <c r="R28" s="81">
        <v>6088046.2736952603</v>
      </c>
      <c r="S28" s="81" t="str">
        <f t="shared" si="0"/>
        <v/>
      </c>
      <c r="T28" s="81">
        <v>6250276.2108001076</v>
      </c>
      <c r="U28" s="81" t="str">
        <f t="shared" si="1"/>
        <v/>
      </c>
      <c r="V28" s="81">
        <f t="shared" si="8"/>
        <v>1</v>
      </c>
      <c r="W28" s="81">
        <v>43041876.464836724</v>
      </c>
      <c r="X28" s="81">
        <v>5990289.7233370505</v>
      </c>
      <c r="Y28" s="81" t="str">
        <f t="shared" si="9"/>
        <v/>
      </c>
      <c r="Z28" s="91">
        <v>0.16830941307642444</v>
      </c>
      <c r="AA28" s="91">
        <v>0.20073431581957646</v>
      </c>
      <c r="AB28" s="61">
        <f t="shared" si="2"/>
        <v>1</v>
      </c>
      <c r="AG28" s="61">
        <f t="shared" si="10"/>
        <v>1</v>
      </c>
      <c r="AI28" s="1">
        <f t="shared" si="22"/>
        <v>2003</v>
      </c>
      <c r="AJ28" s="1">
        <f t="shared" si="18"/>
        <v>277</v>
      </c>
      <c r="AK28" s="1">
        <f t="shared" si="15"/>
        <v>0</v>
      </c>
      <c r="AL28" s="1">
        <f t="shared" si="22"/>
        <v>2003</v>
      </c>
      <c r="AM28" s="1">
        <f t="shared" si="19"/>
        <v>288</v>
      </c>
      <c r="AN28" s="1">
        <f t="shared" si="16"/>
        <v>0</v>
      </c>
      <c r="AO28" s="1">
        <f t="shared" si="20"/>
        <v>2003</v>
      </c>
      <c r="AQ28">
        <f t="shared" si="21"/>
        <v>24</v>
      </c>
      <c r="AR28" s="19">
        <f t="shared" si="3"/>
        <v>1</v>
      </c>
      <c r="AS28" s="19">
        <f t="shared" si="4"/>
        <v>1</v>
      </c>
      <c r="AT28" s="19" t="str">
        <f t="shared" si="11"/>
        <v/>
      </c>
      <c r="AU28" s="19">
        <v>15765837.884856962</v>
      </c>
      <c r="AV28" s="111">
        <v>2194187.2524682186</v>
      </c>
      <c r="AW28" s="19" t="str">
        <f t="shared" si="12"/>
        <v/>
      </c>
      <c r="AX28" s="109">
        <v>0.20073431581957646</v>
      </c>
      <c r="AY28" s="19" t="str">
        <f t="shared" si="13"/>
        <v/>
      </c>
      <c r="AZ28" s="19">
        <f t="shared" si="5"/>
        <v>1</v>
      </c>
      <c r="BA28" s="19">
        <f t="shared" si="14"/>
        <v>1</v>
      </c>
    </row>
    <row r="29" spans="1:53" ht="15" thickBot="1" x14ac:dyDescent="0.35">
      <c r="A29" s="49"/>
      <c r="B29" s="24"/>
      <c r="C29" s="1"/>
      <c r="D29" s="1"/>
      <c r="E29" s="1"/>
      <c r="F29" s="1"/>
      <c r="G29" s="1"/>
      <c r="H29" s="1"/>
      <c r="I29" s="1"/>
      <c r="J29" s="1"/>
      <c r="K29" s="20">
        <v>27</v>
      </c>
      <c r="L29" s="81">
        <v>20730314.423414465</v>
      </c>
      <c r="M29" s="81">
        <v>1500000</v>
      </c>
      <c r="N29" s="81">
        <v>15833166.041910121</v>
      </c>
      <c r="O29" s="81">
        <v>500000</v>
      </c>
      <c r="P29" s="81" t="str">
        <f t="shared" si="6"/>
        <v/>
      </c>
      <c r="Q29" s="81" t="str">
        <f t="shared" si="7"/>
        <v/>
      </c>
      <c r="R29" s="81">
        <v>5845799.4062602641</v>
      </c>
      <c r="S29" s="81" t="str">
        <f t="shared" si="0"/>
        <v/>
      </c>
      <c r="T29" s="81">
        <v>5713345.779866945</v>
      </c>
      <c r="U29" s="81" t="str">
        <f t="shared" si="1"/>
        <v/>
      </c>
      <c r="V29" s="81" t="str">
        <f t="shared" si="8"/>
        <v/>
      </c>
      <c r="W29" s="81">
        <v>38944624.667310312</v>
      </c>
      <c r="X29" s="81">
        <v>5990289.7233370505</v>
      </c>
      <c r="Y29" s="81" t="str">
        <f t="shared" si="9"/>
        <v/>
      </c>
      <c r="Z29" s="91">
        <v>0.16306805093788412</v>
      </c>
      <c r="AA29" s="91">
        <v>0.19566486570828445</v>
      </c>
      <c r="AB29" s="61">
        <f t="shared" si="2"/>
        <v>1</v>
      </c>
      <c r="AG29" s="61">
        <f t="shared" si="10"/>
        <v>1</v>
      </c>
      <c r="AI29" s="1">
        <f t="shared" si="22"/>
        <v>2004</v>
      </c>
      <c r="AJ29" s="1">
        <f t="shared" si="18"/>
        <v>289</v>
      </c>
      <c r="AK29" s="1">
        <f t="shared" si="15"/>
        <v>0</v>
      </c>
      <c r="AL29" s="1">
        <f t="shared" si="22"/>
        <v>2004</v>
      </c>
      <c r="AM29" s="1">
        <f t="shared" si="19"/>
        <v>300</v>
      </c>
      <c r="AN29" s="1">
        <f t="shared" si="16"/>
        <v>0</v>
      </c>
      <c r="AO29" s="1">
        <f t="shared" si="20"/>
        <v>2004</v>
      </c>
      <c r="AQ29">
        <f t="shared" si="21"/>
        <v>25</v>
      </c>
      <c r="AR29" s="19">
        <f t="shared" si="3"/>
        <v>1</v>
      </c>
      <c r="AS29" s="19">
        <f t="shared" si="4"/>
        <v>1</v>
      </c>
      <c r="AT29" s="19" t="str">
        <f t="shared" si="11"/>
        <v/>
      </c>
      <c r="AU29" s="19">
        <v>14265052.767692925</v>
      </c>
      <c r="AV29" s="111">
        <v>2194187.2524682186</v>
      </c>
      <c r="AW29" s="19" t="str">
        <f t="shared" si="12"/>
        <v/>
      </c>
      <c r="AX29" s="109">
        <v>0.19566486570828712</v>
      </c>
      <c r="AY29" s="19" t="str">
        <f t="shared" si="13"/>
        <v/>
      </c>
      <c r="AZ29" s="19">
        <f t="shared" si="5"/>
        <v>1</v>
      </c>
      <c r="BA29" s="19">
        <f t="shared" si="14"/>
        <v>1</v>
      </c>
    </row>
    <row r="30" spans="1:53" x14ac:dyDescent="0.3">
      <c r="A30" s="126" t="s">
        <v>95</v>
      </c>
      <c r="B30" s="127"/>
      <c r="C30" s="128"/>
      <c r="D30" s="128"/>
      <c r="E30" s="128"/>
      <c r="F30" s="128"/>
      <c r="G30" s="128"/>
      <c r="H30" s="128"/>
      <c r="I30" s="128"/>
      <c r="J30" s="129"/>
      <c r="K30" s="217">
        <v>28</v>
      </c>
      <c r="L30" s="81">
        <v>20851784.942163479</v>
      </c>
      <c r="M30" s="81">
        <v>1500000</v>
      </c>
      <c r="N30" s="81">
        <v>15382306.494239856</v>
      </c>
      <c r="O30" s="81">
        <v>566398.70050778415</v>
      </c>
      <c r="P30" s="81" t="str">
        <f t="shared" si="6"/>
        <v/>
      </c>
      <c r="Q30" s="81" t="str">
        <f t="shared" si="7"/>
        <v/>
      </c>
      <c r="R30" s="81">
        <v>5744427.1622210694</v>
      </c>
      <c r="S30" s="81" t="str">
        <f t="shared" si="0"/>
        <v/>
      </c>
      <c r="T30" s="81">
        <v>5817424.8417899022</v>
      </c>
      <c r="U30" s="81" t="str">
        <f t="shared" si="1"/>
        <v/>
      </c>
      <c r="V30" s="81">
        <f t="shared" si="8"/>
        <v>1</v>
      </c>
      <c r="W30" s="81">
        <v>39171962.6333711</v>
      </c>
      <c r="X30" s="81">
        <v>5990289.7233370505</v>
      </c>
      <c r="Y30" s="81" t="str">
        <f t="shared" si="9"/>
        <v/>
      </c>
      <c r="Z30" s="91">
        <v>0.16337589823390708</v>
      </c>
      <c r="AA30" s="91">
        <v>0.19596051502757472</v>
      </c>
      <c r="AB30" s="61">
        <f t="shared" si="2"/>
        <v>1</v>
      </c>
      <c r="AG30" s="61">
        <f t="shared" si="10"/>
        <v>1</v>
      </c>
      <c r="AI30" s="1">
        <f t="shared" si="22"/>
        <v>2005</v>
      </c>
      <c r="AJ30" s="1">
        <f t="shared" si="18"/>
        <v>301</v>
      </c>
      <c r="AK30" s="1">
        <f t="shared" si="15"/>
        <v>0</v>
      </c>
      <c r="AL30" s="1">
        <f t="shared" si="22"/>
        <v>2005</v>
      </c>
      <c r="AM30" s="1">
        <f t="shared" si="19"/>
        <v>312</v>
      </c>
      <c r="AN30" s="1">
        <f t="shared" si="16"/>
        <v>0</v>
      </c>
      <c r="AO30" s="1">
        <f t="shared" si="20"/>
        <v>2005</v>
      </c>
      <c r="AQ30">
        <f t="shared" si="21"/>
        <v>26</v>
      </c>
      <c r="AR30" s="19">
        <f t="shared" si="3"/>
        <v>1</v>
      </c>
      <c r="AS30" s="19">
        <f t="shared" si="4"/>
        <v>1</v>
      </c>
      <c r="AT30" s="19" t="str">
        <f t="shared" si="11"/>
        <v/>
      </c>
      <c r="AU30" s="19">
        <v>14348324.54421307</v>
      </c>
      <c r="AV30" s="111">
        <v>2194187.2524682186</v>
      </c>
      <c r="AW30" s="19" t="str">
        <f t="shared" si="12"/>
        <v/>
      </c>
      <c r="AX30" s="109">
        <v>0.19596051502757472</v>
      </c>
      <c r="AY30" s="19" t="str">
        <f t="shared" si="13"/>
        <v/>
      </c>
      <c r="AZ30" s="19">
        <f t="shared" si="5"/>
        <v>1</v>
      </c>
      <c r="BA30" s="19">
        <f t="shared" si="14"/>
        <v>1</v>
      </c>
    </row>
    <row r="31" spans="1:53" x14ac:dyDescent="0.3">
      <c r="A31" s="130" t="s">
        <v>96</v>
      </c>
      <c r="B31" s="131"/>
      <c r="C31" s="78"/>
      <c r="D31" s="78"/>
      <c r="E31" s="78"/>
      <c r="F31" s="78"/>
      <c r="G31" s="78"/>
      <c r="H31" s="78"/>
      <c r="I31" s="78"/>
      <c r="J31" s="132"/>
      <c r="K31" s="217">
        <v>29</v>
      </c>
      <c r="L31" s="81">
        <v>22009083.0349361</v>
      </c>
      <c r="M31" s="81">
        <v>1500000</v>
      </c>
      <c r="N31" s="81">
        <v>16394728.600815596</v>
      </c>
      <c r="O31" s="81">
        <v>520200.80319944501</v>
      </c>
      <c r="P31" s="81" t="str">
        <f t="shared" si="6"/>
        <v/>
      </c>
      <c r="Q31" s="81" t="str">
        <f t="shared" si="7"/>
        <v/>
      </c>
      <c r="R31" s="81">
        <v>6067657.5158702275</v>
      </c>
      <c r="S31" s="81" t="str">
        <f t="shared" si="0"/>
        <v/>
      </c>
      <c r="T31" s="81">
        <v>6245360.2196135493</v>
      </c>
      <c r="U31" s="81" t="str">
        <f t="shared" si="1"/>
        <v/>
      </c>
      <c r="V31" s="81">
        <f t="shared" si="8"/>
        <v>1</v>
      </c>
      <c r="W31" s="81">
        <v>41336842.390647784</v>
      </c>
      <c r="X31" s="81">
        <v>5990289.7233370505</v>
      </c>
      <c r="Y31" s="81" t="str">
        <f t="shared" si="9"/>
        <v/>
      </c>
      <c r="Z31" s="91">
        <v>0.16621634078925673</v>
      </c>
      <c r="AA31" s="91">
        <v>0.19868890308493459</v>
      </c>
      <c r="AB31" s="61">
        <f t="shared" si="2"/>
        <v>1</v>
      </c>
      <c r="AG31" s="61">
        <f t="shared" si="10"/>
        <v>1</v>
      </c>
      <c r="AI31" s="1">
        <f t="shared" si="22"/>
        <v>2006</v>
      </c>
      <c r="AJ31" s="1">
        <f t="shared" si="18"/>
        <v>313</v>
      </c>
      <c r="AK31" s="1">
        <f t="shared" si="15"/>
        <v>0</v>
      </c>
      <c r="AL31" s="1">
        <f t="shared" si="22"/>
        <v>2006</v>
      </c>
      <c r="AM31" s="1">
        <f t="shared" si="19"/>
        <v>324</v>
      </c>
      <c r="AN31" s="1">
        <f t="shared" si="16"/>
        <v>0</v>
      </c>
      <c r="AO31" s="1">
        <f t="shared" si="20"/>
        <v>2006</v>
      </c>
      <c r="AQ31">
        <f t="shared" si="21"/>
        <v>27</v>
      </c>
      <c r="AR31" s="19">
        <f t="shared" si="3"/>
        <v>1</v>
      </c>
      <c r="AS31" s="19">
        <f t="shared" si="4"/>
        <v>1</v>
      </c>
      <c r="AT31" s="19" t="str">
        <f t="shared" si="11"/>
        <v/>
      </c>
      <c r="AU31" s="19">
        <v>15141299.806834713</v>
      </c>
      <c r="AV31" s="111">
        <v>2194187.2524682186</v>
      </c>
      <c r="AW31" s="19" t="str">
        <f t="shared" si="12"/>
        <v/>
      </c>
      <c r="AX31" s="109">
        <v>0.19868890308493725</v>
      </c>
      <c r="AY31" s="19" t="str">
        <f t="shared" si="13"/>
        <v/>
      </c>
      <c r="AZ31" s="19">
        <f t="shared" si="5"/>
        <v>1</v>
      </c>
      <c r="BA31" s="19">
        <f t="shared" si="14"/>
        <v>1</v>
      </c>
    </row>
    <row r="32" spans="1:53" x14ac:dyDescent="0.3">
      <c r="A32" s="130" t="s">
        <v>97</v>
      </c>
      <c r="B32" s="131"/>
      <c r="C32" s="78"/>
      <c r="D32" s="78"/>
      <c r="E32" s="78"/>
      <c r="F32" s="78"/>
      <c r="G32" s="78"/>
      <c r="H32" s="78"/>
      <c r="I32" s="78"/>
      <c r="J32" s="132"/>
      <c r="K32" s="217">
        <v>30</v>
      </c>
      <c r="L32" s="81">
        <v>22817690.867258858</v>
      </c>
      <c r="M32" s="81">
        <v>1500000</v>
      </c>
      <c r="N32" s="81">
        <v>17014162.004435956</v>
      </c>
      <c r="O32" s="81">
        <v>530228.65825555858</v>
      </c>
      <c r="P32" s="81" t="str">
        <f t="shared" si="6"/>
        <v/>
      </c>
      <c r="Q32" s="81" t="str">
        <f t="shared" si="7"/>
        <v/>
      </c>
      <c r="R32" s="81">
        <v>6857105.4292254001</v>
      </c>
      <c r="S32" s="81" t="str">
        <f t="shared" si="0"/>
        <v/>
      </c>
      <c r="T32" s="81">
        <v>6616724.50447297</v>
      </c>
      <c r="U32" s="81" t="str">
        <f t="shared" si="1"/>
        <v/>
      </c>
      <c r="V32" s="81" t="str">
        <f t="shared" si="8"/>
        <v/>
      </c>
      <c r="W32" s="81">
        <v>42846803.752904713</v>
      </c>
      <c r="X32" s="81">
        <v>5990289.7233370505</v>
      </c>
      <c r="Y32" s="81" t="str">
        <f t="shared" si="9"/>
        <v/>
      </c>
      <c r="Z32" s="91">
        <v>0.16810803049109158</v>
      </c>
      <c r="AA32" s="91">
        <v>0.20050464194184947</v>
      </c>
      <c r="AB32" s="61">
        <f t="shared" si="2"/>
        <v>1</v>
      </c>
      <c r="AG32" s="61">
        <f t="shared" si="10"/>
        <v>1</v>
      </c>
      <c r="AI32" s="1">
        <f t="shared" si="22"/>
        <v>2007</v>
      </c>
      <c r="AJ32" s="1">
        <f t="shared" si="18"/>
        <v>325</v>
      </c>
      <c r="AK32" s="1">
        <f t="shared" si="15"/>
        <v>0</v>
      </c>
      <c r="AL32" s="1">
        <f t="shared" si="22"/>
        <v>2007</v>
      </c>
      <c r="AM32" s="1">
        <f t="shared" si="19"/>
        <v>336</v>
      </c>
      <c r="AN32" s="1">
        <f t="shared" si="16"/>
        <v>0</v>
      </c>
      <c r="AO32" s="1">
        <f t="shared" si="20"/>
        <v>2007</v>
      </c>
      <c r="AQ32">
        <f t="shared" si="21"/>
        <v>28</v>
      </c>
      <c r="AR32" s="19">
        <f t="shared" si="3"/>
        <v>1</v>
      </c>
      <c r="AS32" s="19">
        <f t="shared" si="4"/>
        <v>1</v>
      </c>
      <c r="AT32" s="19" t="str">
        <f t="shared" si="11"/>
        <v/>
      </c>
      <c r="AU32" s="19">
        <v>15694384.569976689</v>
      </c>
      <c r="AV32" s="111">
        <v>2194187.2524682186</v>
      </c>
      <c r="AW32" s="19" t="str">
        <f t="shared" si="12"/>
        <v/>
      </c>
      <c r="AX32" s="109">
        <v>0.20050464194185214</v>
      </c>
      <c r="AY32" s="19" t="str">
        <f t="shared" si="13"/>
        <v/>
      </c>
      <c r="AZ32" s="19">
        <f t="shared" si="5"/>
        <v>1</v>
      </c>
      <c r="BA32" s="19">
        <f t="shared" si="14"/>
        <v>1</v>
      </c>
    </row>
    <row r="33" spans="1:53" x14ac:dyDescent="0.3">
      <c r="A33" s="130" t="s">
        <v>98</v>
      </c>
      <c r="B33" s="131"/>
      <c r="C33" s="78"/>
      <c r="D33" s="78"/>
      <c r="E33" s="78"/>
      <c r="F33" s="78"/>
      <c r="G33" s="78"/>
      <c r="H33" s="78"/>
      <c r="I33" s="78"/>
      <c r="J33" s="132"/>
      <c r="K33" s="217">
        <v>31</v>
      </c>
      <c r="L33" s="81">
        <v>22592209.773776572</v>
      </c>
      <c r="M33" s="81">
        <v>1500000</v>
      </c>
      <c r="N33" s="81">
        <v>16061102.878910813</v>
      </c>
      <c r="O33" s="81">
        <v>673844.72888400452</v>
      </c>
      <c r="P33" s="81" t="str">
        <f t="shared" si="6"/>
        <v/>
      </c>
      <c r="Q33" s="81" t="str">
        <f t="shared" si="7"/>
        <v/>
      </c>
      <c r="R33" s="81">
        <v>6782865.1145388791</v>
      </c>
      <c r="S33" s="81" t="str">
        <f t="shared" si="0"/>
        <v/>
      </c>
      <c r="T33" s="81">
        <v>6645777.152947492</v>
      </c>
      <c r="U33" s="81" t="str">
        <f t="shared" si="1"/>
        <v/>
      </c>
      <c r="V33" s="81" t="str">
        <f t="shared" si="8"/>
        <v/>
      </c>
      <c r="W33" s="81">
        <v>42445043.821713127</v>
      </c>
      <c r="X33" s="81">
        <v>5990289.7233370505</v>
      </c>
      <c r="Y33" s="81" t="str">
        <f t="shared" si="9"/>
        <v/>
      </c>
      <c r="Z33" s="91">
        <v>0.16758780094000336</v>
      </c>
      <c r="AA33" s="91">
        <v>0.20002814896127319</v>
      </c>
      <c r="AB33" s="61">
        <f t="shared" si="2"/>
        <v>1</v>
      </c>
      <c r="AG33" s="61">
        <f t="shared" si="10"/>
        <v>1</v>
      </c>
      <c r="AI33" s="1">
        <f t="shared" si="22"/>
        <v>2008</v>
      </c>
      <c r="AJ33" s="1">
        <f t="shared" si="18"/>
        <v>337</v>
      </c>
      <c r="AK33" s="1">
        <f t="shared" si="15"/>
        <v>0</v>
      </c>
      <c r="AL33" s="1">
        <f t="shared" si="22"/>
        <v>2008</v>
      </c>
      <c r="AM33" s="1">
        <f t="shared" si="19"/>
        <v>348</v>
      </c>
      <c r="AN33" s="1">
        <f t="shared" si="16"/>
        <v>0</v>
      </c>
      <c r="AO33" s="1">
        <f t="shared" si="20"/>
        <v>2008</v>
      </c>
      <c r="AQ33">
        <f t="shared" si="21"/>
        <v>29</v>
      </c>
      <c r="AR33" s="19">
        <f t="shared" si="3"/>
        <v>1</v>
      </c>
      <c r="AS33" s="19">
        <f t="shared" si="4"/>
        <v>1</v>
      </c>
      <c r="AT33" s="19" t="str">
        <f t="shared" si="11"/>
        <v/>
      </c>
      <c r="AU33" s="19">
        <v>15547223.654513983</v>
      </c>
      <c r="AV33" s="111">
        <v>2194187.2524682186</v>
      </c>
      <c r="AW33" s="19" t="str">
        <f t="shared" si="12"/>
        <v/>
      </c>
      <c r="AX33" s="109">
        <v>0.20002814896127319</v>
      </c>
      <c r="AY33" s="19" t="str">
        <f t="shared" si="13"/>
        <v/>
      </c>
      <c r="AZ33" s="19">
        <f t="shared" si="5"/>
        <v>1</v>
      </c>
      <c r="BA33" s="19">
        <f t="shared" si="14"/>
        <v>1</v>
      </c>
    </row>
    <row r="34" spans="1:53" x14ac:dyDescent="0.3">
      <c r="A34" s="130" t="s">
        <v>99</v>
      </c>
      <c r="B34" s="131"/>
      <c r="C34" s="78"/>
      <c r="D34" s="78"/>
      <c r="E34" s="78"/>
      <c r="F34" s="78"/>
      <c r="G34" s="78"/>
      <c r="H34" s="78"/>
      <c r="I34" s="78"/>
      <c r="J34" s="132"/>
      <c r="K34" s="217">
        <v>32</v>
      </c>
      <c r="L34" s="81">
        <v>23348466.777434051</v>
      </c>
      <c r="M34" s="81">
        <v>1500000</v>
      </c>
      <c r="N34" s="81">
        <v>16387924.046266707</v>
      </c>
      <c r="O34" s="81">
        <v>725493.73050116468</v>
      </c>
      <c r="P34" s="81" t="str">
        <f t="shared" si="6"/>
        <v/>
      </c>
      <c r="Q34" s="81" t="str">
        <f t="shared" si="7"/>
        <v/>
      </c>
      <c r="R34" s="81">
        <v>7187096.4698498072</v>
      </c>
      <c r="S34" s="81" t="str">
        <f t="shared" si="0"/>
        <v/>
      </c>
      <c r="T34" s="81">
        <v>6907939.540047803</v>
      </c>
      <c r="U34" s="81" t="str">
        <f t="shared" si="1"/>
        <v/>
      </c>
      <c r="V34" s="81" t="str">
        <f t="shared" si="8"/>
        <v/>
      </c>
      <c r="W34" s="81">
        <v>43891755.782105856</v>
      </c>
      <c r="X34" s="81">
        <v>5990289.7233370505</v>
      </c>
      <c r="Y34" s="81" t="str">
        <f t="shared" si="9"/>
        <v/>
      </c>
      <c r="Z34" s="91">
        <v>0.16931133857419223</v>
      </c>
      <c r="AA34" s="91">
        <v>0.20172238305630685</v>
      </c>
      <c r="AB34" s="61">
        <f t="shared" si="2"/>
        <v>1</v>
      </c>
      <c r="AG34" s="61">
        <f t="shared" si="10"/>
        <v>1</v>
      </c>
      <c r="AI34" s="1">
        <f t="shared" si="22"/>
        <v>2009</v>
      </c>
      <c r="AJ34" s="1">
        <f t="shared" si="18"/>
        <v>349</v>
      </c>
      <c r="AK34" s="1">
        <f t="shared" si="15"/>
        <v>0</v>
      </c>
      <c r="AL34" s="1">
        <f t="shared" si="22"/>
        <v>2009</v>
      </c>
      <c r="AM34" s="1">
        <f t="shared" si="19"/>
        <v>360</v>
      </c>
      <c r="AN34" s="1">
        <f t="shared" si="16"/>
        <v>0</v>
      </c>
      <c r="AO34" s="1">
        <f t="shared" si="20"/>
        <v>2009</v>
      </c>
      <c r="AQ34">
        <f t="shared" si="21"/>
        <v>30</v>
      </c>
      <c r="AR34" s="19">
        <f t="shared" si="3"/>
        <v>1</v>
      </c>
      <c r="AS34" s="19">
        <f t="shared" si="4"/>
        <v>1</v>
      </c>
      <c r="AT34" s="19" t="str">
        <f t="shared" si="11"/>
        <v/>
      </c>
      <c r="AU34" s="19">
        <v>16077140.751698846</v>
      </c>
      <c r="AV34" s="111">
        <v>2194187.2524682186</v>
      </c>
      <c r="AW34" s="19" t="str">
        <f t="shared" si="12"/>
        <v/>
      </c>
      <c r="AX34" s="109">
        <v>0.20172238305630952</v>
      </c>
      <c r="AY34" s="19" t="str">
        <f t="shared" si="13"/>
        <v/>
      </c>
      <c r="AZ34" s="19">
        <f t="shared" si="5"/>
        <v>1</v>
      </c>
      <c r="BA34" s="19">
        <f t="shared" si="14"/>
        <v>1</v>
      </c>
    </row>
    <row r="35" spans="1:53" ht="15" thickBot="1" x14ac:dyDescent="0.35">
      <c r="A35" s="133" t="s">
        <v>100</v>
      </c>
      <c r="B35" s="134"/>
      <c r="C35" s="135"/>
      <c r="D35" s="135"/>
      <c r="E35" s="135"/>
      <c r="F35" s="135"/>
      <c r="G35" s="135"/>
      <c r="H35" s="135"/>
      <c r="I35" s="135"/>
      <c r="J35" s="136"/>
      <c r="K35" s="217">
        <v>33</v>
      </c>
      <c r="L35" s="81">
        <v>22672264.386586376</v>
      </c>
      <c r="M35" s="81">
        <v>1500000</v>
      </c>
      <c r="N35" s="81">
        <v>15554520.409024786</v>
      </c>
      <c r="O35" s="81">
        <v>766190.4462541684</v>
      </c>
      <c r="P35" s="81" t="str">
        <f t="shared" si="6"/>
        <v/>
      </c>
      <c r="Q35" s="81" t="str">
        <f t="shared" si="7"/>
        <v/>
      </c>
      <c r="R35" s="81">
        <v>6647727.1287728911</v>
      </c>
      <c r="S35" s="81" t="str">
        <f t="shared" si="0"/>
        <v/>
      </c>
      <c r="T35" s="81">
        <v>6741549.9456812516</v>
      </c>
      <c r="U35" s="81" t="str">
        <f t="shared" si="1"/>
        <v/>
      </c>
      <c r="V35" s="81">
        <f t="shared" si="8"/>
        <v>1</v>
      </c>
      <c r="W35" s="81">
        <v>42653054.761965945</v>
      </c>
      <c r="X35" s="81">
        <v>5990289.7233370505</v>
      </c>
      <c r="Y35" s="81" t="str">
        <f t="shared" si="9"/>
        <v/>
      </c>
      <c r="Z35" s="91">
        <v>0.16777313331711241</v>
      </c>
      <c r="AA35" s="91">
        <v>0.20027543987691399</v>
      </c>
      <c r="AB35" s="61">
        <f t="shared" si="2"/>
        <v>1</v>
      </c>
      <c r="AG35" s="61">
        <f t="shared" si="10"/>
        <v>1</v>
      </c>
      <c r="AI35" s="1">
        <f>AI34+1</f>
        <v>2010</v>
      </c>
      <c r="AJ35" s="1">
        <f>AJ34+12</f>
        <v>361</v>
      </c>
      <c r="AK35" s="1">
        <f t="shared" si="15"/>
        <v>0</v>
      </c>
      <c r="AL35" s="1">
        <f>AL34+1</f>
        <v>2010</v>
      </c>
      <c r="AM35" s="1">
        <f t="shared" si="19"/>
        <v>372</v>
      </c>
      <c r="AN35" s="1">
        <f t="shared" si="16"/>
        <v>0</v>
      </c>
      <c r="AO35" s="1">
        <f t="shared" si="20"/>
        <v>2010</v>
      </c>
      <c r="AQ35">
        <f t="shared" si="21"/>
        <v>31</v>
      </c>
      <c r="AR35" s="19">
        <f t="shared" si="3"/>
        <v>1</v>
      </c>
      <c r="AS35" s="19">
        <f t="shared" si="4"/>
        <v>1</v>
      </c>
      <c r="AT35" s="19" t="str">
        <f t="shared" si="11"/>
        <v/>
      </c>
      <c r="AU35" s="19">
        <v>15623416.121749517</v>
      </c>
      <c r="AV35" s="111">
        <v>2194187.2524682186</v>
      </c>
      <c r="AW35" s="19" t="str">
        <f t="shared" si="12"/>
        <v/>
      </c>
      <c r="AX35" s="109">
        <v>0.20027543987691399</v>
      </c>
      <c r="AY35" s="19" t="str">
        <f t="shared" si="13"/>
        <v/>
      </c>
      <c r="AZ35" s="19">
        <f t="shared" si="5"/>
        <v>1</v>
      </c>
      <c r="BA35" s="19">
        <f t="shared" si="14"/>
        <v>1</v>
      </c>
    </row>
    <row r="36" spans="1:53" x14ac:dyDescent="0.3">
      <c r="A36" s="137"/>
      <c r="B36" s="24"/>
      <c r="C36" s="1"/>
      <c r="D36" s="1"/>
      <c r="E36" s="1"/>
      <c r="F36" s="1"/>
      <c r="G36" s="1"/>
      <c r="H36" s="1"/>
      <c r="I36" s="1"/>
      <c r="J36" s="1"/>
      <c r="K36" s="20">
        <v>34</v>
      </c>
      <c r="L36" s="81">
        <v>25137362.783916194</v>
      </c>
      <c r="M36" s="81">
        <v>1500000</v>
      </c>
      <c r="N36" s="81">
        <v>17435549.928285971</v>
      </c>
      <c r="O36" s="81">
        <v>738387.79749751824</v>
      </c>
      <c r="P36" s="81" t="str">
        <f t="shared" si="6"/>
        <v/>
      </c>
      <c r="Q36" s="81" t="str">
        <f t="shared" si="7"/>
        <v/>
      </c>
      <c r="R36" s="81">
        <v>7686220.9865051387</v>
      </c>
      <c r="S36" s="81" t="str">
        <f t="shared" si="0"/>
        <v/>
      </c>
      <c r="T36" s="81">
        <v>7561011.9171579601</v>
      </c>
      <c r="U36" s="81" t="str">
        <f t="shared" si="1"/>
        <v/>
      </c>
      <c r="V36" s="81" t="str">
        <f t="shared" si="8"/>
        <v/>
      </c>
      <c r="W36" s="81">
        <v>47305001.443072826</v>
      </c>
      <c r="X36" s="81">
        <v>5990289.7233370505</v>
      </c>
      <c r="Y36" s="81" t="str">
        <f t="shared" si="9"/>
        <v/>
      </c>
      <c r="Z36" s="91">
        <v>0.17316261550212886</v>
      </c>
      <c r="AA36" s="91">
        <v>0.20549846300046504</v>
      </c>
      <c r="AB36" s="61">
        <f t="shared" si="2"/>
        <v>1</v>
      </c>
      <c r="AG36" s="61">
        <f t="shared" si="10"/>
        <v>1</v>
      </c>
      <c r="AI36" s="1">
        <f>AI35+1</f>
        <v>2011</v>
      </c>
      <c r="AJ36" s="1">
        <f>AJ35+12</f>
        <v>373</v>
      </c>
      <c r="AK36" s="1">
        <f t="shared" si="15"/>
        <v>0</v>
      </c>
      <c r="AL36" s="1">
        <f>AL35+1</f>
        <v>2011</v>
      </c>
      <c r="AM36" s="1">
        <f t="shared" si="19"/>
        <v>384</v>
      </c>
      <c r="AN36" s="1">
        <f t="shared" si="16"/>
        <v>0</v>
      </c>
      <c r="AO36" s="1">
        <f t="shared" si="20"/>
        <v>2011</v>
      </c>
      <c r="AQ36">
        <f t="shared" si="21"/>
        <v>32</v>
      </c>
      <c r="AR36" s="19">
        <f t="shared" si="3"/>
        <v>1</v>
      </c>
      <c r="AS36" s="19">
        <f t="shared" si="4"/>
        <v>1</v>
      </c>
      <c r="AT36" s="19" t="str">
        <f t="shared" si="11"/>
        <v/>
      </c>
      <c r="AU36" s="19">
        <v>17327380.800967127</v>
      </c>
      <c r="AV36" s="111">
        <v>2194187.2524682186</v>
      </c>
      <c r="AW36" s="19" t="str">
        <f t="shared" si="12"/>
        <v/>
      </c>
      <c r="AX36" s="109">
        <v>0.20549846300046504</v>
      </c>
      <c r="AY36" s="19" t="str">
        <f t="shared" si="13"/>
        <v/>
      </c>
      <c r="AZ36" s="19">
        <f t="shared" si="5"/>
        <v>1</v>
      </c>
      <c r="BA36" s="19">
        <f t="shared" si="14"/>
        <v>1</v>
      </c>
    </row>
    <row r="37" spans="1:53" x14ac:dyDescent="0.3">
      <c r="A37" s="49"/>
      <c r="B37" s="24"/>
      <c r="C37" s="1"/>
      <c r="D37" s="1"/>
      <c r="E37" s="1"/>
      <c r="F37" s="1"/>
      <c r="G37" s="1"/>
      <c r="H37" s="1"/>
      <c r="I37" s="1"/>
      <c r="J37" s="1"/>
      <c r="K37" s="20">
        <v>35</v>
      </c>
      <c r="L37" s="81">
        <v>29089835.788144365</v>
      </c>
      <c r="M37" s="81">
        <v>1500000</v>
      </c>
      <c r="N37" s="81">
        <v>19995065.249713317</v>
      </c>
      <c r="O37" s="81">
        <v>761098.99509489397</v>
      </c>
      <c r="P37" s="81" t="str">
        <f t="shared" si="6"/>
        <v/>
      </c>
      <c r="Q37" s="81" t="str">
        <f t="shared" si="7"/>
        <v/>
      </c>
      <c r="R37" s="81">
        <v>8802446.0615434125</v>
      </c>
      <c r="S37" s="81" t="str">
        <f t="shared" si="0"/>
        <v/>
      </c>
      <c r="T37" s="81">
        <v>8821580.3447895721</v>
      </c>
      <c r="U37" s="81" t="str">
        <f t="shared" si="1"/>
        <v/>
      </c>
      <c r="V37" s="81">
        <f t="shared" si="8"/>
        <v>1</v>
      </c>
      <c r="W37" s="81">
        <v>54761067.222603157</v>
      </c>
      <c r="X37" s="81">
        <v>5990289.7233370505</v>
      </c>
      <c r="Y37" s="81" t="str">
        <f t="shared" si="9"/>
        <v/>
      </c>
      <c r="Z37" s="91">
        <v>0.18073014270014465</v>
      </c>
      <c r="AA37" s="91">
        <v>0.21284195385290428</v>
      </c>
      <c r="AB37" s="61">
        <f t="shared" si="2"/>
        <v>1</v>
      </c>
      <c r="AG37" s="61">
        <f t="shared" si="10"/>
        <v>1</v>
      </c>
      <c r="AI37" s="1">
        <f>AI36+1</f>
        <v>2012</v>
      </c>
      <c r="AJ37" s="1">
        <f>AJ36+12</f>
        <v>385</v>
      </c>
      <c r="AK37" s="1">
        <f t="shared" si="15"/>
        <v>0</v>
      </c>
      <c r="AL37" s="1">
        <f>AL36+1</f>
        <v>2012</v>
      </c>
      <c r="AM37" s="1">
        <f t="shared" si="19"/>
        <v>396</v>
      </c>
      <c r="AN37" s="1">
        <f t="shared" si="16"/>
        <v>396</v>
      </c>
      <c r="AO37" s="1">
        <f t="shared" si="20"/>
        <v>2012</v>
      </c>
      <c r="AQ37">
        <f t="shared" si="21"/>
        <v>33</v>
      </c>
      <c r="AR37" s="19">
        <f t="shared" si="3"/>
        <v>1</v>
      </c>
      <c r="AS37" s="19">
        <f t="shared" si="4"/>
        <v>1</v>
      </c>
      <c r="AT37" s="19" t="str">
        <f t="shared" si="11"/>
        <v/>
      </c>
      <c r="AU37" s="19">
        <v>20058468.151095524</v>
      </c>
      <c r="AV37" s="111">
        <v>2194187.2524682186</v>
      </c>
      <c r="AW37" s="19" t="str">
        <f t="shared" si="12"/>
        <v/>
      </c>
      <c r="AX37" s="109">
        <v>0.21284195385290428</v>
      </c>
      <c r="AY37" s="19" t="str">
        <f t="shared" si="13"/>
        <v/>
      </c>
      <c r="AZ37" s="19">
        <f t="shared" si="5"/>
        <v>1</v>
      </c>
      <c r="BA37" s="19">
        <f t="shared" si="14"/>
        <v>1</v>
      </c>
    </row>
    <row r="38" spans="1:53" x14ac:dyDescent="0.3">
      <c r="A38" s="49"/>
      <c r="B38" s="24"/>
      <c r="C38" s="1"/>
      <c r="D38" s="1"/>
      <c r="E38" s="1"/>
      <c r="F38" s="1"/>
      <c r="G38" s="1"/>
      <c r="H38" s="1"/>
      <c r="I38" s="1"/>
      <c r="J38" s="1"/>
      <c r="K38" s="20">
        <v>36</v>
      </c>
      <c r="L38" s="81">
        <v>27995770.074910652</v>
      </c>
      <c r="M38" s="81">
        <v>1500000</v>
      </c>
      <c r="N38" s="81">
        <v>19389189.076305155</v>
      </c>
      <c r="O38" s="81">
        <v>745684.0741042092</v>
      </c>
      <c r="P38" s="81" t="str">
        <f t="shared" si="6"/>
        <v/>
      </c>
      <c r="Q38" s="81" t="str">
        <f t="shared" si="7"/>
        <v/>
      </c>
      <c r="R38" s="81">
        <v>8317204.8376478767</v>
      </c>
      <c r="S38" s="81" t="str">
        <f t="shared" si="0"/>
        <v/>
      </c>
      <c r="T38" s="81">
        <v>8588170.1630691551</v>
      </c>
      <c r="U38" s="81" t="str">
        <f t="shared" si="1"/>
        <v/>
      </c>
      <c r="V38" s="81">
        <f t="shared" si="8"/>
        <v>1</v>
      </c>
      <c r="W38" s="81">
        <v>52709533.342663251</v>
      </c>
      <c r="X38" s="81">
        <v>5990289.7233370505</v>
      </c>
      <c r="Y38" s="81" t="str">
        <f t="shared" si="9"/>
        <v/>
      </c>
      <c r="Z38" s="91">
        <v>0.17874989741632241</v>
      </c>
      <c r="AA38" s="91">
        <v>0.21093069646738538</v>
      </c>
      <c r="AB38" s="61">
        <f t="shared" si="2"/>
        <v>1</v>
      </c>
      <c r="AG38" s="61">
        <f t="shared" si="10"/>
        <v>1</v>
      </c>
      <c r="AR38" s="19">
        <f t="shared" si="3"/>
        <v>1</v>
      </c>
      <c r="AS38" s="19">
        <f t="shared" si="4"/>
        <v>1</v>
      </c>
      <c r="AT38" s="19" t="str">
        <f t="shared" si="11"/>
        <v/>
      </c>
      <c r="AU38" s="19">
        <v>19307010.426132083</v>
      </c>
      <c r="AV38" s="111">
        <v>2194187.2524682186</v>
      </c>
      <c r="AW38" s="19" t="str">
        <f t="shared" si="12"/>
        <v/>
      </c>
      <c r="AX38" s="109">
        <v>0.21093069646736406</v>
      </c>
      <c r="AY38" s="19" t="str">
        <f t="shared" si="13"/>
        <v/>
      </c>
      <c r="AZ38" s="19">
        <f t="shared" si="5"/>
        <v>1</v>
      </c>
      <c r="BA38" s="19">
        <f t="shared" si="14"/>
        <v>1</v>
      </c>
    </row>
    <row r="39" spans="1:53" x14ac:dyDescent="0.3">
      <c r="C39" s="1"/>
      <c r="K39" s="20">
        <v>37</v>
      </c>
      <c r="L39" s="81">
        <v>29377603.972175077</v>
      </c>
      <c r="M39" s="81">
        <v>1500000</v>
      </c>
      <c r="N39" s="81">
        <v>20590242.783101812</v>
      </c>
      <c r="O39" s="81">
        <v>710202.44973910844</v>
      </c>
      <c r="P39" s="81" t="str">
        <f t="shared" si="6"/>
        <v/>
      </c>
      <c r="Q39" s="81" t="str">
        <f t="shared" si="7"/>
        <v/>
      </c>
      <c r="R39" s="81">
        <v>9423216.1192499995</v>
      </c>
      <c r="S39" s="81" t="str">
        <f t="shared" si="0"/>
        <v/>
      </c>
      <c r="T39" s="81">
        <v>9141378.3111909423</v>
      </c>
      <c r="U39" s="81" t="str">
        <f t="shared" si="1"/>
        <v/>
      </c>
      <c r="V39" s="81" t="str">
        <f t="shared" si="8"/>
        <v/>
      </c>
      <c r="W39" s="81">
        <v>55319395.056022726</v>
      </c>
      <c r="X39" s="81">
        <v>5990289.7233370505</v>
      </c>
      <c r="Y39" s="81" t="str">
        <f t="shared" si="9"/>
        <v/>
      </c>
      <c r="Z39" s="91">
        <v>0.18123792688846052</v>
      </c>
      <c r="AA39" s="91">
        <v>0.21334919521326956</v>
      </c>
      <c r="AB39" s="61">
        <f t="shared" si="2"/>
        <v>1</v>
      </c>
      <c r="AG39" s="61">
        <f t="shared" si="10"/>
        <v>1</v>
      </c>
      <c r="AR39" s="19">
        <f t="shared" si="3"/>
        <v>1</v>
      </c>
      <c r="AS39" s="19">
        <f t="shared" si="4"/>
        <v>1</v>
      </c>
      <c r="AT39" s="19" t="str">
        <f t="shared" si="11"/>
        <v/>
      </c>
      <c r="AU39" s="19">
        <v>20262978.42878959</v>
      </c>
      <c r="AV39" s="111">
        <v>2194187.2524682186</v>
      </c>
      <c r="AW39" s="19" t="str">
        <f t="shared" si="12"/>
        <v/>
      </c>
      <c r="AX39" s="109">
        <v>0.21334919521326956</v>
      </c>
      <c r="AY39" s="19" t="str">
        <f t="shared" si="13"/>
        <v/>
      </c>
      <c r="AZ39" s="19">
        <f t="shared" si="5"/>
        <v>1</v>
      </c>
      <c r="BA39" s="19">
        <f t="shared" si="14"/>
        <v>1</v>
      </c>
    </row>
    <row r="40" spans="1:53" x14ac:dyDescent="0.3">
      <c r="C40" s="1"/>
      <c r="K40" s="20">
        <v>38</v>
      </c>
      <c r="L40" s="81">
        <v>25153605.554604944</v>
      </c>
      <c r="M40" s="81">
        <v>1500000</v>
      </c>
      <c r="N40" s="81">
        <v>16690050.533658896</v>
      </c>
      <c r="O40" s="81">
        <v>847045.42745088693</v>
      </c>
      <c r="P40" s="81" t="str">
        <f t="shared" si="6"/>
        <v/>
      </c>
      <c r="Q40" s="81" t="str">
        <f t="shared" si="7"/>
        <v/>
      </c>
      <c r="R40" s="81">
        <v>8306178.3421960445</v>
      </c>
      <c r="S40" s="81" t="str">
        <f t="shared" si="0"/>
        <v/>
      </c>
      <c r="T40" s="81">
        <v>7888860.4727170644</v>
      </c>
      <c r="U40" s="81" t="str">
        <f t="shared" si="1"/>
        <v/>
      </c>
      <c r="V40" s="81" t="str">
        <f t="shared" si="8"/>
        <v/>
      </c>
      <c r="W40" s="81">
        <v>47404827.061089307</v>
      </c>
      <c r="X40" s="81">
        <v>5990289.7233370505</v>
      </c>
      <c r="Y40" s="81" t="str">
        <f t="shared" si="9"/>
        <v/>
      </c>
      <c r="Z40" s="91">
        <v>0.17319623554937635</v>
      </c>
      <c r="AA40" s="91">
        <v>0.20560456695426144</v>
      </c>
      <c r="AB40" s="61">
        <f t="shared" si="2"/>
        <v>1</v>
      </c>
      <c r="AG40" s="61">
        <f t="shared" si="10"/>
        <v>1</v>
      </c>
      <c r="AR40" s="19">
        <f t="shared" si="3"/>
        <v>1</v>
      </c>
      <c r="AS40" s="19">
        <f t="shared" si="4"/>
        <v>1</v>
      </c>
      <c r="AT40" s="19" t="str">
        <f t="shared" si="11"/>
        <v/>
      </c>
      <c r="AU40" s="19">
        <v>17363945.993743762</v>
      </c>
      <c r="AV40" s="111">
        <v>2194187.2524682186</v>
      </c>
      <c r="AW40" s="19" t="str">
        <f t="shared" si="12"/>
        <v/>
      </c>
      <c r="AX40" s="109">
        <v>0.20560456695426144</v>
      </c>
      <c r="AY40" s="19" t="str">
        <f t="shared" si="13"/>
        <v/>
      </c>
      <c r="AZ40" s="19">
        <f t="shared" si="5"/>
        <v>1</v>
      </c>
      <c r="BA40" s="19">
        <f t="shared" si="14"/>
        <v>1</v>
      </c>
    </row>
    <row r="41" spans="1:53" x14ac:dyDescent="0.3">
      <c r="C41" s="1"/>
      <c r="K41" s="20">
        <v>39</v>
      </c>
      <c r="L41" s="81">
        <v>25163847.680332553</v>
      </c>
      <c r="M41" s="81">
        <v>1500000</v>
      </c>
      <c r="N41" s="81">
        <v>15915045.805567428</v>
      </c>
      <c r="O41" s="81">
        <v>988283.41728962678</v>
      </c>
      <c r="P41" s="81" t="str">
        <f t="shared" si="6"/>
        <v/>
      </c>
      <c r="Q41" s="81" t="str">
        <f t="shared" si="7"/>
        <v/>
      </c>
      <c r="R41" s="81">
        <v>8735660.1592692602</v>
      </c>
      <c r="S41" s="81" t="str">
        <f t="shared" si="0"/>
        <v/>
      </c>
      <c r="T41" s="81">
        <v>7908078.6549091237</v>
      </c>
      <c r="U41" s="81" t="str">
        <f t="shared" si="1"/>
        <v/>
      </c>
      <c r="V41" s="81" t="str">
        <f t="shared" si="8"/>
        <v/>
      </c>
      <c r="W41" s="81">
        <v>47480647.59241239</v>
      </c>
      <c r="X41" s="81">
        <v>5990289.7233370505</v>
      </c>
      <c r="Y41" s="81" t="str">
        <f t="shared" si="9"/>
        <v/>
      </c>
      <c r="Z41" s="91">
        <v>0.17321742333458801</v>
      </c>
      <c r="AA41" s="91">
        <v>0.20568500013455893</v>
      </c>
      <c r="AB41" s="61">
        <f t="shared" si="2"/>
        <v>1</v>
      </c>
      <c r="AG41" s="61">
        <f t="shared" si="10"/>
        <v>1</v>
      </c>
      <c r="AR41" s="19">
        <f t="shared" si="3"/>
        <v>1</v>
      </c>
      <c r="AS41" s="19">
        <f t="shared" si="4"/>
        <v>1</v>
      </c>
      <c r="AT41" s="19" t="str">
        <f t="shared" si="11"/>
        <v/>
      </c>
      <c r="AU41" s="19">
        <v>17391718.347167067</v>
      </c>
      <c r="AV41" s="111">
        <v>2194187.2524682186</v>
      </c>
      <c r="AW41" s="19" t="str">
        <f t="shared" si="12"/>
        <v/>
      </c>
      <c r="AX41" s="109">
        <v>0.20568500013455626</v>
      </c>
      <c r="AY41" s="19" t="str">
        <f t="shared" si="13"/>
        <v/>
      </c>
      <c r="AZ41" s="19">
        <f t="shared" si="5"/>
        <v>1</v>
      </c>
      <c r="BA41" s="19">
        <f t="shared" si="14"/>
        <v>1</v>
      </c>
    </row>
    <row r="42" spans="1:53" x14ac:dyDescent="0.3">
      <c r="K42" s="20">
        <v>40</v>
      </c>
      <c r="L42" s="81">
        <v>22407720.593166403</v>
      </c>
      <c r="M42" s="81">
        <v>1500000</v>
      </c>
      <c r="N42" s="81">
        <v>13291435.814556332</v>
      </c>
      <c r="O42" s="81">
        <v>1428728.5359471231</v>
      </c>
      <c r="P42" s="81" t="str">
        <f t="shared" si="6"/>
        <v/>
      </c>
      <c r="Q42" s="81" t="str">
        <f t="shared" si="7"/>
        <v/>
      </c>
      <c r="R42" s="81">
        <v>7812939.8857827885</v>
      </c>
      <c r="S42" s="81" t="str">
        <f t="shared" si="0"/>
        <v/>
      </c>
      <c r="T42" s="81">
        <v>7046629.3243912142</v>
      </c>
      <c r="U42" s="81" t="str">
        <f t="shared" si="1"/>
        <v/>
      </c>
      <c r="V42" s="81" t="str">
        <f t="shared" si="8"/>
        <v/>
      </c>
      <c r="W42" s="81">
        <v>42346842.901927993</v>
      </c>
      <c r="X42" s="81">
        <v>5990289.7233370505</v>
      </c>
      <c r="Y42" s="81" t="str">
        <f t="shared" si="9"/>
        <v/>
      </c>
      <c r="Z42" s="91">
        <v>0.16715801781248718</v>
      </c>
      <c r="AA42" s="91">
        <v>0.19991096263491315</v>
      </c>
      <c r="AB42" s="61">
        <f t="shared" si="2"/>
        <v>1</v>
      </c>
      <c r="AG42" s="61">
        <f t="shared" si="10"/>
        <v>1</v>
      </c>
      <c r="AR42" s="19">
        <f t="shared" si="3"/>
        <v>1</v>
      </c>
      <c r="AS42" s="19">
        <f t="shared" si="4"/>
        <v>1</v>
      </c>
      <c r="AT42" s="19" t="str">
        <f t="shared" si="11"/>
        <v/>
      </c>
      <c r="AU42" s="19">
        <v>15511253.573545521</v>
      </c>
      <c r="AV42" s="111">
        <v>2194187.2524682186</v>
      </c>
      <c r="AW42" s="19" t="str">
        <f t="shared" si="12"/>
        <v/>
      </c>
      <c r="AX42" s="109">
        <v>0.19991096263491048</v>
      </c>
      <c r="AY42" s="19" t="str">
        <f t="shared" si="13"/>
        <v/>
      </c>
      <c r="AZ42" s="19">
        <f t="shared" si="5"/>
        <v>1</v>
      </c>
      <c r="BA42" s="19">
        <f t="shared" si="14"/>
        <v>1</v>
      </c>
    </row>
    <row r="43" spans="1:53" x14ac:dyDescent="0.3">
      <c r="K43" s="20">
        <v>41</v>
      </c>
      <c r="L43" s="81">
        <v>24025627.296375088</v>
      </c>
      <c r="M43" s="81">
        <v>1500000</v>
      </c>
      <c r="N43" s="81">
        <v>14125174.124824023</v>
      </c>
      <c r="O43" s="81">
        <v>1484719.8190477456</v>
      </c>
      <c r="P43" s="81" t="str">
        <f t="shared" si="6"/>
        <v/>
      </c>
      <c r="Q43" s="81" t="str">
        <f t="shared" si="7"/>
        <v/>
      </c>
      <c r="R43" s="81">
        <v>7686129.3195572672</v>
      </c>
      <c r="S43" s="81" t="str">
        <f t="shared" si="0"/>
        <v/>
      </c>
      <c r="T43" s="81">
        <v>7564287.1142284907</v>
      </c>
      <c r="U43" s="81" t="str">
        <f t="shared" si="1"/>
        <v/>
      </c>
      <c r="V43" s="81" t="str">
        <f t="shared" si="8"/>
        <v/>
      </c>
      <c r="W43" s="81">
        <v>45475421.477300525</v>
      </c>
      <c r="X43" s="81">
        <v>5990289.7233370505</v>
      </c>
      <c r="Y43" s="81" t="str">
        <f t="shared" si="9"/>
        <v/>
      </c>
      <c r="Z43" s="91">
        <v>0.17080494008212721</v>
      </c>
      <c r="AA43" s="91">
        <v>0.20351123989627595</v>
      </c>
      <c r="AB43" s="61">
        <f t="shared" si="2"/>
        <v>1</v>
      </c>
      <c r="AG43" s="61">
        <f t="shared" si="10"/>
        <v>1</v>
      </c>
      <c r="AR43" s="19">
        <f t="shared" si="3"/>
        <v>1</v>
      </c>
      <c r="AS43" s="19">
        <f t="shared" si="4"/>
        <v>1</v>
      </c>
      <c r="AT43" s="19" t="str">
        <f t="shared" si="11"/>
        <v/>
      </c>
      <c r="AU43" s="19">
        <v>16657222.724534005</v>
      </c>
      <c r="AV43" s="111">
        <v>2194187.2524682186</v>
      </c>
      <c r="AW43" s="19" t="str">
        <f t="shared" si="12"/>
        <v/>
      </c>
      <c r="AX43" s="109">
        <v>0.20351123989627595</v>
      </c>
      <c r="AY43" s="19" t="str">
        <f t="shared" si="13"/>
        <v/>
      </c>
      <c r="AZ43" s="19">
        <f t="shared" si="5"/>
        <v>1</v>
      </c>
      <c r="BA43" s="19">
        <f t="shared" si="14"/>
        <v>1</v>
      </c>
    </row>
    <row r="44" spans="1:53" x14ac:dyDescent="0.3">
      <c r="K44" s="20">
        <v>42</v>
      </c>
      <c r="L44" s="81">
        <v>22298765.543064572</v>
      </c>
      <c r="M44" s="81">
        <v>1500000</v>
      </c>
      <c r="N44" s="81">
        <v>13248502.00022562</v>
      </c>
      <c r="O44" s="81">
        <v>1366368.3218631682</v>
      </c>
      <c r="P44" s="81" t="str">
        <f t="shared" si="6"/>
        <v/>
      </c>
      <c r="Q44" s="81" t="str">
        <f t="shared" si="7"/>
        <v/>
      </c>
      <c r="R44" s="81">
        <v>7248019.9483425021</v>
      </c>
      <c r="S44" s="81" t="str">
        <f t="shared" si="0"/>
        <v/>
      </c>
      <c r="T44" s="81">
        <v>7110327.1950208573</v>
      </c>
      <c r="U44" s="81" t="str">
        <f t="shared" si="1"/>
        <v/>
      </c>
      <c r="V44" s="81" t="str">
        <f t="shared" si="8"/>
        <v/>
      </c>
      <c r="W44" s="81">
        <v>42245966.458029039</v>
      </c>
      <c r="X44" s="81">
        <v>5990289.7233370505</v>
      </c>
      <c r="Y44" s="81" t="str">
        <f t="shared" si="9"/>
        <v/>
      </c>
      <c r="Z44" s="91">
        <v>0.16690242368020947</v>
      </c>
      <c r="AA44" s="91">
        <v>0.1997902866909822</v>
      </c>
      <c r="AB44" s="61">
        <f t="shared" si="2"/>
        <v>1</v>
      </c>
      <c r="AG44" s="61">
        <f t="shared" si="10"/>
        <v>1</v>
      </c>
      <c r="AR44" s="19">
        <f t="shared" si="3"/>
        <v>1</v>
      </c>
      <c r="AS44" s="19">
        <f t="shared" si="4"/>
        <v>1</v>
      </c>
      <c r="AT44" s="19" t="str">
        <f t="shared" si="11"/>
        <v/>
      </c>
      <c r="AU44" s="19">
        <v>15474303.473049525</v>
      </c>
      <c r="AV44" s="111">
        <v>2194187.2524682186</v>
      </c>
      <c r="AW44" s="19" t="str">
        <f t="shared" si="12"/>
        <v/>
      </c>
      <c r="AX44" s="109">
        <v>0.1997902866909822</v>
      </c>
      <c r="AY44" s="19" t="str">
        <f t="shared" si="13"/>
        <v/>
      </c>
      <c r="AZ44" s="19">
        <f t="shared" si="5"/>
        <v>1</v>
      </c>
      <c r="BA44" s="19">
        <f t="shared" si="14"/>
        <v>1</v>
      </c>
    </row>
    <row r="45" spans="1:53" x14ac:dyDescent="0.3">
      <c r="K45" s="20">
        <v>43</v>
      </c>
      <c r="L45" s="81">
        <v>18212182.572887376</v>
      </c>
      <c r="M45" s="81">
        <v>1500000</v>
      </c>
      <c r="N45" s="81">
        <v>10939353.843227774</v>
      </c>
      <c r="O45" s="81">
        <v>1254148.0072234417</v>
      </c>
      <c r="P45" s="81" t="str">
        <f t="shared" si="6"/>
        <v/>
      </c>
      <c r="Q45" s="81" t="str">
        <f t="shared" si="7"/>
        <v/>
      </c>
      <c r="R45" s="81">
        <v>6064371.5293591488</v>
      </c>
      <c r="S45" s="81" t="str">
        <f t="shared" si="0"/>
        <v/>
      </c>
      <c r="T45" s="81">
        <v>5907561.876680675</v>
      </c>
      <c r="U45" s="81" t="str">
        <f t="shared" si="1"/>
        <v/>
      </c>
      <c r="V45" s="81" t="str">
        <f t="shared" si="8"/>
        <v/>
      </c>
      <c r="W45" s="81">
        <v>34552204.795075819</v>
      </c>
      <c r="X45" s="81">
        <v>5990289.7233370505</v>
      </c>
      <c r="Y45" s="81" t="str">
        <f t="shared" si="9"/>
        <v/>
      </c>
      <c r="Z45" s="91">
        <v>0.15621200857975204</v>
      </c>
      <c r="AA45" s="91">
        <v>0.18956698583284304</v>
      </c>
      <c r="AB45" s="61">
        <f t="shared" si="2"/>
        <v>1</v>
      </c>
      <c r="AG45" s="61">
        <f t="shared" si="10"/>
        <v>1</v>
      </c>
      <c r="AR45" s="19">
        <f t="shared" si="3"/>
        <v>1</v>
      </c>
      <c r="AS45" s="19">
        <f t="shared" si="4"/>
        <v>1</v>
      </c>
      <c r="AT45" s="19" t="str">
        <f t="shared" si="11"/>
        <v/>
      </c>
      <c r="AU45" s="19">
        <v>12656150.337882567</v>
      </c>
      <c r="AV45" s="111">
        <v>2194187.2524682186</v>
      </c>
      <c r="AW45" s="19" t="str">
        <f t="shared" si="12"/>
        <v/>
      </c>
      <c r="AX45" s="109">
        <v>0.1895669858328457</v>
      </c>
      <c r="AY45" s="19" t="str">
        <f t="shared" si="13"/>
        <v/>
      </c>
      <c r="AZ45" s="19">
        <f t="shared" si="5"/>
        <v>1</v>
      </c>
      <c r="BA45" s="19">
        <f t="shared" si="14"/>
        <v>1</v>
      </c>
    </row>
    <row r="46" spans="1:53" x14ac:dyDescent="0.3">
      <c r="K46" s="20">
        <v>44</v>
      </c>
      <c r="L46" s="81">
        <v>19203409.404161617</v>
      </c>
      <c r="M46" s="81">
        <v>1500000</v>
      </c>
      <c r="N46" s="81">
        <v>11658877.831595929</v>
      </c>
      <c r="O46" s="81">
        <v>1182476.1470665708</v>
      </c>
      <c r="P46" s="81" t="str">
        <f t="shared" si="6"/>
        <v/>
      </c>
      <c r="Q46" s="81" t="str">
        <f t="shared" si="7"/>
        <v/>
      </c>
      <c r="R46" s="81">
        <v>6417577.7684827317</v>
      </c>
      <c r="S46" s="81" t="str">
        <f t="shared" si="0"/>
        <v/>
      </c>
      <c r="T46" s="81">
        <v>6319483.5432323404</v>
      </c>
      <c r="U46" s="81" t="str">
        <f t="shared" si="1"/>
        <v/>
      </c>
      <c r="V46" s="81" t="str">
        <f t="shared" si="8"/>
        <v/>
      </c>
      <c r="W46" s="81">
        <v>36494304.25334993</v>
      </c>
      <c r="X46" s="81">
        <v>5990289.7233370505</v>
      </c>
      <c r="Y46" s="81" t="str">
        <f t="shared" si="9"/>
        <v/>
      </c>
      <c r="Z46" s="91">
        <v>0.15902522813224707</v>
      </c>
      <c r="AA46" s="91">
        <v>0.1923581411976345</v>
      </c>
      <c r="AB46" s="61">
        <f t="shared" si="2"/>
        <v>1</v>
      </c>
      <c r="AG46" s="61">
        <f t="shared" si="10"/>
        <v>1</v>
      </c>
      <c r="AR46" s="19">
        <f t="shared" si="3"/>
        <v>1</v>
      </c>
      <c r="AS46" s="19">
        <f t="shared" si="4"/>
        <v>1</v>
      </c>
      <c r="AT46" s="19" t="str">
        <f t="shared" si="11"/>
        <v/>
      </c>
      <c r="AU46" s="19">
        <v>13367523.254916802</v>
      </c>
      <c r="AV46" s="111">
        <v>2194187.2524682186</v>
      </c>
      <c r="AW46" s="19" t="str">
        <f t="shared" si="12"/>
        <v/>
      </c>
      <c r="AX46" s="109">
        <v>0.19235814119763717</v>
      </c>
      <c r="AY46" s="19" t="str">
        <f t="shared" si="13"/>
        <v/>
      </c>
      <c r="AZ46" s="19">
        <f t="shared" si="5"/>
        <v>1</v>
      </c>
      <c r="BA46" s="19">
        <f t="shared" si="14"/>
        <v>1</v>
      </c>
    </row>
    <row r="47" spans="1:53" x14ac:dyDescent="0.3">
      <c r="K47" s="20">
        <v>45</v>
      </c>
      <c r="L47" s="81">
        <v>19000825.698831901</v>
      </c>
      <c r="M47" s="81">
        <v>1500000</v>
      </c>
      <c r="N47" s="81">
        <v>11668536.914333083</v>
      </c>
      <c r="O47" s="81">
        <v>1153040.3998707978</v>
      </c>
      <c r="P47" s="81" t="str">
        <f t="shared" si="6"/>
        <v/>
      </c>
      <c r="Q47" s="81" t="str">
        <f t="shared" si="7"/>
        <v/>
      </c>
      <c r="R47" s="81">
        <v>6521296.1970642786</v>
      </c>
      <c r="S47" s="81" t="str">
        <f t="shared" si="0"/>
        <v/>
      </c>
      <c r="T47" s="81">
        <v>6330033.3433899265</v>
      </c>
      <c r="U47" s="81" t="str">
        <f t="shared" si="1"/>
        <v/>
      </c>
      <c r="V47" s="81" t="str">
        <f t="shared" si="8"/>
        <v/>
      </c>
      <c r="W47" s="81">
        <v>36170412.605844952</v>
      </c>
      <c r="X47" s="81">
        <v>5990289.7233370505</v>
      </c>
      <c r="Y47" s="81" t="str">
        <f t="shared" si="9"/>
        <v/>
      </c>
      <c r="Z47" s="91">
        <v>0.15846311970484539</v>
      </c>
      <c r="AA47" s="91">
        <v>0.19190366463994835</v>
      </c>
      <c r="AB47" s="61">
        <f t="shared" si="2"/>
        <v>1</v>
      </c>
      <c r="AG47" s="61">
        <f t="shared" si="10"/>
        <v>1</v>
      </c>
      <c r="AR47" s="19">
        <f t="shared" si="3"/>
        <v>1</v>
      </c>
      <c r="AS47" s="19">
        <f t="shared" si="4"/>
        <v>1</v>
      </c>
      <c r="AT47" s="19" t="str">
        <f t="shared" si="11"/>
        <v/>
      </c>
      <c r="AU47" s="19">
        <v>13248884.765468165</v>
      </c>
      <c r="AV47" s="111">
        <v>2194187.2524682186</v>
      </c>
      <c r="AW47" s="19" t="str">
        <f t="shared" si="12"/>
        <v/>
      </c>
      <c r="AX47" s="109">
        <v>0.19190366463994835</v>
      </c>
      <c r="AY47" s="19" t="str">
        <f t="shared" si="13"/>
        <v/>
      </c>
      <c r="AZ47" s="19">
        <f t="shared" si="5"/>
        <v>1</v>
      </c>
      <c r="BA47" s="19">
        <f t="shared" si="14"/>
        <v>1</v>
      </c>
    </row>
    <row r="48" spans="1:53" x14ac:dyDescent="0.3">
      <c r="K48" s="20">
        <v>46</v>
      </c>
      <c r="L48" s="81">
        <v>16793610.039191846</v>
      </c>
      <c r="M48" s="81">
        <v>1500000</v>
      </c>
      <c r="N48" s="81">
        <v>10076841.079436138</v>
      </c>
      <c r="O48" s="81">
        <v>1255054.1273082262</v>
      </c>
      <c r="P48" s="81" t="str">
        <f t="shared" si="6"/>
        <v/>
      </c>
      <c r="Q48" s="81" t="str">
        <f t="shared" si="7"/>
        <v/>
      </c>
      <c r="R48" s="81">
        <v>5845109.9513068609</v>
      </c>
      <c r="S48" s="81" t="str">
        <f t="shared" si="0"/>
        <v/>
      </c>
      <c r="T48" s="81">
        <v>5650943.6668091565</v>
      </c>
      <c r="U48" s="81" t="str">
        <f t="shared" si="1"/>
        <v/>
      </c>
      <c r="V48" s="81" t="str">
        <f t="shared" si="8"/>
        <v/>
      </c>
      <c r="W48" s="81">
        <v>32035135.092751529</v>
      </c>
      <c r="X48" s="81">
        <v>5990289.7233370505</v>
      </c>
      <c r="Y48" s="81" t="str">
        <f t="shared" si="9"/>
        <v/>
      </c>
      <c r="Z48" s="91">
        <v>0.15188628057655329</v>
      </c>
      <c r="AA48" s="91">
        <v>0.18569305379740442</v>
      </c>
      <c r="AB48" s="61">
        <f t="shared" si="2"/>
        <v>1</v>
      </c>
      <c r="AG48" s="61">
        <f t="shared" si="10"/>
        <v>1</v>
      </c>
      <c r="AR48" s="19">
        <f t="shared" si="3"/>
        <v>1</v>
      </c>
      <c r="AS48" s="19">
        <f t="shared" si="4"/>
        <v>1</v>
      </c>
      <c r="AT48" s="19" t="str">
        <f t="shared" si="11"/>
        <v/>
      </c>
      <c r="AU48" s="19">
        <v>11734171.183368931</v>
      </c>
      <c r="AV48" s="111">
        <v>2194187.2524682186</v>
      </c>
      <c r="AW48" s="19" t="str">
        <f t="shared" si="12"/>
        <v/>
      </c>
      <c r="AX48" s="109">
        <v>0.18569305379740708</v>
      </c>
      <c r="AY48" s="19" t="str">
        <f t="shared" si="13"/>
        <v/>
      </c>
      <c r="AZ48" s="19">
        <f t="shared" si="5"/>
        <v>1</v>
      </c>
      <c r="BA48" s="19">
        <f t="shared" si="14"/>
        <v>1</v>
      </c>
    </row>
    <row r="49" spans="11:53" x14ac:dyDescent="0.3">
      <c r="K49" s="20">
        <v>47</v>
      </c>
      <c r="L49" s="81">
        <v>12149996.942637105</v>
      </c>
      <c r="M49" s="81">
        <v>1500000</v>
      </c>
      <c r="N49" s="81">
        <v>7136896.2126874179</v>
      </c>
      <c r="O49" s="81">
        <v>1380724.6133345943</v>
      </c>
      <c r="P49" s="81" t="str">
        <f t="shared" si="6"/>
        <v/>
      </c>
      <c r="Q49" s="81" t="str">
        <f t="shared" si="7"/>
        <v/>
      </c>
      <c r="R49" s="81">
        <v>4242604.4616980813</v>
      </c>
      <c r="S49" s="81" t="str">
        <f t="shared" si="0"/>
        <v/>
      </c>
      <c r="T49" s="81">
        <v>4138497.3479278795</v>
      </c>
      <c r="U49" s="81" t="str">
        <f t="shared" si="1"/>
        <v/>
      </c>
      <c r="V49" s="81" t="str">
        <f t="shared" si="8"/>
        <v/>
      </c>
      <c r="W49" s="81">
        <v>23236107.596133541</v>
      </c>
      <c r="X49" s="81">
        <v>5990289.7233370505</v>
      </c>
      <c r="Y49" s="81" t="str">
        <f t="shared" si="9"/>
        <v/>
      </c>
      <c r="Z49" s="91">
        <v>0.1343408647365445</v>
      </c>
      <c r="AA49" s="91">
        <v>0.16905905795545806</v>
      </c>
      <c r="AB49" s="61">
        <f t="shared" si="2"/>
        <v>1</v>
      </c>
      <c r="AG49" s="61">
        <f t="shared" si="10"/>
        <v>1</v>
      </c>
      <c r="AR49" s="19">
        <f t="shared" si="3"/>
        <v>1</v>
      </c>
      <c r="AS49" s="19" t="str">
        <f t="shared" si="4"/>
        <v/>
      </c>
      <c r="AT49" s="19" t="str">
        <f t="shared" si="11"/>
        <v/>
      </c>
      <c r="AU49" s="19">
        <v>8511169.4824693706</v>
      </c>
      <c r="AV49" s="111">
        <v>2194187.2524682186</v>
      </c>
      <c r="AW49" s="19" t="str">
        <f t="shared" si="12"/>
        <v/>
      </c>
      <c r="AX49" s="109">
        <v>0.16905905795545806</v>
      </c>
      <c r="AY49" s="19" t="str">
        <f t="shared" si="13"/>
        <v/>
      </c>
      <c r="AZ49" s="19" t="str">
        <f t="shared" si="5"/>
        <v/>
      </c>
      <c r="BA49" s="19">
        <f t="shared" si="14"/>
        <v>1</v>
      </c>
    </row>
    <row r="50" spans="11:53" x14ac:dyDescent="0.3">
      <c r="K50" s="20">
        <v>48</v>
      </c>
      <c r="L50" s="81">
        <v>11405662.717172353</v>
      </c>
      <c r="M50" s="81">
        <v>1500000</v>
      </c>
      <c r="N50" s="81">
        <v>6667944.8802417312</v>
      </c>
      <c r="O50" s="81">
        <v>1450670.7166762725</v>
      </c>
      <c r="P50" s="81" t="str">
        <f t="shared" si="6"/>
        <v/>
      </c>
      <c r="Q50" s="81" t="str">
        <f t="shared" si="7"/>
        <v/>
      </c>
      <c r="R50" s="81">
        <v>3847756.1832114556</v>
      </c>
      <c r="S50" s="81" t="str">
        <f t="shared" si="0"/>
        <v/>
      </c>
      <c r="T50" s="81">
        <v>3914048.1839573462</v>
      </c>
      <c r="U50" s="81" t="str">
        <f t="shared" si="1"/>
        <v/>
      </c>
      <c r="V50" s="81">
        <f t="shared" si="8"/>
        <v>1</v>
      </c>
      <c r="W50" s="81">
        <v>21868460.081507575</v>
      </c>
      <c r="X50" s="81">
        <v>5990289.7233370505</v>
      </c>
      <c r="Y50" s="81" t="str">
        <f t="shared" si="9"/>
        <v/>
      </c>
      <c r="Z50" s="91">
        <v>0.13085636577745774</v>
      </c>
      <c r="AA50" s="91">
        <v>0.16587981155923259</v>
      </c>
      <c r="AB50" s="61">
        <f t="shared" si="2"/>
        <v>1</v>
      </c>
      <c r="AG50" s="61">
        <f t="shared" si="10"/>
        <v>1</v>
      </c>
      <c r="AR50" s="19">
        <f t="shared" si="3"/>
        <v>1</v>
      </c>
      <c r="AS50" s="19" t="str">
        <f t="shared" si="4"/>
        <v/>
      </c>
      <c r="AT50" s="19" t="str">
        <f t="shared" si="11"/>
        <v/>
      </c>
      <c r="AU50" s="19">
        <v>8010212.954311586</v>
      </c>
      <c r="AV50" s="111">
        <v>2194187.2524682186</v>
      </c>
      <c r="AW50" s="19" t="str">
        <f t="shared" si="12"/>
        <v/>
      </c>
      <c r="AX50" s="109">
        <v>0.16587981155923259</v>
      </c>
      <c r="AY50" s="19" t="str">
        <f t="shared" si="13"/>
        <v/>
      </c>
      <c r="AZ50" s="19" t="str">
        <f t="shared" si="5"/>
        <v/>
      </c>
      <c r="BA50" s="19">
        <f t="shared" si="14"/>
        <v>1</v>
      </c>
    </row>
    <row r="51" spans="11:53" x14ac:dyDescent="0.3">
      <c r="K51" s="20">
        <v>49</v>
      </c>
      <c r="L51" s="81">
        <v>12048057.251204649</v>
      </c>
      <c r="M51" s="81">
        <v>1500000</v>
      </c>
      <c r="N51" s="81">
        <v>7124909.3145612311</v>
      </c>
      <c r="O51" s="81">
        <v>1362303.8343763826</v>
      </c>
      <c r="P51" s="81" t="str">
        <f t="shared" si="6"/>
        <v/>
      </c>
      <c r="Q51" s="81" t="str">
        <f t="shared" si="7"/>
        <v/>
      </c>
      <c r="R51" s="81">
        <v>4208238.4325551018</v>
      </c>
      <c r="S51" s="81" t="str">
        <f t="shared" si="0"/>
        <v/>
      </c>
      <c r="T51" s="81">
        <v>4181417.2935726368</v>
      </c>
      <c r="U51" s="81" t="str">
        <f t="shared" si="1"/>
        <v/>
      </c>
      <c r="V51" s="81" t="str">
        <f t="shared" si="8"/>
        <v/>
      </c>
      <c r="W51" s="81">
        <v>23154283.608117267</v>
      </c>
      <c r="X51" s="81">
        <v>5990289.7233370505</v>
      </c>
      <c r="Y51" s="81" t="str">
        <f t="shared" si="9"/>
        <v/>
      </c>
      <c r="Z51" s="91">
        <v>0.13387763169889855</v>
      </c>
      <c r="AA51" s="91">
        <v>0.16887451990772995</v>
      </c>
      <c r="AB51" s="61">
        <f t="shared" si="2"/>
        <v>1</v>
      </c>
      <c r="AG51" s="61">
        <f t="shared" si="10"/>
        <v>1</v>
      </c>
      <c r="AR51" s="19">
        <f t="shared" si="3"/>
        <v>1</v>
      </c>
      <c r="AS51" s="19" t="str">
        <f t="shared" si="4"/>
        <v/>
      </c>
      <c r="AT51" s="19" t="str">
        <f t="shared" si="11"/>
        <v/>
      </c>
      <c r="AU51" s="19">
        <v>8481198.1188553479</v>
      </c>
      <c r="AV51" s="111">
        <v>2194187.2524682186</v>
      </c>
      <c r="AW51" s="19" t="str">
        <f t="shared" si="12"/>
        <v/>
      </c>
      <c r="AX51" s="109">
        <v>0.16887451990772995</v>
      </c>
      <c r="AY51" s="19" t="str">
        <f t="shared" si="13"/>
        <v/>
      </c>
      <c r="AZ51" s="19" t="str">
        <f t="shared" si="5"/>
        <v/>
      </c>
      <c r="BA51" s="19">
        <f t="shared" si="14"/>
        <v>1</v>
      </c>
    </row>
    <row r="52" spans="11:53" x14ac:dyDescent="0.3">
      <c r="K52" s="20">
        <v>50</v>
      </c>
      <c r="L52" s="81">
        <v>11570379.486996626</v>
      </c>
      <c r="M52" s="81">
        <v>1500000</v>
      </c>
      <c r="N52" s="81">
        <v>6791602.5733228251</v>
      </c>
      <c r="O52" s="81">
        <v>1438978.9709620262</v>
      </c>
      <c r="P52" s="81" t="str">
        <f t="shared" si="6"/>
        <v/>
      </c>
      <c r="Q52" s="81" t="str">
        <f t="shared" si="7"/>
        <v/>
      </c>
      <c r="R52" s="81">
        <v>4078818.4013951672</v>
      </c>
      <c r="S52" s="81" t="str">
        <f t="shared" si="0"/>
        <v/>
      </c>
      <c r="T52" s="81">
        <v>4068306.2521915538</v>
      </c>
      <c r="U52" s="81" t="str">
        <f t="shared" si="1"/>
        <v/>
      </c>
      <c r="V52" s="81" t="str">
        <f t="shared" si="8"/>
        <v/>
      </c>
      <c r="W52" s="81">
        <v>22297028.884344395</v>
      </c>
      <c r="X52" s="81">
        <v>5990289.7233370505</v>
      </c>
      <c r="Y52" s="81" t="str">
        <f t="shared" si="9"/>
        <v/>
      </c>
      <c r="Z52" s="91">
        <v>0.13164844853196378</v>
      </c>
      <c r="AA52" s="91">
        <v>0.16689833894299699</v>
      </c>
      <c r="AB52" s="61">
        <f t="shared" si="2"/>
        <v>1</v>
      </c>
      <c r="AG52" s="61">
        <f t="shared" si="10"/>
        <v>1</v>
      </c>
      <c r="AR52" s="19">
        <f t="shared" si="3"/>
        <v>1</v>
      </c>
      <c r="AS52" s="19" t="str">
        <f t="shared" si="4"/>
        <v/>
      </c>
      <c r="AT52" s="19" t="str">
        <f t="shared" si="11"/>
        <v/>
      </c>
      <c r="AU52" s="19">
        <v>8167193.7094037207</v>
      </c>
      <c r="AV52" s="111">
        <v>2194187.2524682186</v>
      </c>
      <c r="AW52" s="19" t="str">
        <f t="shared" si="12"/>
        <v/>
      </c>
      <c r="AX52" s="109">
        <v>0.16689833894299966</v>
      </c>
      <c r="AY52" s="19" t="str">
        <f t="shared" si="13"/>
        <v/>
      </c>
      <c r="AZ52" s="19" t="str">
        <f t="shared" si="5"/>
        <v/>
      </c>
      <c r="BA52" s="19">
        <f t="shared" si="14"/>
        <v>1</v>
      </c>
    </row>
    <row r="53" spans="11:53" x14ac:dyDescent="0.3">
      <c r="K53" s="20">
        <v>51</v>
      </c>
      <c r="L53" s="81">
        <v>10928147.462816719</v>
      </c>
      <c r="M53" s="81">
        <v>1500000</v>
      </c>
      <c r="N53" s="81">
        <v>6331974.2806386426</v>
      </c>
      <c r="O53" s="81">
        <v>1511449.1795011098</v>
      </c>
      <c r="P53" s="81" t="str">
        <f t="shared" si="6"/>
        <v/>
      </c>
      <c r="Q53" s="81" t="str">
        <f t="shared" si="7"/>
        <v/>
      </c>
      <c r="R53" s="81">
        <v>4003824.8046381581</v>
      </c>
      <c r="S53" s="81" t="str">
        <f t="shared" si="0"/>
        <v/>
      </c>
      <c r="T53" s="81">
        <v>3879149.1573423794</v>
      </c>
      <c r="U53" s="81" t="str">
        <f t="shared" si="1"/>
        <v/>
      </c>
      <c r="V53" s="81" t="str">
        <f t="shared" si="8"/>
        <v/>
      </c>
      <c r="W53" s="81">
        <v>21124443.281199928</v>
      </c>
      <c r="X53" s="81">
        <v>5990289.7233370505</v>
      </c>
      <c r="Y53" s="81" t="str">
        <f t="shared" si="9"/>
        <v/>
      </c>
      <c r="Z53" s="91">
        <v>0.12848741246076756</v>
      </c>
      <c r="AA53" s="91">
        <v>0.16405998988061299</v>
      </c>
      <c r="AB53" s="61">
        <f t="shared" si="2"/>
        <v>1</v>
      </c>
      <c r="AG53" s="61">
        <f t="shared" si="10"/>
        <v>1</v>
      </c>
      <c r="AR53" s="19">
        <f t="shared" si="3"/>
        <v>1</v>
      </c>
      <c r="AS53" s="19" t="str">
        <f t="shared" si="4"/>
        <v/>
      </c>
      <c r="AT53" s="19" t="str">
        <f t="shared" si="11"/>
        <v/>
      </c>
      <c r="AU53" s="19">
        <v>7737686.5400219262</v>
      </c>
      <c r="AV53" s="111">
        <v>2194187.2524682186</v>
      </c>
      <c r="AW53" s="19" t="str">
        <f t="shared" si="12"/>
        <v/>
      </c>
      <c r="AX53" s="109">
        <v>0.16405998988061032</v>
      </c>
      <c r="AY53" s="19" t="str">
        <f t="shared" si="13"/>
        <v/>
      </c>
      <c r="AZ53" s="19" t="str">
        <f t="shared" si="5"/>
        <v/>
      </c>
      <c r="BA53" s="19">
        <f t="shared" si="14"/>
        <v>1</v>
      </c>
    </row>
    <row r="54" spans="11:53" x14ac:dyDescent="0.3">
      <c r="K54" s="20">
        <v>52</v>
      </c>
      <c r="L54" s="81">
        <v>11730656.151285199</v>
      </c>
      <c r="M54" s="81">
        <v>1500000</v>
      </c>
      <c r="N54" s="81">
        <v>6316384.0518736979</v>
      </c>
      <c r="O54" s="81">
        <v>1955197.1820337907</v>
      </c>
      <c r="P54" s="81" t="str">
        <f t="shared" si="6"/>
        <v/>
      </c>
      <c r="Q54" s="81" t="str">
        <f t="shared" si="7"/>
        <v/>
      </c>
      <c r="R54" s="81">
        <v>4563274.7773404662</v>
      </c>
      <c r="S54" s="81" t="str">
        <f t="shared" si="0"/>
        <v/>
      </c>
      <c r="T54" s="81">
        <v>4175731.5411693752</v>
      </c>
      <c r="U54" s="81" t="str">
        <f t="shared" si="1"/>
        <v/>
      </c>
      <c r="V54" s="81" t="str">
        <f t="shared" si="8"/>
        <v/>
      </c>
      <c r="W54" s="81">
        <v>22748201.654948194</v>
      </c>
      <c r="X54" s="81">
        <v>5990289.7233370505</v>
      </c>
      <c r="Y54" s="81" t="str">
        <f t="shared" si="9"/>
        <v/>
      </c>
      <c r="Z54" s="91">
        <v>0.13240743955769396</v>
      </c>
      <c r="AA54" s="91">
        <v>0.16794829081621465</v>
      </c>
      <c r="AB54" s="61">
        <f t="shared" si="2"/>
        <v>1</v>
      </c>
      <c r="AG54" s="61">
        <f t="shared" si="10"/>
        <v>1</v>
      </c>
      <c r="AR54" s="19">
        <f t="shared" si="3"/>
        <v>1</v>
      </c>
      <c r="AS54" s="19" t="str">
        <f t="shared" si="4"/>
        <v/>
      </c>
      <c r="AT54" s="19" t="str">
        <f t="shared" si="11"/>
        <v/>
      </c>
      <c r="AU54" s="19">
        <v>8332454.0870550601</v>
      </c>
      <c r="AV54" s="111">
        <v>2194187.2524682186</v>
      </c>
      <c r="AW54" s="19" t="str">
        <f t="shared" si="12"/>
        <v/>
      </c>
      <c r="AX54" s="109">
        <v>0.16794829081621199</v>
      </c>
      <c r="AY54" s="19" t="str">
        <f t="shared" si="13"/>
        <v/>
      </c>
      <c r="AZ54" s="19" t="str">
        <f t="shared" si="5"/>
        <v/>
      </c>
      <c r="BA54" s="19">
        <f t="shared" si="14"/>
        <v>1</v>
      </c>
    </row>
    <row r="55" spans="11:53" x14ac:dyDescent="0.3">
      <c r="K55" s="20">
        <v>53</v>
      </c>
      <c r="L55" s="81">
        <v>13232866.2742809</v>
      </c>
      <c r="M55" s="81">
        <v>1500000</v>
      </c>
      <c r="N55" s="81">
        <v>6471927.5123787485</v>
      </c>
      <c r="O55" s="81">
        <v>2513973.7736001201</v>
      </c>
      <c r="P55" s="81" t="str">
        <f t="shared" si="6"/>
        <v/>
      </c>
      <c r="Q55" s="81" t="str">
        <f t="shared" si="7"/>
        <v/>
      </c>
      <c r="R55" s="81">
        <v>5129781.0302458825</v>
      </c>
      <c r="S55" s="81" t="str">
        <f t="shared" si="0"/>
        <v/>
      </c>
      <c r="T55" s="81">
        <v>4683996.0156043023</v>
      </c>
      <c r="U55" s="81" t="str">
        <f t="shared" si="1"/>
        <v/>
      </c>
      <c r="V55" s="81" t="str">
        <f t="shared" si="8"/>
        <v/>
      </c>
      <c r="W55" s="81">
        <v>25754961.424290471</v>
      </c>
      <c r="X55" s="81">
        <v>5990289.7233370505</v>
      </c>
      <c r="Y55" s="81" t="str">
        <f t="shared" si="9"/>
        <v/>
      </c>
      <c r="Z55" s="91">
        <v>0.13901521037713582</v>
      </c>
      <c r="AA55" s="91">
        <v>0.17442499179077497</v>
      </c>
      <c r="AB55" s="61">
        <f t="shared" si="2"/>
        <v>1</v>
      </c>
      <c r="AG55" s="61">
        <f t="shared" si="10"/>
        <v>1</v>
      </c>
      <c r="AR55" s="19">
        <f t="shared" si="3"/>
        <v>1</v>
      </c>
      <c r="AS55" s="19" t="str">
        <f t="shared" si="4"/>
        <v/>
      </c>
      <c r="AT55" s="19" t="str">
        <f t="shared" si="11"/>
        <v/>
      </c>
      <c r="AU55" s="19">
        <v>9433802.1456344184</v>
      </c>
      <c r="AV55" s="111">
        <v>2194187.2524682186</v>
      </c>
      <c r="AW55" s="19" t="str">
        <f t="shared" si="12"/>
        <v/>
      </c>
      <c r="AX55" s="109">
        <v>0.17442499179077497</v>
      </c>
      <c r="AY55" s="19" t="str">
        <f t="shared" si="13"/>
        <v/>
      </c>
      <c r="AZ55" s="19" t="str">
        <f t="shared" si="5"/>
        <v/>
      </c>
      <c r="BA55" s="19">
        <f t="shared" si="14"/>
        <v>1</v>
      </c>
    </row>
    <row r="56" spans="11:53" x14ac:dyDescent="0.3">
      <c r="K56" s="20">
        <v>54</v>
      </c>
      <c r="L56" s="81">
        <v>16627739.222366588</v>
      </c>
      <c r="M56" s="81">
        <v>1500000</v>
      </c>
      <c r="N56" s="81">
        <v>7887689.1760666268</v>
      </c>
      <c r="O56" s="81">
        <v>2696002.5662434478</v>
      </c>
      <c r="P56" s="81" t="str">
        <f t="shared" si="6"/>
        <v/>
      </c>
      <c r="Q56" s="81" t="str">
        <f t="shared" si="7"/>
        <v/>
      </c>
      <c r="R56" s="81">
        <v>6342904.9225337626</v>
      </c>
      <c r="S56" s="81" t="str">
        <f t="shared" si="0"/>
        <v/>
      </c>
      <c r="T56" s="81">
        <v>5790248.8815848697</v>
      </c>
      <c r="U56" s="81" t="str">
        <f t="shared" si="1"/>
        <v/>
      </c>
      <c r="V56" s="81" t="str">
        <f t="shared" si="8"/>
        <v/>
      </c>
      <c r="W56" s="81">
        <v>32468456.615755796</v>
      </c>
      <c r="X56" s="81">
        <v>5990289.7233370505</v>
      </c>
      <c r="Y56" s="81" t="str">
        <f t="shared" si="9"/>
        <v/>
      </c>
      <c r="Z56" s="91">
        <v>0.15135498079007537</v>
      </c>
      <c r="AA56" s="91">
        <v>0.18638234207285365</v>
      </c>
      <c r="AB56" s="61">
        <f t="shared" si="2"/>
        <v>1</v>
      </c>
      <c r="AG56" s="61">
        <f t="shared" si="10"/>
        <v>1</v>
      </c>
      <c r="AR56" s="19">
        <f t="shared" si="3"/>
        <v>1</v>
      </c>
      <c r="AS56" s="19" t="str">
        <f t="shared" si="4"/>
        <v/>
      </c>
      <c r="AT56" s="19" t="str">
        <f t="shared" si="11"/>
        <v/>
      </c>
      <c r="AU56" s="19">
        <v>11892892.815528395</v>
      </c>
      <c r="AV56" s="111">
        <v>2194187.2524682186</v>
      </c>
      <c r="AW56" s="19" t="str">
        <f t="shared" si="12"/>
        <v/>
      </c>
      <c r="AX56" s="109">
        <v>0.18638234207285365</v>
      </c>
      <c r="AY56" s="19" t="str">
        <f t="shared" si="13"/>
        <v/>
      </c>
      <c r="AZ56" s="19">
        <f t="shared" si="5"/>
        <v>1</v>
      </c>
      <c r="BA56" s="19">
        <f t="shared" si="14"/>
        <v>1</v>
      </c>
    </row>
    <row r="57" spans="11:53" x14ac:dyDescent="0.3">
      <c r="K57" s="20">
        <v>55</v>
      </c>
      <c r="L57" s="81">
        <v>15744723.187071502</v>
      </c>
      <c r="M57" s="81">
        <v>1500000</v>
      </c>
      <c r="N57" s="81">
        <v>7546260.2232251288</v>
      </c>
      <c r="O57" s="81">
        <v>2644723.0342217693</v>
      </c>
      <c r="P57" s="81" t="str">
        <f t="shared" si="6"/>
        <v/>
      </c>
      <c r="Q57" s="81" t="str">
        <f t="shared" si="7"/>
        <v/>
      </c>
      <c r="R57" s="81">
        <v>6018587.2667109882</v>
      </c>
      <c r="S57" s="81" t="str">
        <f t="shared" si="0"/>
        <v/>
      </c>
      <c r="T57" s="81">
        <v>5369945.7440826753</v>
      </c>
      <c r="U57" s="81" t="str">
        <f t="shared" si="1"/>
        <v/>
      </c>
      <c r="V57" s="81" t="str">
        <f t="shared" si="8"/>
        <v/>
      </c>
      <c r="W57" s="81">
        <v>30845914.052776031</v>
      </c>
      <c r="X57" s="81">
        <v>5990289.7233370505</v>
      </c>
      <c r="Y57" s="81" t="str">
        <f t="shared" si="9"/>
        <v/>
      </c>
      <c r="Z57" s="91">
        <v>0.14842700426951883</v>
      </c>
      <c r="AA57" s="91">
        <v>0.18374960585155353</v>
      </c>
      <c r="AB57" s="61">
        <f t="shared" si="2"/>
        <v>1</v>
      </c>
      <c r="AG57" s="61">
        <f t="shared" si="10"/>
        <v>1</v>
      </c>
      <c r="AR57" s="19">
        <f t="shared" si="3"/>
        <v>1</v>
      </c>
      <c r="AS57" s="19" t="str">
        <f t="shared" si="4"/>
        <v/>
      </c>
      <c r="AT57" s="19" t="str">
        <f t="shared" si="11"/>
        <v/>
      </c>
      <c r="AU57" s="19">
        <v>11298570.608639535</v>
      </c>
      <c r="AV57" s="111">
        <v>2194187.2524682186</v>
      </c>
      <c r="AW57" s="19" t="str">
        <f t="shared" si="12"/>
        <v/>
      </c>
      <c r="AX57" s="109">
        <v>0.18374960585155353</v>
      </c>
      <c r="AY57" s="19" t="str">
        <f t="shared" si="13"/>
        <v/>
      </c>
      <c r="AZ57" s="19">
        <f t="shared" si="5"/>
        <v>1</v>
      </c>
      <c r="BA57" s="19">
        <f t="shared" si="14"/>
        <v>1</v>
      </c>
    </row>
    <row r="58" spans="11:53" x14ac:dyDescent="0.3">
      <c r="K58" s="20">
        <v>56</v>
      </c>
      <c r="L58" s="81">
        <v>16684297.329634828</v>
      </c>
      <c r="M58" s="81">
        <v>1500000</v>
      </c>
      <c r="N58" s="81">
        <v>8091997.5967933377</v>
      </c>
      <c r="O58" s="81">
        <v>2591184.47056755</v>
      </c>
      <c r="P58" s="81" t="str">
        <f t="shared" si="6"/>
        <v/>
      </c>
      <c r="Q58" s="81" t="str">
        <f t="shared" si="7"/>
        <v/>
      </c>
      <c r="R58" s="81">
        <v>6619220.2118613767</v>
      </c>
      <c r="S58" s="81" t="str">
        <f t="shared" si="0"/>
        <v/>
      </c>
      <c r="T58" s="81">
        <v>5562326.1980370739</v>
      </c>
      <c r="U58" s="81" t="str">
        <f t="shared" si="1"/>
        <v/>
      </c>
      <c r="V58" s="81" t="str">
        <f t="shared" si="8"/>
        <v/>
      </c>
      <c r="W58" s="81">
        <v>32799055.089781109</v>
      </c>
      <c r="X58" s="81">
        <v>5990289.7233370505</v>
      </c>
      <c r="Y58" s="81" t="str">
        <f t="shared" si="9"/>
        <v/>
      </c>
      <c r="Z58" s="91">
        <v>0.15153678003137117</v>
      </c>
      <c r="AA58" s="91">
        <v>0.1869017370799213</v>
      </c>
      <c r="AB58" s="61">
        <f t="shared" si="2"/>
        <v>1</v>
      </c>
      <c r="AG58" s="61">
        <f t="shared" si="10"/>
        <v>1</v>
      </c>
      <c r="AR58" s="19">
        <f t="shared" si="3"/>
        <v>1</v>
      </c>
      <c r="AS58" s="19" t="str">
        <f t="shared" si="4"/>
        <v/>
      </c>
      <c r="AT58" s="19" t="str">
        <f t="shared" si="11"/>
        <v/>
      </c>
      <c r="AU58" s="19">
        <v>12013987.952974891</v>
      </c>
      <c r="AV58" s="111">
        <v>2194187.2524682186</v>
      </c>
      <c r="AW58" s="19" t="str">
        <f t="shared" si="12"/>
        <v/>
      </c>
      <c r="AX58" s="109">
        <v>0.18690173707992397</v>
      </c>
      <c r="AY58" s="19" t="str">
        <f t="shared" si="13"/>
        <v/>
      </c>
      <c r="AZ58" s="19">
        <f t="shared" si="5"/>
        <v>1</v>
      </c>
      <c r="BA58" s="19">
        <f t="shared" si="14"/>
        <v>1</v>
      </c>
    </row>
    <row r="59" spans="11:53" x14ac:dyDescent="0.3">
      <c r="K59" s="20">
        <v>57</v>
      </c>
      <c r="L59" s="81">
        <v>16456456.336956011</v>
      </c>
      <c r="M59" s="81">
        <v>1500000</v>
      </c>
      <c r="N59" s="81">
        <v>7453969.5834411718</v>
      </c>
      <c r="O59" s="81">
        <v>2959477.6548318719</v>
      </c>
      <c r="P59" s="81" t="str">
        <f t="shared" si="6"/>
        <v/>
      </c>
      <c r="Q59" s="81" t="str">
        <f t="shared" si="7"/>
        <v/>
      </c>
      <c r="R59" s="81">
        <v>6246656.2224507844</v>
      </c>
      <c r="S59" s="81" t="str">
        <f t="shared" si="0"/>
        <v/>
      </c>
      <c r="T59" s="81">
        <v>5276731.3910080837</v>
      </c>
      <c r="U59" s="81" t="str">
        <f t="shared" si="1"/>
        <v/>
      </c>
      <c r="V59" s="81" t="str">
        <f t="shared" si="8"/>
        <v/>
      </c>
      <c r="W59" s="81">
        <v>32474645.802421663</v>
      </c>
      <c r="X59" s="81">
        <v>5990289.7233370505</v>
      </c>
      <c r="Y59" s="81" t="str">
        <f t="shared" si="9"/>
        <v/>
      </c>
      <c r="Z59" s="91">
        <v>0.15080032537582699</v>
      </c>
      <c r="AA59" s="91">
        <v>0.18639211686862378</v>
      </c>
      <c r="AB59" s="61">
        <f t="shared" si="2"/>
        <v>1</v>
      </c>
      <c r="AG59" s="61">
        <f t="shared" si="10"/>
        <v>1</v>
      </c>
      <c r="AR59" s="19">
        <f t="shared" si="3"/>
        <v>1</v>
      </c>
      <c r="AS59" s="19" t="str">
        <f t="shared" si="4"/>
        <v/>
      </c>
      <c r="AT59" s="19" t="str">
        <f t="shared" si="11"/>
        <v/>
      </c>
      <c r="AU59" s="19">
        <v>11895159.856875751</v>
      </c>
      <c r="AV59" s="111">
        <v>2194187.2524682186</v>
      </c>
      <c r="AW59" s="19" t="str">
        <f t="shared" si="12"/>
        <v/>
      </c>
      <c r="AX59" s="109">
        <v>0.18639211686862112</v>
      </c>
      <c r="AY59" s="19" t="str">
        <f t="shared" si="13"/>
        <v/>
      </c>
      <c r="AZ59" s="19">
        <f t="shared" si="5"/>
        <v>1</v>
      </c>
      <c r="BA59" s="19">
        <f t="shared" si="14"/>
        <v>1</v>
      </c>
    </row>
    <row r="60" spans="11:53" x14ac:dyDescent="0.3">
      <c r="K60" s="20">
        <v>58</v>
      </c>
      <c r="L60" s="81">
        <v>17602094.643158488</v>
      </c>
      <c r="M60" s="81">
        <v>1500000</v>
      </c>
      <c r="N60" s="81">
        <v>8055126.3664267734</v>
      </c>
      <c r="O60" s="81">
        <v>2923167.4164170465</v>
      </c>
      <c r="P60" s="81" t="str">
        <f t="shared" si="6"/>
        <v/>
      </c>
      <c r="Q60" s="81" t="str">
        <f t="shared" si="7"/>
        <v/>
      </c>
      <c r="R60" s="81">
        <v>6754816.7484834883</v>
      </c>
      <c r="S60" s="81" t="str">
        <f t="shared" si="0"/>
        <v/>
      </c>
      <c r="T60" s="81">
        <v>5421864.0557461809</v>
      </c>
      <c r="U60" s="81" t="str">
        <f t="shared" si="1"/>
        <v/>
      </c>
      <c r="V60" s="81" t="str">
        <f t="shared" si="8"/>
        <v/>
      </c>
      <c r="W60" s="81">
        <v>34849035.52503299</v>
      </c>
      <c r="X60" s="81">
        <v>5990289.7233370505</v>
      </c>
      <c r="Y60" s="81" t="str">
        <f t="shared" si="9"/>
        <v/>
      </c>
      <c r="Z60" s="91">
        <v>0.15439762165314086</v>
      </c>
      <c r="AA60" s="91">
        <v>0.19000411812826279</v>
      </c>
      <c r="AB60" s="61">
        <f t="shared" si="2"/>
        <v>1</v>
      </c>
      <c r="AG60" s="61">
        <f t="shared" si="10"/>
        <v>1</v>
      </c>
      <c r="AR60" s="19">
        <f t="shared" si="3"/>
        <v>1</v>
      </c>
      <c r="AS60" s="19" t="str">
        <f t="shared" si="4"/>
        <v/>
      </c>
      <c r="AT60" s="19" t="str">
        <f t="shared" si="11"/>
        <v/>
      </c>
      <c r="AU60" s="19">
        <v>12764876.665638547</v>
      </c>
      <c r="AV60" s="111">
        <v>2194187.2524682186</v>
      </c>
      <c r="AW60" s="19" t="str">
        <f t="shared" si="12"/>
        <v/>
      </c>
      <c r="AX60" s="109">
        <v>0.19000411812826279</v>
      </c>
      <c r="AY60" s="19" t="str">
        <f t="shared" si="13"/>
        <v/>
      </c>
      <c r="AZ60" s="19">
        <f t="shared" si="5"/>
        <v>1</v>
      </c>
      <c r="BA60" s="19">
        <f t="shared" si="14"/>
        <v>1</v>
      </c>
    </row>
    <row r="61" spans="11:53" x14ac:dyDescent="0.3">
      <c r="K61" s="20">
        <v>59</v>
      </c>
      <c r="L61" s="81">
        <v>16009055.977915706</v>
      </c>
      <c r="M61" s="81">
        <v>1500000</v>
      </c>
      <c r="N61" s="81">
        <v>7415428.1498051891</v>
      </c>
      <c r="O61" s="81">
        <v>2891825.6167425225</v>
      </c>
      <c r="P61" s="81" t="str">
        <f t="shared" si="6"/>
        <v/>
      </c>
      <c r="Q61" s="81" t="str">
        <f t="shared" si="7"/>
        <v/>
      </c>
      <c r="R61" s="81">
        <v>6462038.3135647122</v>
      </c>
      <c r="S61" s="81" t="str">
        <f t="shared" si="0"/>
        <v/>
      </c>
      <c r="T61" s="81">
        <v>4757961.5550411474</v>
      </c>
      <c r="U61" s="81" t="str">
        <f t="shared" si="1"/>
        <v/>
      </c>
      <c r="V61" s="81" t="str">
        <f t="shared" si="8"/>
        <v/>
      </c>
      <c r="W61" s="81">
        <v>31799382.074281264</v>
      </c>
      <c r="X61" s="81">
        <v>5990289.7233370505</v>
      </c>
      <c r="Y61" s="81" t="str">
        <f t="shared" si="9"/>
        <v/>
      </c>
      <c r="Z61" s="91">
        <v>0.14932169036713461</v>
      </c>
      <c r="AA61" s="91">
        <v>0.18531389749661908</v>
      </c>
      <c r="AB61" s="61">
        <f t="shared" si="2"/>
        <v>1</v>
      </c>
      <c r="AG61" s="61">
        <f t="shared" si="10"/>
        <v>1</v>
      </c>
      <c r="AR61" s="19">
        <f t="shared" si="3"/>
        <v>1</v>
      </c>
      <c r="AS61" s="19" t="str">
        <f t="shared" si="4"/>
        <v/>
      </c>
      <c r="AT61" s="19" t="str">
        <f t="shared" si="11"/>
        <v/>
      </c>
      <c r="AU61" s="19">
        <v>11647817.05164087</v>
      </c>
      <c r="AV61" s="111">
        <v>2194187.2524682186</v>
      </c>
      <c r="AW61" s="19" t="str">
        <f t="shared" si="12"/>
        <v/>
      </c>
      <c r="AX61" s="109">
        <v>0.18531389749661642</v>
      </c>
      <c r="AY61" s="19" t="str">
        <f t="shared" si="13"/>
        <v/>
      </c>
      <c r="AZ61" s="19">
        <f t="shared" si="5"/>
        <v>1</v>
      </c>
      <c r="BA61" s="19">
        <f t="shared" si="14"/>
        <v>1</v>
      </c>
    </row>
    <row r="62" spans="11:53" x14ac:dyDescent="0.3">
      <c r="K62" s="20">
        <v>60</v>
      </c>
      <c r="L62" s="81">
        <v>16757598.938469622</v>
      </c>
      <c r="M62" s="81">
        <v>1500000</v>
      </c>
      <c r="N62" s="81">
        <v>7387521.2959322399</v>
      </c>
      <c r="O62" s="81">
        <v>3135186.4560968387</v>
      </c>
      <c r="P62" s="81" t="str">
        <f t="shared" si="6"/>
        <v/>
      </c>
      <c r="Q62" s="81" t="str">
        <f t="shared" si="7"/>
        <v/>
      </c>
      <c r="R62" s="81">
        <v>6585359.6554266401</v>
      </c>
      <c r="S62" s="81" t="str">
        <f t="shared" si="0"/>
        <v/>
      </c>
      <c r="T62" s="81">
        <v>4802997.1993036065</v>
      </c>
      <c r="U62" s="81" t="str">
        <f t="shared" si="1"/>
        <v/>
      </c>
      <c r="V62" s="81" t="str">
        <f t="shared" si="8"/>
        <v/>
      </c>
      <c r="W62" s="81">
        <v>33406907.083820947</v>
      </c>
      <c r="X62" s="81">
        <v>5990289.7233370505</v>
      </c>
      <c r="Y62" s="81" t="str">
        <f t="shared" si="9"/>
        <v/>
      </c>
      <c r="Z62" s="91">
        <v>0.15177141497077162</v>
      </c>
      <c r="AA62" s="91">
        <v>0.18784247734338599</v>
      </c>
      <c r="AB62" s="61">
        <f t="shared" si="2"/>
        <v>1</v>
      </c>
      <c r="AG62" s="61">
        <f t="shared" si="10"/>
        <v>1</v>
      </c>
      <c r="AR62" s="19">
        <f t="shared" si="3"/>
        <v>1</v>
      </c>
      <c r="AS62" s="19" t="str">
        <f t="shared" si="4"/>
        <v/>
      </c>
      <c r="AT62" s="19" t="str">
        <f t="shared" si="11"/>
        <v/>
      </c>
      <c r="AU62" s="19">
        <v>12236638.468777757</v>
      </c>
      <c r="AV62" s="111">
        <v>2194187.2524682186</v>
      </c>
      <c r="AW62" s="19" t="str">
        <f t="shared" si="12"/>
        <v/>
      </c>
      <c r="AX62" s="109">
        <v>0.18784247734338599</v>
      </c>
      <c r="AY62" s="19" t="str">
        <f t="shared" si="13"/>
        <v/>
      </c>
      <c r="AZ62" s="19">
        <f t="shared" si="5"/>
        <v>1</v>
      </c>
      <c r="BA62" s="19">
        <f t="shared" si="14"/>
        <v>1</v>
      </c>
    </row>
    <row r="63" spans="11:53" x14ac:dyDescent="0.3">
      <c r="K63" s="20">
        <v>61</v>
      </c>
      <c r="L63" s="81">
        <v>16975465.877236333</v>
      </c>
      <c r="M63" s="81">
        <v>1500000</v>
      </c>
      <c r="N63" s="81">
        <v>7545669.4556504954</v>
      </c>
      <c r="O63" s="81">
        <v>3119328.1494198092</v>
      </c>
      <c r="P63" s="81" t="str">
        <f t="shared" si="6"/>
        <v/>
      </c>
      <c r="Q63" s="81" t="str">
        <f t="shared" si="7"/>
        <v/>
      </c>
      <c r="R63" s="81">
        <v>6429750.967916551</v>
      </c>
      <c r="S63" s="81" t="str">
        <f t="shared" si="0"/>
        <v/>
      </c>
      <c r="T63" s="81">
        <v>4669560.9373717224</v>
      </c>
      <c r="U63" s="81" t="str">
        <f t="shared" si="1"/>
        <v/>
      </c>
      <c r="V63" s="81" t="str">
        <f t="shared" si="8"/>
        <v/>
      </c>
      <c r="W63" s="81">
        <v>33959887.313899912</v>
      </c>
      <c r="X63" s="81">
        <v>5990289.7233370505</v>
      </c>
      <c r="Y63" s="81" t="str">
        <f t="shared" si="9"/>
        <v/>
      </c>
      <c r="Z63" s="91">
        <v>0.15246233219832206</v>
      </c>
      <c r="AA63" s="91">
        <v>0.18868276146232787</v>
      </c>
      <c r="AB63" s="61">
        <f t="shared" si="2"/>
        <v>1</v>
      </c>
      <c r="AG63" s="61">
        <f t="shared" si="10"/>
        <v>1</v>
      </c>
      <c r="AR63" s="19">
        <f t="shared" si="3"/>
        <v>1</v>
      </c>
      <c r="AS63" s="19" t="str">
        <f t="shared" si="4"/>
        <v/>
      </c>
      <c r="AT63" s="19" t="str">
        <f t="shared" si="11"/>
        <v/>
      </c>
      <c r="AU63" s="19">
        <v>12439189.969246803</v>
      </c>
      <c r="AV63" s="111">
        <v>2194187.2524682186</v>
      </c>
      <c r="AW63" s="19" t="str">
        <f t="shared" si="12"/>
        <v/>
      </c>
      <c r="AX63" s="109">
        <v>0.18868276146232787</v>
      </c>
      <c r="AY63" s="19" t="str">
        <f t="shared" si="13"/>
        <v/>
      </c>
      <c r="AZ63" s="19">
        <f t="shared" si="5"/>
        <v>1</v>
      </c>
      <c r="BA63" s="19">
        <f t="shared" si="14"/>
        <v>1</v>
      </c>
    </row>
    <row r="64" spans="11:53" x14ac:dyDescent="0.3">
      <c r="K64" s="20">
        <v>62</v>
      </c>
      <c r="L64" s="81">
        <v>15609777.694123553</v>
      </c>
      <c r="M64" s="81">
        <v>1500000</v>
      </c>
      <c r="N64" s="81">
        <v>6995007.9919362785</v>
      </c>
      <c r="O64" s="81">
        <v>3101471.681539828</v>
      </c>
      <c r="P64" s="81" t="str">
        <f t="shared" si="6"/>
        <v/>
      </c>
      <c r="Q64" s="81" t="str">
        <f t="shared" si="7"/>
        <v/>
      </c>
      <c r="R64" s="81">
        <v>5705186.2281607985</v>
      </c>
      <c r="S64" s="81" t="str">
        <f t="shared" si="0"/>
        <v/>
      </c>
      <c r="T64" s="81">
        <v>4122112.0232897191</v>
      </c>
      <c r="U64" s="81" t="str">
        <f t="shared" si="1"/>
        <v/>
      </c>
      <c r="V64" s="81" t="str">
        <f t="shared" si="8"/>
        <v/>
      </c>
      <c r="W64" s="81">
        <v>31328493.930331748</v>
      </c>
      <c r="X64" s="81">
        <v>5990289.7233370505</v>
      </c>
      <c r="Y64" s="81" t="str">
        <f t="shared" si="9"/>
        <v/>
      </c>
      <c r="Z64" s="91">
        <v>0.14796398810423028</v>
      </c>
      <c r="AA64" s="91">
        <v>0.18454762187180496</v>
      </c>
      <c r="AB64" s="61">
        <f t="shared" si="2"/>
        <v>1</v>
      </c>
      <c r="AG64" s="61">
        <f t="shared" si="10"/>
        <v>1</v>
      </c>
      <c r="AR64" s="19">
        <f t="shared" si="3"/>
        <v>1</v>
      </c>
      <c r="AS64" s="19" t="str">
        <f t="shared" si="4"/>
        <v/>
      </c>
      <c r="AT64" s="19" t="str">
        <f t="shared" si="11"/>
        <v/>
      </c>
      <c r="AU64" s="19">
        <v>11475335.116624072</v>
      </c>
      <c r="AV64" s="111">
        <v>2194187.2524682186</v>
      </c>
      <c r="AW64" s="19" t="str">
        <f t="shared" si="12"/>
        <v/>
      </c>
      <c r="AX64" s="109">
        <v>0.18454762187180496</v>
      </c>
      <c r="AY64" s="19" t="str">
        <f t="shared" si="13"/>
        <v/>
      </c>
      <c r="AZ64" s="19">
        <f t="shared" si="5"/>
        <v>1</v>
      </c>
      <c r="BA64" s="19">
        <f t="shared" si="14"/>
        <v>1</v>
      </c>
    </row>
    <row r="65" spans="11:53" x14ac:dyDescent="0.3">
      <c r="K65" s="20">
        <v>63</v>
      </c>
      <c r="L65" s="81">
        <v>15452114.529777246</v>
      </c>
      <c r="M65" s="81">
        <v>1500000</v>
      </c>
      <c r="N65" s="81">
        <v>6953743.0330495182</v>
      </c>
      <c r="O65" s="81">
        <v>3091498.1875017779</v>
      </c>
      <c r="P65" s="81" t="str">
        <f t="shared" si="6"/>
        <v/>
      </c>
      <c r="Q65" s="81" t="str">
        <f t="shared" si="7"/>
        <v/>
      </c>
      <c r="R65" s="81">
        <v>4936332.8051382722</v>
      </c>
      <c r="S65" s="81" t="str">
        <f t="shared" si="0"/>
        <v/>
      </c>
      <c r="T65" s="81">
        <v>3911451.2506826296</v>
      </c>
      <c r="U65" s="81" t="str">
        <f t="shared" si="1"/>
        <v/>
      </c>
      <c r="V65" s="81" t="str">
        <f t="shared" si="8"/>
        <v/>
      </c>
      <c r="W65" s="81">
        <v>31106064.095563807</v>
      </c>
      <c r="X65" s="81">
        <v>5990289.7233370505</v>
      </c>
      <c r="Y65" s="81" t="str">
        <f t="shared" si="9"/>
        <v/>
      </c>
      <c r="Z65" s="91">
        <v>0.14741752303610323</v>
      </c>
      <c r="AA65" s="91">
        <v>0.18418142543640847</v>
      </c>
      <c r="AB65" s="61">
        <f t="shared" si="2"/>
        <v>1</v>
      </c>
      <c r="AG65" s="61">
        <f t="shared" si="10"/>
        <v>1</v>
      </c>
      <c r="AR65" s="19">
        <f t="shared" si="3"/>
        <v>1</v>
      </c>
      <c r="AS65" s="19" t="str">
        <f t="shared" si="4"/>
        <v/>
      </c>
      <c r="AT65" s="19" t="str">
        <f t="shared" si="11"/>
        <v/>
      </c>
      <c r="AU65" s="19">
        <v>11393861.142816914</v>
      </c>
      <c r="AV65" s="111">
        <v>2194187.2524682186</v>
      </c>
      <c r="AW65" s="19" t="str">
        <f t="shared" si="12"/>
        <v/>
      </c>
      <c r="AX65" s="109">
        <v>0.18418142543640847</v>
      </c>
      <c r="AY65" s="19" t="str">
        <f t="shared" si="13"/>
        <v/>
      </c>
      <c r="AZ65" s="19">
        <f t="shared" si="5"/>
        <v>1</v>
      </c>
      <c r="BA65" s="19">
        <f t="shared" si="14"/>
        <v>1</v>
      </c>
    </row>
    <row r="66" spans="11:53" x14ac:dyDescent="0.3">
      <c r="K66" s="20">
        <v>64</v>
      </c>
      <c r="L66" s="81">
        <v>16213847.550228674</v>
      </c>
      <c r="M66" s="81">
        <v>1500000</v>
      </c>
      <c r="N66" s="81">
        <v>7338527.8051803885</v>
      </c>
      <c r="O66" s="81">
        <v>3075467.8906936357</v>
      </c>
      <c r="P66" s="81" t="str">
        <f t="shared" si="6"/>
        <v/>
      </c>
      <c r="Q66" s="81" t="str">
        <f t="shared" si="7"/>
        <v/>
      </c>
      <c r="R66" s="81">
        <v>4809991.5633248594</v>
      </c>
      <c r="S66" s="81" t="str">
        <f t="shared" si="0"/>
        <v/>
      </c>
      <c r="T66" s="81">
        <v>3954964.0442101285</v>
      </c>
      <c r="U66" s="81" t="str">
        <f t="shared" si="1"/>
        <v/>
      </c>
      <c r="V66" s="81" t="str">
        <f t="shared" si="8"/>
        <v/>
      </c>
      <c r="W66" s="81">
        <v>32691073.303842451</v>
      </c>
      <c r="X66" s="81">
        <v>5990289.7233370505</v>
      </c>
      <c r="Y66" s="81" t="str">
        <f t="shared" si="9"/>
        <v/>
      </c>
      <c r="Z66" s="91">
        <v>0.15000396905520663</v>
      </c>
      <c r="AA66" s="91">
        <v>0.18673269880106425</v>
      </c>
      <c r="AB66" s="61">
        <f t="shared" si="2"/>
        <v>1</v>
      </c>
      <c r="AG66" s="61">
        <f t="shared" si="10"/>
        <v>1</v>
      </c>
      <c r="AR66" s="19">
        <f t="shared" si="3"/>
        <v>1</v>
      </c>
      <c r="AS66" s="19" t="str">
        <f t="shared" si="4"/>
        <v/>
      </c>
      <c r="AT66" s="19" t="str">
        <f t="shared" si="11"/>
        <v/>
      </c>
      <c r="AU66" s="19">
        <v>11974435.231963368</v>
      </c>
      <c r="AV66" s="111">
        <v>2194187.2524682186</v>
      </c>
      <c r="AW66" s="19" t="str">
        <f t="shared" si="12"/>
        <v/>
      </c>
      <c r="AX66" s="109">
        <v>0.18673269880106425</v>
      </c>
      <c r="AY66" s="19" t="str">
        <f t="shared" si="13"/>
        <v/>
      </c>
      <c r="AZ66" s="19">
        <f t="shared" si="5"/>
        <v>1</v>
      </c>
      <c r="BA66" s="19">
        <f t="shared" si="14"/>
        <v>1</v>
      </c>
    </row>
    <row r="67" spans="11:53" x14ac:dyDescent="0.3">
      <c r="K67" s="20">
        <v>65</v>
      </c>
      <c r="L67" s="81">
        <v>16074188.059894809</v>
      </c>
      <c r="M67" s="81">
        <v>1500000</v>
      </c>
      <c r="N67" s="81">
        <v>7327674.3615158871</v>
      </c>
      <c r="O67" s="81">
        <v>3047006.1341940779</v>
      </c>
      <c r="P67" s="81" t="str">
        <f t="shared" si="6"/>
        <v/>
      </c>
      <c r="Q67" s="81" t="str">
        <f t="shared" si="7"/>
        <v/>
      </c>
      <c r="R67" s="81">
        <v>4688809.605334118</v>
      </c>
      <c r="S67" s="81" t="str">
        <f t="shared" ref="S67:S130" si="23">IF(K67=0,"",IF(R67&lt;lumpsum,1,""))</f>
        <v/>
      </c>
      <c r="T67" s="81">
        <v>3780012.9615891157</v>
      </c>
      <c r="U67" s="81" t="str">
        <f t="shared" ref="U67:U130" si="24">IF(K67=0,"",IF(T67&lt;lumpsum,1,""))</f>
        <v/>
      </c>
      <c r="V67" s="81" t="str">
        <f t="shared" si="8"/>
        <v/>
      </c>
      <c r="W67" s="81">
        <v>32444401.823811941</v>
      </c>
      <c r="X67" s="81">
        <v>5990289.7233370505</v>
      </c>
      <c r="Y67" s="81" t="str">
        <f t="shared" si="9"/>
        <v/>
      </c>
      <c r="Z67" s="91">
        <v>0.14953969793224964</v>
      </c>
      <c r="AA67" s="91">
        <v>0.18634433284844842</v>
      </c>
      <c r="AB67" s="61">
        <f t="shared" ref="AB67:AB130" si="25">IF(K67=0,"",IF(W67&gt;target1,1,""))</f>
        <v>1</v>
      </c>
      <c r="AG67" s="61">
        <f t="shared" si="10"/>
        <v>1</v>
      </c>
      <c r="AR67" s="19">
        <f t="shared" ref="AR67:AR130" si="26">IF(K67=0,"",IF(L67&gt;targetp,1,""))</f>
        <v>1</v>
      </c>
      <c r="AS67" s="19" t="str">
        <f t="shared" ref="AS67:AS130" si="27">IF(K67=0,"",IF(N67&gt;targetp,1,""))</f>
        <v/>
      </c>
      <c r="AT67" s="19" t="str">
        <f t="shared" si="11"/>
        <v/>
      </c>
      <c r="AU67" s="19">
        <v>11884081.769605467</v>
      </c>
      <c r="AV67" s="111">
        <v>2194187.2524682186</v>
      </c>
      <c r="AW67" s="19" t="str">
        <f t="shared" si="12"/>
        <v/>
      </c>
      <c r="AX67" s="109">
        <v>0.18634433284844842</v>
      </c>
      <c r="AY67" s="19" t="str">
        <f t="shared" si="13"/>
        <v/>
      </c>
      <c r="AZ67" s="19">
        <f t="shared" ref="AZ67:AZ130" si="28">IF(K67=0,"",IF(AU67&gt;target1,1,""))</f>
        <v>1</v>
      </c>
      <c r="BA67" s="19">
        <f t="shared" si="14"/>
        <v>1</v>
      </c>
    </row>
    <row r="68" spans="11:53" x14ac:dyDescent="0.3">
      <c r="K68" s="20">
        <v>66</v>
      </c>
      <c r="L68" s="81">
        <v>15274516.666761493</v>
      </c>
      <c r="M68" s="81">
        <v>1500000</v>
      </c>
      <c r="N68" s="81">
        <v>6982447.20407758</v>
      </c>
      <c r="O68" s="81">
        <v>3032494.411695871</v>
      </c>
      <c r="P68" s="81" t="str">
        <f t="shared" ref="P68:P131" si="29">IF(L68&lt;M68,1,"")</f>
        <v/>
      </c>
      <c r="Q68" s="81" t="str">
        <f t="shared" ref="Q68:Q131" si="30">IF(N68&lt;O68,1,"")</f>
        <v/>
      </c>
      <c r="R68" s="81">
        <v>3776117.3429758484</v>
      </c>
      <c r="S68" s="81" t="str">
        <f t="shared" si="23"/>
        <v/>
      </c>
      <c r="T68" s="81">
        <v>3506504.3956382656</v>
      </c>
      <c r="U68" s="81" t="str">
        <f t="shared" si="24"/>
        <v/>
      </c>
      <c r="V68" s="81" t="str">
        <f t="shared" ref="V68:V131" si="31">IF(K68=0,"",IF(T68&gt;R68,1,""))</f>
        <v/>
      </c>
      <c r="W68" s="81">
        <v>30861819.61487373</v>
      </c>
      <c r="X68" s="81">
        <v>5990289.7233370505</v>
      </c>
      <c r="Y68" s="81" t="str">
        <f t="shared" ref="Y68:Y131" si="32">IF(K68=0,"",IF(W68&lt;X68,1,""))</f>
        <v/>
      </c>
      <c r="Z68" s="91">
        <v>0.14679470968216801</v>
      </c>
      <c r="AA68" s="91">
        <v>0.18377611742916677</v>
      </c>
      <c r="AB68" s="61">
        <f t="shared" si="25"/>
        <v>1</v>
      </c>
      <c r="AG68" s="61">
        <f t="shared" ref="AG68:AG131" si="33">IF(K68=0,"",IF(W68&gt;L68,1,""))</f>
        <v>1</v>
      </c>
      <c r="AR68" s="19">
        <f t="shared" si="26"/>
        <v>1</v>
      </c>
      <c r="AS68" s="19" t="str">
        <f t="shared" si="27"/>
        <v/>
      </c>
      <c r="AT68" s="19" t="str">
        <f t="shared" ref="AT68:AT131" si="34">IF(K68=0,"",IF(N68&gt;L68,1,""))</f>
        <v/>
      </c>
      <c r="AU68" s="19">
        <v>11304396.667680083</v>
      </c>
      <c r="AV68" s="111">
        <v>2194187.2524682186</v>
      </c>
      <c r="AW68" s="19" t="str">
        <f t="shared" ref="AW68:AW131" si="35">IF(K68=0,"",IF(AU68&lt;AV68,1,""))</f>
        <v/>
      </c>
      <c r="AX68" s="109">
        <v>0.18377611742916677</v>
      </c>
      <c r="AY68" s="19" t="str">
        <f t="shared" ref="AY68:AY131" si="36">IF(K68=0,"",IF(AU68&gt;L68,1,""))</f>
        <v/>
      </c>
      <c r="AZ68" s="19">
        <f t="shared" si="28"/>
        <v>1</v>
      </c>
      <c r="BA68" s="19">
        <f t="shared" ref="BA68:BA131" si="37">IF(K68=0,"",IF(W68&gt;AU68,1,""))</f>
        <v>1</v>
      </c>
    </row>
    <row r="69" spans="11:53" x14ac:dyDescent="0.3">
      <c r="K69" s="20">
        <v>67</v>
      </c>
      <c r="L69" s="81">
        <v>15754482.074795658</v>
      </c>
      <c r="M69" s="81">
        <v>1500000</v>
      </c>
      <c r="N69" s="81">
        <v>7237203.6198511543</v>
      </c>
      <c r="O69" s="81">
        <v>3005118.6940136198</v>
      </c>
      <c r="P69" s="81" t="str">
        <f t="shared" si="29"/>
        <v/>
      </c>
      <c r="Q69" s="81" t="str">
        <f t="shared" si="30"/>
        <v/>
      </c>
      <c r="R69" s="81">
        <v>3660414.5831632158</v>
      </c>
      <c r="S69" s="81" t="str">
        <f t="shared" si="23"/>
        <v/>
      </c>
      <c r="T69" s="81">
        <v>3581438.6892276593</v>
      </c>
      <c r="U69" s="81" t="str">
        <f t="shared" si="24"/>
        <v/>
      </c>
      <c r="V69" s="81" t="str">
        <f t="shared" si="31"/>
        <v/>
      </c>
      <c r="W69" s="81">
        <v>31826940.626985103</v>
      </c>
      <c r="X69" s="81">
        <v>5990289.7233370505</v>
      </c>
      <c r="Y69" s="81" t="str">
        <f t="shared" si="32"/>
        <v/>
      </c>
      <c r="Z69" s="91">
        <v>0.14846032221250471</v>
      </c>
      <c r="AA69" s="91">
        <v>0.18535837206136474</v>
      </c>
      <c r="AB69" s="61">
        <f t="shared" si="25"/>
        <v>1</v>
      </c>
      <c r="AG69" s="61">
        <f t="shared" si="33"/>
        <v>1</v>
      </c>
      <c r="AR69" s="19">
        <f t="shared" si="26"/>
        <v>1</v>
      </c>
      <c r="AS69" s="19" t="str">
        <f t="shared" si="27"/>
        <v/>
      </c>
      <c r="AT69" s="19" t="str">
        <f t="shared" si="34"/>
        <v/>
      </c>
      <c r="AU69" s="19">
        <v>11657911.492449574</v>
      </c>
      <c r="AV69" s="111">
        <v>2194187.2524682186</v>
      </c>
      <c r="AW69" s="19" t="str">
        <f t="shared" si="35"/>
        <v/>
      </c>
      <c r="AX69" s="109">
        <v>0.18535837206136474</v>
      </c>
      <c r="AY69" s="19" t="str">
        <f t="shared" si="36"/>
        <v/>
      </c>
      <c r="AZ69" s="19">
        <f t="shared" si="28"/>
        <v>1</v>
      </c>
      <c r="BA69" s="19">
        <f t="shared" si="37"/>
        <v>1</v>
      </c>
    </row>
    <row r="70" spans="11:53" x14ac:dyDescent="0.3">
      <c r="K70" s="20">
        <v>68</v>
      </c>
      <c r="L70" s="81">
        <v>15732175.959093869</v>
      </c>
      <c r="M70" s="81">
        <v>1500000</v>
      </c>
      <c r="N70" s="81">
        <v>7292120.8980412576</v>
      </c>
      <c r="O70" s="81">
        <v>2985103.0074112965</v>
      </c>
      <c r="P70" s="81" t="str">
        <f t="shared" si="29"/>
        <v/>
      </c>
      <c r="Q70" s="81" t="str">
        <f t="shared" si="30"/>
        <v/>
      </c>
      <c r="R70" s="81">
        <v>4067127.3146257945</v>
      </c>
      <c r="S70" s="81" t="str">
        <f t="shared" si="23"/>
        <v/>
      </c>
      <c r="T70" s="81">
        <v>3551879.9097236698</v>
      </c>
      <c r="U70" s="81" t="str">
        <f t="shared" si="24"/>
        <v/>
      </c>
      <c r="V70" s="81" t="str">
        <f t="shared" si="31"/>
        <v/>
      </c>
      <c r="W70" s="81">
        <v>31770780.37606512</v>
      </c>
      <c r="X70" s="81">
        <v>5990289.7233370505</v>
      </c>
      <c r="Y70" s="81" t="str">
        <f t="shared" si="32"/>
        <v/>
      </c>
      <c r="Z70" s="91">
        <v>0.14838413387635008</v>
      </c>
      <c r="AA70" s="91">
        <v>0.18526769646838925</v>
      </c>
      <c r="AB70" s="61">
        <f t="shared" si="25"/>
        <v>1</v>
      </c>
      <c r="AG70" s="61">
        <f t="shared" si="33"/>
        <v>1</v>
      </c>
      <c r="AR70" s="19">
        <f t="shared" si="26"/>
        <v>1</v>
      </c>
      <c r="AS70" s="19" t="str">
        <f t="shared" si="27"/>
        <v/>
      </c>
      <c r="AT70" s="19" t="str">
        <f t="shared" si="34"/>
        <v/>
      </c>
      <c r="AU70" s="19">
        <v>11637340.516360721</v>
      </c>
      <c r="AV70" s="111">
        <v>2194187.2524682186</v>
      </c>
      <c r="AW70" s="19" t="str">
        <f t="shared" si="35"/>
        <v/>
      </c>
      <c r="AX70" s="109">
        <v>0.18526769646838659</v>
      </c>
      <c r="AY70" s="19" t="str">
        <f t="shared" si="36"/>
        <v/>
      </c>
      <c r="AZ70" s="19">
        <f t="shared" si="28"/>
        <v>1</v>
      </c>
      <c r="BA70" s="19">
        <f t="shared" si="37"/>
        <v>1</v>
      </c>
    </row>
    <row r="71" spans="11:53" x14ac:dyDescent="0.3">
      <c r="K71" s="20">
        <v>69</v>
      </c>
      <c r="L71" s="81">
        <v>15626992.510922752</v>
      </c>
      <c r="M71" s="81">
        <v>1500000</v>
      </c>
      <c r="N71" s="81">
        <v>7311599.3407054273</v>
      </c>
      <c r="O71" s="81">
        <v>2967103.8095263699</v>
      </c>
      <c r="P71" s="81" t="str">
        <f t="shared" si="29"/>
        <v/>
      </c>
      <c r="Q71" s="81" t="str">
        <f t="shared" si="30"/>
        <v/>
      </c>
      <c r="R71" s="81">
        <v>4404230.4397347113</v>
      </c>
      <c r="S71" s="81" t="str">
        <f t="shared" si="23"/>
        <v/>
      </c>
      <c r="T71" s="81">
        <v>3480313.6758990944</v>
      </c>
      <c r="U71" s="81" t="str">
        <f t="shared" si="24"/>
        <v/>
      </c>
      <c r="V71" s="81" t="str">
        <f t="shared" si="31"/>
        <v/>
      </c>
      <c r="W71" s="81">
        <v>31570392.785276286</v>
      </c>
      <c r="X71" s="81">
        <v>5990289.7233370505</v>
      </c>
      <c r="Y71" s="81" t="str">
        <f t="shared" si="32"/>
        <v/>
      </c>
      <c r="Z71" s="91">
        <v>0.14802329423865768</v>
      </c>
      <c r="AA71" s="91">
        <v>0.18494276976922119</v>
      </c>
      <c r="AB71" s="61">
        <f t="shared" si="25"/>
        <v>1</v>
      </c>
      <c r="AG71" s="61">
        <f t="shared" si="33"/>
        <v>1</v>
      </c>
      <c r="AR71" s="19">
        <f t="shared" si="26"/>
        <v>1</v>
      </c>
      <c r="AS71" s="19" t="str">
        <f t="shared" si="27"/>
        <v/>
      </c>
      <c r="AT71" s="19" t="str">
        <f t="shared" si="34"/>
        <v/>
      </c>
      <c r="AU71" s="19">
        <v>11563940.410928629</v>
      </c>
      <c r="AV71" s="111">
        <v>2194187.2524682186</v>
      </c>
      <c r="AW71" s="19" t="str">
        <f t="shared" si="35"/>
        <v/>
      </c>
      <c r="AX71" s="109">
        <v>0.18494276976922119</v>
      </c>
      <c r="AY71" s="19" t="str">
        <f t="shared" si="36"/>
        <v/>
      </c>
      <c r="AZ71" s="19">
        <f t="shared" si="28"/>
        <v>1</v>
      </c>
      <c r="BA71" s="19">
        <f t="shared" si="37"/>
        <v>1</v>
      </c>
    </row>
    <row r="72" spans="11:53" x14ac:dyDescent="0.3">
      <c r="K72" s="20">
        <v>70</v>
      </c>
      <c r="L72" s="81">
        <v>17198967.583652601</v>
      </c>
      <c r="M72" s="81">
        <v>1500000</v>
      </c>
      <c r="N72" s="81">
        <v>8090388.3506375961</v>
      </c>
      <c r="O72" s="81">
        <v>2953073.7552999062</v>
      </c>
      <c r="P72" s="81" t="str">
        <f t="shared" si="29"/>
        <v/>
      </c>
      <c r="Q72" s="81" t="str">
        <f t="shared" si="30"/>
        <v/>
      </c>
      <c r="R72" s="81">
        <v>4488695.1330994908</v>
      </c>
      <c r="S72" s="81" t="str">
        <f t="shared" si="23"/>
        <v/>
      </c>
      <c r="T72" s="81">
        <v>3750856.4751156606</v>
      </c>
      <c r="U72" s="81" t="str">
        <f t="shared" si="24"/>
        <v/>
      </c>
      <c r="V72" s="81" t="str">
        <f t="shared" si="31"/>
        <v/>
      </c>
      <c r="W72" s="81">
        <v>34776973.427955776</v>
      </c>
      <c r="X72" s="81">
        <v>5990289.7233370505</v>
      </c>
      <c r="Y72" s="81" t="str">
        <f t="shared" si="32"/>
        <v/>
      </c>
      <c r="Z72" s="91">
        <v>0.15316127925413614</v>
      </c>
      <c r="AA72" s="91">
        <v>0.18989835598042326</v>
      </c>
      <c r="AB72" s="61">
        <f t="shared" si="25"/>
        <v>1</v>
      </c>
      <c r="AG72" s="61">
        <f t="shared" si="33"/>
        <v>1</v>
      </c>
      <c r="AR72" s="19">
        <f t="shared" si="26"/>
        <v>1</v>
      </c>
      <c r="AS72" s="19" t="str">
        <f t="shared" si="27"/>
        <v/>
      </c>
      <c r="AT72" s="19" t="str">
        <f t="shared" si="34"/>
        <v/>
      </c>
      <c r="AU72" s="19">
        <v>12738480.99162348</v>
      </c>
      <c r="AV72" s="111">
        <v>2194187.2524682186</v>
      </c>
      <c r="AW72" s="19" t="str">
        <f t="shared" si="35"/>
        <v/>
      </c>
      <c r="AX72" s="109">
        <v>0.18989835598042593</v>
      </c>
      <c r="AY72" s="19" t="str">
        <f t="shared" si="36"/>
        <v/>
      </c>
      <c r="AZ72" s="19">
        <f t="shared" si="28"/>
        <v>1</v>
      </c>
      <c r="BA72" s="19">
        <f t="shared" si="37"/>
        <v>1</v>
      </c>
    </row>
    <row r="73" spans="11:53" x14ac:dyDescent="0.3">
      <c r="K73" s="20">
        <v>71</v>
      </c>
      <c r="L73" s="81">
        <v>16945583.761343628</v>
      </c>
      <c r="M73" s="81">
        <v>1500000</v>
      </c>
      <c r="N73" s="81">
        <v>8021380.1745694689</v>
      </c>
      <c r="O73" s="81">
        <v>2924615.0445009302</v>
      </c>
      <c r="P73" s="81" t="str">
        <f t="shared" si="29"/>
        <v/>
      </c>
      <c r="Q73" s="81" t="str">
        <f t="shared" si="30"/>
        <v/>
      </c>
      <c r="R73" s="81">
        <v>4299153.3040626571</v>
      </c>
      <c r="S73" s="81" t="str">
        <f t="shared" si="23"/>
        <v/>
      </c>
      <c r="T73" s="81">
        <v>3684525.3739831871</v>
      </c>
      <c r="U73" s="81" t="str">
        <f t="shared" si="24"/>
        <v/>
      </c>
      <c r="V73" s="81" t="str">
        <f t="shared" si="31"/>
        <v/>
      </c>
      <c r="W73" s="81">
        <v>34267637.60339091</v>
      </c>
      <c r="X73" s="81">
        <v>5990289.7233370505</v>
      </c>
      <c r="Y73" s="81" t="str">
        <f t="shared" si="32"/>
        <v/>
      </c>
      <c r="Z73" s="91">
        <v>0.15236813382799674</v>
      </c>
      <c r="AA73" s="91">
        <v>0.18914418634119379</v>
      </c>
      <c r="AB73" s="61">
        <f t="shared" si="25"/>
        <v>1</v>
      </c>
      <c r="AG73" s="61">
        <f t="shared" si="33"/>
        <v>1</v>
      </c>
      <c r="AR73" s="19">
        <f t="shared" si="26"/>
        <v>1</v>
      </c>
      <c r="AS73" s="19" t="str">
        <f t="shared" si="27"/>
        <v/>
      </c>
      <c r="AT73" s="19" t="str">
        <f t="shared" si="34"/>
        <v/>
      </c>
      <c r="AU73" s="19">
        <v>12551916.029810069</v>
      </c>
      <c r="AV73" s="111">
        <v>2194187.2524682186</v>
      </c>
      <c r="AW73" s="19" t="str">
        <f t="shared" si="35"/>
        <v/>
      </c>
      <c r="AX73" s="109">
        <v>0.18914418634119112</v>
      </c>
      <c r="AY73" s="19" t="str">
        <f t="shared" si="36"/>
        <v/>
      </c>
      <c r="AZ73" s="19">
        <f t="shared" si="28"/>
        <v>1</v>
      </c>
      <c r="BA73" s="19">
        <f t="shared" si="37"/>
        <v>1</v>
      </c>
    </row>
    <row r="74" spans="11:53" x14ac:dyDescent="0.3">
      <c r="K74" s="20">
        <v>72</v>
      </c>
      <c r="L74" s="81">
        <v>16300629.817640843</v>
      </c>
      <c r="M74" s="81">
        <v>1500000</v>
      </c>
      <c r="N74" s="81">
        <v>7759701.5015512528</v>
      </c>
      <c r="O74" s="81">
        <v>2875741.2830306105</v>
      </c>
      <c r="P74" s="81" t="str">
        <f t="shared" si="29"/>
        <v/>
      </c>
      <c r="Q74" s="81" t="str">
        <f t="shared" si="30"/>
        <v/>
      </c>
      <c r="R74" s="81">
        <v>3942914.6122005903</v>
      </c>
      <c r="S74" s="81" t="str">
        <f t="shared" si="23"/>
        <v/>
      </c>
      <c r="T74" s="81">
        <v>3523228.471411725</v>
      </c>
      <c r="U74" s="81" t="str">
        <f t="shared" si="24"/>
        <v/>
      </c>
      <c r="V74" s="81" t="str">
        <f t="shared" si="31"/>
        <v/>
      </c>
      <c r="W74" s="81">
        <v>32957302.733490951</v>
      </c>
      <c r="X74" s="81">
        <v>5990289.7233370505</v>
      </c>
      <c r="Y74" s="81" t="str">
        <f t="shared" si="32"/>
        <v/>
      </c>
      <c r="Z74" s="91">
        <v>0.15029029482876943</v>
      </c>
      <c r="AA74" s="91">
        <v>0.1871484064990252</v>
      </c>
      <c r="AB74" s="61">
        <f t="shared" si="25"/>
        <v>1</v>
      </c>
      <c r="AG74" s="61">
        <f t="shared" si="33"/>
        <v>1</v>
      </c>
      <c r="AR74" s="19">
        <f t="shared" si="26"/>
        <v>1</v>
      </c>
      <c r="AS74" s="19" t="str">
        <f t="shared" si="27"/>
        <v/>
      </c>
      <c r="AT74" s="19" t="str">
        <f t="shared" si="34"/>
        <v/>
      </c>
      <c r="AU74" s="19">
        <v>12071952.588843577</v>
      </c>
      <c r="AV74" s="111">
        <v>2194187.2524682186</v>
      </c>
      <c r="AW74" s="19" t="str">
        <f t="shared" si="35"/>
        <v/>
      </c>
      <c r="AX74" s="109">
        <v>0.1871484064990252</v>
      </c>
      <c r="AY74" s="19" t="str">
        <f t="shared" si="36"/>
        <v/>
      </c>
      <c r="AZ74" s="19">
        <f t="shared" si="28"/>
        <v>1</v>
      </c>
      <c r="BA74" s="19">
        <f t="shared" si="37"/>
        <v>1</v>
      </c>
    </row>
    <row r="75" spans="11:53" x14ac:dyDescent="0.3">
      <c r="K75" s="20">
        <v>73</v>
      </c>
      <c r="L75" s="81">
        <v>16849244.355034232</v>
      </c>
      <c r="M75" s="81">
        <v>1500000</v>
      </c>
      <c r="N75" s="81">
        <v>8052083.393315834</v>
      </c>
      <c r="O75" s="81">
        <v>2814866.251781181</v>
      </c>
      <c r="P75" s="81" t="str">
        <f t="shared" si="29"/>
        <v/>
      </c>
      <c r="Q75" s="81" t="str">
        <f t="shared" si="30"/>
        <v/>
      </c>
      <c r="R75" s="81">
        <v>3636938.8750986112</v>
      </c>
      <c r="S75" s="81" t="str">
        <f t="shared" si="23"/>
        <v/>
      </c>
      <c r="T75" s="81">
        <v>3650666.9370575459</v>
      </c>
      <c r="U75" s="81" t="str">
        <f t="shared" si="24"/>
        <v/>
      </c>
      <c r="V75" s="81">
        <f t="shared" si="31"/>
        <v>1</v>
      </c>
      <c r="W75" s="81">
        <v>34053785.653006136</v>
      </c>
      <c r="X75" s="81">
        <v>5990289.7233370505</v>
      </c>
      <c r="Y75" s="81" t="str">
        <f t="shared" si="32"/>
        <v/>
      </c>
      <c r="Z75" s="91">
        <v>0.1520632189750728</v>
      </c>
      <c r="AA75" s="91">
        <v>0.18882401299012219</v>
      </c>
      <c r="AB75" s="61">
        <f t="shared" si="25"/>
        <v>1</v>
      </c>
      <c r="AG75" s="61">
        <f t="shared" si="33"/>
        <v>1</v>
      </c>
      <c r="AR75" s="19">
        <f t="shared" si="26"/>
        <v>1</v>
      </c>
      <c r="AS75" s="19" t="str">
        <f t="shared" si="27"/>
        <v/>
      </c>
      <c r="AT75" s="19" t="str">
        <f t="shared" si="34"/>
        <v/>
      </c>
      <c r="AU75" s="19">
        <v>12473584.055044029</v>
      </c>
      <c r="AV75" s="111">
        <v>2194187.2524682186</v>
      </c>
      <c r="AW75" s="19" t="str">
        <f t="shared" si="35"/>
        <v/>
      </c>
      <c r="AX75" s="109">
        <v>0.18882401299012219</v>
      </c>
      <c r="AY75" s="19" t="str">
        <f t="shared" si="36"/>
        <v/>
      </c>
      <c r="AZ75" s="19">
        <f t="shared" si="28"/>
        <v>1</v>
      </c>
      <c r="BA75" s="19">
        <f t="shared" si="37"/>
        <v>1</v>
      </c>
    </row>
    <row r="76" spans="11:53" x14ac:dyDescent="0.3">
      <c r="K76" s="20">
        <v>74</v>
      </c>
      <c r="L76" s="81">
        <v>14905653.285683695</v>
      </c>
      <c r="M76" s="81">
        <v>1500000</v>
      </c>
      <c r="N76" s="81">
        <v>7152297.6016060216</v>
      </c>
      <c r="O76" s="81">
        <v>2740321.2189847603</v>
      </c>
      <c r="P76" s="81" t="str">
        <f t="shared" si="29"/>
        <v/>
      </c>
      <c r="Q76" s="81" t="str">
        <f t="shared" si="30"/>
        <v/>
      </c>
      <c r="R76" s="81">
        <v>2958528.984839086</v>
      </c>
      <c r="S76" s="81" t="str">
        <f t="shared" si="23"/>
        <v/>
      </c>
      <c r="T76" s="81">
        <v>3327669.285340528</v>
      </c>
      <c r="U76" s="81" t="str">
        <f t="shared" si="24"/>
        <v/>
      </c>
      <c r="V76" s="81">
        <f t="shared" si="31"/>
        <v>1</v>
      </c>
      <c r="W76" s="81">
        <v>30096110.680450279</v>
      </c>
      <c r="X76" s="81">
        <v>5990289.7233370505</v>
      </c>
      <c r="Y76" s="81" t="str">
        <f t="shared" si="32"/>
        <v/>
      </c>
      <c r="Z76" s="91">
        <v>0.14547578174476605</v>
      </c>
      <c r="AA76" s="91">
        <v>0.18248316974157497</v>
      </c>
      <c r="AB76" s="61">
        <f t="shared" si="25"/>
        <v>1</v>
      </c>
      <c r="AG76" s="61">
        <f t="shared" si="33"/>
        <v>1</v>
      </c>
      <c r="AR76" s="19">
        <f t="shared" si="26"/>
        <v>1</v>
      </c>
      <c r="AS76" s="19" t="str">
        <f t="shared" si="27"/>
        <v/>
      </c>
      <c r="AT76" s="19" t="str">
        <f t="shared" si="34"/>
        <v/>
      </c>
      <c r="AU76" s="19">
        <v>11023924.626992695</v>
      </c>
      <c r="AV76" s="111">
        <v>2194187.2524682186</v>
      </c>
      <c r="AW76" s="19" t="str">
        <f t="shared" si="35"/>
        <v/>
      </c>
      <c r="AX76" s="109">
        <v>0.18248316974157497</v>
      </c>
      <c r="AY76" s="19" t="str">
        <f t="shared" si="36"/>
        <v/>
      </c>
      <c r="AZ76" s="19">
        <f t="shared" si="28"/>
        <v>1</v>
      </c>
      <c r="BA76" s="19">
        <f t="shared" si="37"/>
        <v>1</v>
      </c>
    </row>
    <row r="77" spans="11:53" x14ac:dyDescent="0.3">
      <c r="K77" s="20">
        <v>75</v>
      </c>
      <c r="L77" s="81">
        <v>14349510.485021371</v>
      </c>
      <c r="M77" s="81">
        <v>1500000</v>
      </c>
      <c r="N77" s="81">
        <v>6944977.0261720764</v>
      </c>
      <c r="O77" s="81">
        <v>2633714.9664560584</v>
      </c>
      <c r="P77" s="81" t="str">
        <f t="shared" si="29"/>
        <v/>
      </c>
      <c r="Q77" s="81" t="str">
        <f t="shared" si="30"/>
        <v/>
      </c>
      <c r="R77" s="81">
        <v>3290263.3561368282</v>
      </c>
      <c r="S77" s="81" t="str">
        <f t="shared" si="23"/>
        <v/>
      </c>
      <c r="T77" s="81">
        <v>3307478.5770538417</v>
      </c>
      <c r="U77" s="81" t="str">
        <f t="shared" si="24"/>
        <v/>
      </c>
      <c r="V77" s="81">
        <f t="shared" si="31"/>
        <v>1</v>
      </c>
      <c r="W77" s="81">
        <v>28936538.63974176</v>
      </c>
      <c r="X77" s="81">
        <v>5990289.7233370505</v>
      </c>
      <c r="Y77" s="81" t="str">
        <f t="shared" si="32"/>
        <v/>
      </c>
      <c r="Z77" s="91">
        <v>0.14341898676879339</v>
      </c>
      <c r="AA77" s="91">
        <v>0.18045746816260877</v>
      </c>
      <c r="AB77" s="61">
        <f t="shared" si="25"/>
        <v>1</v>
      </c>
      <c r="AG77" s="61">
        <f t="shared" si="33"/>
        <v>1</v>
      </c>
      <c r="AR77" s="19">
        <f t="shared" si="26"/>
        <v>1</v>
      </c>
      <c r="AS77" s="19" t="str">
        <f t="shared" si="27"/>
        <v/>
      </c>
      <c r="AT77" s="19" t="str">
        <f t="shared" si="34"/>
        <v/>
      </c>
      <c r="AU77" s="19">
        <v>10599184.20414988</v>
      </c>
      <c r="AV77" s="111">
        <v>2194187.2524682186</v>
      </c>
      <c r="AW77" s="19" t="str">
        <f t="shared" si="35"/>
        <v/>
      </c>
      <c r="AX77" s="109">
        <v>0.18045746816259012</v>
      </c>
      <c r="AY77" s="19" t="str">
        <f t="shared" si="36"/>
        <v/>
      </c>
      <c r="AZ77" s="19">
        <f t="shared" si="28"/>
        <v>1</v>
      </c>
      <c r="BA77" s="19">
        <f t="shared" si="37"/>
        <v>1</v>
      </c>
    </row>
    <row r="78" spans="11:53" x14ac:dyDescent="0.3">
      <c r="K78" s="20">
        <v>76</v>
      </c>
      <c r="L78" s="81">
        <v>15480832.073081054</v>
      </c>
      <c r="M78" s="81">
        <v>1500000</v>
      </c>
      <c r="N78" s="81">
        <v>7534764.5398633853</v>
      </c>
      <c r="O78" s="81">
        <v>2548971.2190208184</v>
      </c>
      <c r="P78" s="81" t="str">
        <f t="shared" si="29"/>
        <v/>
      </c>
      <c r="Q78" s="81" t="str">
        <f t="shared" si="30"/>
        <v/>
      </c>
      <c r="R78" s="81">
        <v>3441684.872047252</v>
      </c>
      <c r="S78" s="81" t="str">
        <f t="shared" si="23"/>
        <v/>
      </c>
      <c r="T78" s="81">
        <v>3621994.5928457491</v>
      </c>
      <c r="U78" s="81" t="str">
        <f t="shared" si="24"/>
        <v/>
      </c>
      <c r="V78" s="81">
        <f t="shared" si="31"/>
        <v>1</v>
      </c>
      <c r="W78" s="81">
        <v>31195441.550985929</v>
      </c>
      <c r="X78" s="81">
        <v>5990289.7233370505</v>
      </c>
      <c r="Y78" s="81" t="str">
        <f t="shared" si="32"/>
        <v/>
      </c>
      <c r="Z78" s="91">
        <v>0.14751750576256661</v>
      </c>
      <c r="AA78" s="91">
        <v>0.18432890272031344</v>
      </c>
      <c r="AB78" s="61">
        <f t="shared" si="25"/>
        <v>1</v>
      </c>
      <c r="AG78" s="61">
        <f t="shared" si="33"/>
        <v>1</v>
      </c>
      <c r="AR78" s="19">
        <f t="shared" si="26"/>
        <v>1</v>
      </c>
      <c r="AS78" s="19" t="str">
        <f t="shared" si="27"/>
        <v/>
      </c>
      <c r="AT78" s="19" t="str">
        <f t="shared" si="34"/>
        <v/>
      </c>
      <c r="AU78" s="19">
        <v>11426599.271088276</v>
      </c>
      <c r="AV78" s="111">
        <v>2194187.2524682186</v>
      </c>
      <c r="AW78" s="19" t="str">
        <f t="shared" si="35"/>
        <v/>
      </c>
      <c r="AX78" s="109">
        <v>0.18432890272031077</v>
      </c>
      <c r="AY78" s="19" t="str">
        <f t="shared" si="36"/>
        <v/>
      </c>
      <c r="AZ78" s="19">
        <f t="shared" si="28"/>
        <v>1</v>
      </c>
      <c r="BA78" s="19">
        <f t="shared" si="37"/>
        <v>1</v>
      </c>
    </row>
    <row r="79" spans="11:53" x14ac:dyDescent="0.3">
      <c r="K79" s="20">
        <v>77</v>
      </c>
      <c r="L79" s="81">
        <v>15068807.864207031</v>
      </c>
      <c r="M79" s="81">
        <v>1500000</v>
      </c>
      <c r="N79" s="81">
        <v>7374034.367025584</v>
      </c>
      <c r="O79" s="81">
        <v>2480540.0566323409</v>
      </c>
      <c r="P79" s="81" t="str">
        <f t="shared" si="29"/>
        <v/>
      </c>
      <c r="Q79" s="81" t="str">
        <f t="shared" si="30"/>
        <v/>
      </c>
      <c r="R79" s="81">
        <v>3240782.6929133921</v>
      </c>
      <c r="S79" s="81" t="str">
        <f t="shared" si="23"/>
        <v/>
      </c>
      <c r="T79" s="81">
        <v>3577826.220908056</v>
      </c>
      <c r="U79" s="81" t="str">
        <f t="shared" si="24"/>
        <v/>
      </c>
      <c r="V79" s="81">
        <f t="shared" si="31"/>
        <v>1</v>
      </c>
      <c r="W79" s="81">
        <v>30340877.24328573</v>
      </c>
      <c r="X79" s="81">
        <v>5990289.7233370505</v>
      </c>
      <c r="Y79" s="81" t="str">
        <f t="shared" si="32"/>
        <v/>
      </c>
      <c r="Z79" s="91">
        <v>0.14606346619437716</v>
      </c>
      <c r="AA79" s="91">
        <v>0.18290021505710197</v>
      </c>
      <c r="AB79" s="61">
        <f t="shared" si="25"/>
        <v>1</v>
      </c>
      <c r="AG79" s="61">
        <f t="shared" si="33"/>
        <v>1</v>
      </c>
      <c r="AR79" s="19">
        <f t="shared" si="26"/>
        <v>1</v>
      </c>
      <c r="AS79" s="19" t="str">
        <f t="shared" si="27"/>
        <v/>
      </c>
      <c r="AT79" s="19" t="str">
        <f t="shared" si="34"/>
        <v/>
      </c>
      <c r="AU79" s="19">
        <v>11113580.335949773</v>
      </c>
      <c r="AV79" s="111">
        <v>2194187.2524682186</v>
      </c>
      <c r="AW79" s="19" t="str">
        <f t="shared" si="35"/>
        <v/>
      </c>
      <c r="AX79" s="109">
        <v>0.18290021505710197</v>
      </c>
      <c r="AY79" s="19" t="str">
        <f t="shared" si="36"/>
        <v/>
      </c>
      <c r="AZ79" s="19">
        <f t="shared" si="28"/>
        <v>1</v>
      </c>
      <c r="BA79" s="19">
        <f t="shared" si="37"/>
        <v>1</v>
      </c>
    </row>
    <row r="80" spans="11:53" x14ac:dyDescent="0.3">
      <c r="K80" s="20">
        <v>78</v>
      </c>
      <c r="L80" s="81">
        <v>14434752.130215399</v>
      </c>
      <c r="M80" s="81">
        <v>1500000</v>
      </c>
      <c r="N80" s="81">
        <v>7112847.7431220226</v>
      </c>
      <c r="O80" s="81">
        <v>2399385.1451950539</v>
      </c>
      <c r="P80" s="81" t="str">
        <f t="shared" si="29"/>
        <v/>
      </c>
      <c r="Q80" s="81" t="str">
        <f t="shared" si="30"/>
        <v/>
      </c>
      <c r="R80" s="81">
        <v>3240782.6929133912</v>
      </c>
      <c r="S80" s="81" t="str">
        <f t="shared" si="23"/>
        <v/>
      </c>
      <c r="T80" s="81">
        <v>3534692.4441431575</v>
      </c>
      <c r="U80" s="81" t="str">
        <f t="shared" si="24"/>
        <v/>
      </c>
      <c r="V80" s="81">
        <f t="shared" si="31"/>
        <v>1</v>
      </c>
      <c r="W80" s="81">
        <v>29036954.04092617</v>
      </c>
      <c r="X80" s="81">
        <v>5990289.7233370505</v>
      </c>
      <c r="Y80" s="81" t="str">
        <f t="shared" si="32"/>
        <v/>
      </c>
      <c r="Z80" s="91">
        <v>0.1437397785887331</v>
      </c>
      <c r="AA80" s="91">
        <v>0.18063625225858715</v>
      </c>
      <c r="AB80" s="61">
        <f t="shared" si="25"/>
        <v>1</v>
      </c>
      <c r="AG80" s="61">
        <f t="shared" si="33"/>
        <v>1</v>
      </c>
      <c r="AR80" s="19">
        <f t="shared" si="26"/>
        <v>1</v>
      </c>
      <c r="AS80" s="19" t="str">
        <f t="shared" si="27"/>
        <v/>
      </c>
      <c r="AT80" s="19" t="str">
        <f t="shared" si="34"/>
        <v/>
      </c>
      <c r="AU80" s="19">
        <v>10635965.42899983</v>
      </c>
      <c r="AV80" s="111">
        <v>2194187.2524682186</v>
      </c>
      <c r="AW80" s="19" t="str">
        <f t="shared" si="35"/>
        <v/>
      </c>
      <c r="AX80" s="109">
        <v>0.18063625225856317</v>
      </c>
      <c r="AY80" s="19" t="str">
        <f t="shared" si="36"/>
        <v/>
      </c>
      <c r="AZ80" s="19">
        <f t="shared" si="28"/>
        <v>1</v>
      </c>
      <c r="BA80" s="19">
        <f t="shared" si="37"/>
        <v>1</v>
      </c>
    </row>
    <row r="81" spans="11:53" x14ac:dyDescent="0.3">
      <c r="K81" s="20">
        <v>79</v>
      </c>
      <c r="L81" s="81">
        <v>14520349.116494402</v>
      </c>
      <c r="M81" s="81">
        <v>1500000</v>
      </c>
      <c r="N81" s="81">
        <v>7204333.9450209653</v>
      </c>
      <c r="O81" s="81">
        <v>2338452.9242105684</v>
      </c>
      <c r="P81" s="81" t="str">
        <f t="shared" si="29"/>
        <v/>
      </c>
      <c r="Q81" s="81" t="str">
        <f t="shared" si="30"/>
        <v/>
      </c>
      <c r="R81" s="81">
        <v>3346067.0037491601</v>
      </c>
      <c r="S81" s="81" t="str">
        <f t="shared" si="23"/>
        <v/>
      </c>
      <c r="T81" s="81">
        <v>3681801.5543740741</v>
      </c>
      <c r="U81" s="81" t="str">
        <f t="shared" si="24"/>
        <v/>
      </c>
      <c r="V81" s="81">
        <f t="shared" si="31"/>
        <v>1</v>
      </c>
      <c r="W81" s="81">
        <v>29189754.814666387</v>
      </c>
      <c r="X81" s="81">
        <v>5990289.7233370505</v>
      </c>
      <c r="Y81" s="81" t="str">
        <f t="shared" si="32"/>
        <v/>
      </c>
      <c r="Z81" s="91">
        <v>0.14405985127074494</v>
      </c>
      <c r="AA81" s="91">
        <v>0.1809070552671086</v>
      </c>
      <c r="AB81" s="61">
        <f t="shared" si="25"/>
        <v>1</v>
      </c>
      <c r="AG81" s="61">
        <f t="shared" si="33"/>
        <v>1</v>
      </c>
      <c r="AR81" s="19">
        <f t="shared" si="26"/>
        <v>1</v>
      </c>
      <c r="AS81" s="19" t="str">
        <f t="shared" si="27"/>
        <v/>
      </c>
      <c r="AT81" s="19" t="str">
        <f t="shared" si="34"/>
        <v/>
      </c>
      <c r="AU81" s="19">
        <v>10691934.927203216</v>
      </c>
      <c r="AV81" s="111">
        <v>2194187.2524682186</v>
      </c>
      <c r="AW81" s="19" t="str">
        <f t="shared" si="35"/>
        <v/>
      </c>
      <c r="AX81" s="109">
        <v>0.18090705526708195</v>
      </c>
      <c r="AY81" s="19" t="str">
        <f t="shared" si="36"/>
        <v/>
      </c>
      <c r="AZ81" s="19">
        <f t="shared" si="28"/>
        <v>1</v>
      </c>
      <c r="BA81" s="19">
        <f t="shared" si="37"/>
        <v>1</v>
      </c>
    </row>
    <row r="82" spans="11:53" x14ac:dyDescent="0.3">
      <c r="K82" s="20">
        <v>80</v>
      </c>
      <c r="L82" s="81">
        <v>13870042.210252503</v>
      </c>
      <c r="M82" s="81">
        <v>1500000</v>
      </c>
      <c r="N82" s="81">
        <v>6942274.2168644806</v>
      </c>
      <c r="O82" s="81">
        <v>2247454.1957951519</v>
      </c>
      <c r="P82" s="81" t="str">
        <f t="shared" si="29"/>
        <v/>
      </c>
      <c r="Q82" s="81" t="str">
        <f t="shared" si="30"/>
        <v/>
      </c>
      <c r="R82" s="81">
        <v>3517193.3902303451</v>
      </c>
      <c r="S82" s="81" t="str">
        <f t="shared" si="23"/>
        <v/>
      </c>
      <c r="T82" s="81">
        <v>3651295.0084430417</v>
      </c>
      <c r="U82" s="81" t="str">
        <f t="shared" si="24"/>
        <v/>
      </c>
      <c r="V82" s="81">
        <f t="shared" si="31"/>
        <v>1</v>
      </c>
      <c r="W82" s="81">
        <v>27875500.244276509</v>
      </c>
      <c r="X82" s="81">
        <v>5990289.7233370505</v>
      </c>
      <c r="Y82" s="81" t="str">
        <f t="shared" si="32"/>
        <v/>
      </c>
      <c r="Z82" s="91">
        <v>0.14157526451581415</v>
      </c>
      <c r="AA82" s="91">
        <v>0.17852723076885013</v>
      </c>
      <c r="AB82" s="61">
        <f t="shared" si="25"/>
        <v>1</v>
      </c>
      <c r="AG82" s="61">
        <f t="shared" si="33"/>
        <v>1</v>
      </c>
      <c r="AR82" s="19">
        <f t="shared" si="26"/>
        <v>1</v>
      </c>
      <c r="AS82" s="19" t="str">
        <f t="shared" si="27"/>
        <v/>
      </c>
      <c r="AT82" s="19" t="str">
        <f t="shared" si="34"/>
        <v/>
      </c>
      <c r="AU82" s="19">
        <v>10210535.736507455</v>
      </c>
      <c r="AV82" s="111">
        <v>2194187.2524682186</v>
      </c>
      <c r="AW82" s="19" t="str">
        <f t="shared" si="35"/>
        <v/>
      </c>
      <c r="AX82" s="109">
        <v>0.17852723076885013</v>
      </c>
      <c r="AY82" s="19" t="str">
        <f t="shared" si="36"/>
        <v/>
      </c>
      <c r="AZ82" s="19">
        <f t="shared" si="28"/>
        <v>1</v>
      </c>
      <c r="BA82" s="19">
        <f t="shared" si="37"/>
        <v>1</v>
      </c>
    </row>
    <row r="83" spans="11:53" x14ac:dyDescent="0.3">
      <c r="K83" s="20">
        <v>81</v>
      </c>
      <c r="L83" s="81">
        <v>12548871.207318744</v>
      </c>
      <c r="M83" s="81">
        <v>1500000</v>
      </c>
      <c r="N83" s="81">
        <v>6316862.3394870115</v>
      </c>
      <c r="O83" s="81">
        <v>2186412.0420693057</v>
      </c>
      <c r="P83" s="81" t="str">
        <f t="shared" si="29"/>
        <v/>
      </c>
      <c r="Q83" s="81" t="str">
        <f t="shared" si="30"/>
        <v/>
      </c>
      <c r="R83" s="81">
        <v>3002562.1113243243</v>
      </c>
      <c r="S83" s="81" t="str">
        <f t="shared" si="23"/>
        <v/>
      </c>
      <c r="T83" s="81">
        <v>3430079.8733628835</v>
      </c>
      <c r="U83" s="81" t="str">
        <f t="shared" si="24"/>
        <v/>
      </c>
      <c r="V83" s="81">
        <f t="shared" si="31"/>
        <v>1</v>
      </c>
      <c r="W83" s="81">
        <v>25235427.120764896</v>
      </c>
      <c r="X83" s="81">
        <v>5990289.7233370505</v>
      </c>
      <c r="Y83" s="81" t="str">
        <f t="shared" si="32"/>
        <v/>
      </c>
      <c r="Z83" s="91">
        <v>0.13611356782552075</v>
      </c>
      <c r="AA83" s="91">
        <v>0.17336524394819897</v>
      </c>
      <c r="AB83" s="61">
        <f t="shared" si="25"/>
        <v>1</v>
      </c>
      <c r="AG83" s="61">
        <f t="shared" si="33"/>
        <v>1</v>
      </c>
      <c r="AR83" s="19">
        <f t="shared" si="26"/>
        <v>1</v>
      </c>
      <c r="AS83" s="19" t="str">
        <f t="shared" si="27"/>
        <v/>
      </c>
      <c r="AT83" s="19" t="str">
        <f t="shared" si="34"/>
        <v/>
      </c>
      <c r="AU83" s="19">
        <v>9243501.5761019252</v>
      </c>
      <c r="AV83" s="111">
        <v>2194187.2524682186</v>
      </c>
      <c r="AW83" s="19" t="str">
        <f t="shared" si="35"/>
        <v/>
      </c>
      <c r="AX83" s="109">
        <v>0.1733652439481963</v>
      </c>
      <c r="AY83" s="19" t="str">
        <f t="shared" si="36"/>
        <v/>
      </c>
      <c r="AZ83" s="19" t="str">
        <f t="shared" si="28"/>
        <v/>
      </c>
      <c r="BA83" s="19">
        <f t="shared" si="37"/>
        <v>1</v>
      </c>
    </row>
    <row r="84" spans="11:53" x14ac:dyDescent="0.3">
      <c r="K84" s="20">
        <v>82</v>
      </c>
      <c r="L84" s="81">
        <v>12242559.441429749</v>
      </c>
      <c r="M84" s="81">
        <v>1500000</v>
      </c>
      <c r="N84" s="81">
        <v>6209428.0533910105</v>
      </c>
      <c r="O84" s="81">
        <v>2121333.6856313804</v>
      </c>
      <c r="P84" s="81" t="str">
        <f t="shared" si="29"/>
        <v/>
      </c>
      <c r="Q84" s="81" t="str">
        <f t="shared" si="30"/>
        <v/>
      </c>
      <c r="R84" s="81">
        <v>3030193.0509990845</v>
      </c>
      <c r="S84" s="81" t="str">
        <f t="shared" si="23"/>
        <v/>
      </c>
      <c r="T84" s="81">
        <v>3446162.4576311326</v>
      </c>
      <c r="U84" s="81" t="str">
        <f t="shared" si="24"/>
        <v/>
      </c>
      <c r="V84" s="81">
        <f t="shared" si="31"/>
        <v>1</v>
      </c>
      <c r="W84" s="81">
        <v>24626648.449114531</v>
      </c>
      <c r="X84" s="81">
        <v>5990289.7233370505</v>
      </c>
      <c r="Y84" s="81" t="str">
        <f t="shared" si="32"/>
        <v/>
      </c>
      <c r="Z84" s="91">
        <v>0.13475783004393005</v>
      </c>
      <c r="AA84" s="91">
        <v>0.17209358439516365</v>
      </c>
      <c r="AB84" s="61">
        <f t="shared" si="25"/>
        <v>1</v>
      </c>
      <c r="AG84" s="61">
        <f t="shared" si="33"/>
        <v>1</v>
      </c>
      <c r="AR84" s="19">
        <f t="shared" si="26"/>
        <v>1</v>
      </c>
      <c r="AS84" s="19" t="str">
        <f t="shared" si="27"/>
        <v/>
      </c>
      <c r="AT84" s="19" t="str">
        <f t="shared" si="34"/>
        <v/>
      </c>
      <c r="AU84" s="19">
        <v>9020511.6269337162</v>
      </c>
      <c r="AV84" s="111">
        <v>2194187.2524682186</v>
      </c>
      <c r="AW84" s="19" t="str">
        <f t="shared" si="35"/>
        <v/>
      </c>
      <c r="AX84" s="109">
        <v>0.17209358439516365</v>
      </c>
      <c r="AY84" s="19" t="str">
        <f t="shared" si="36"/>
        <v/>
      </c>
      <c r="AZ84" s="19" t="str">
        <f t="shared" si="28"/>
        <v/>
      </c>
      <c r="BA84" s="19">
        <f t="shared" si="37"/>
        <v>1</v>
      </c>
    </row>
    <row r="85" spans="11:53" x14ac:dyDescent="0.3">
      <c r="K85" s="20">
        <v>83</v>
      </c>
      <c r="L85" s="81">
        <v>13014969.572834661</v>
      </c>
      <c r="M85" s="81">
        <v>1500000</v>
      </c>
      <c r="N85" s="81">
        <v>6674607.4351450568</v>
      </c>
      <c r="O85" s="81">
        <v>2060800.7451985513</v>
      </c>
      <c r="P85" s="81" t="str">
        <f t="shared" si="29"/>
        <v/>
      </c>
      <c r="Q85" s="81" t="str">
        <f t="shared" si="30"/>
        <v/>
      </c>
      <c r="R85" s="81">
        <v>3756322.261376746</v>
      </c>
      <c r="S85" s="81" t="str">
        <f t="shared" si="23"/>
        <v/>
      </c>
      <c r="T85" s="81">
        <v>3771242.4143306888</v>
      </c>
      <c r="U85" s="81" t="str">
        <f t="shared" si="24"/>
        <v/>
      </c>
      <c r="V85" s="81">
        <f t="shared" si="31"/>
        <v>1</v>
      </c>
      <c r="W85" s="81">
        <v>26183949.133947875</v>
      </c>
      <c r="X85" s="81">
        <v>5990289.7233370505</v>
      </c>
      <c r="Y85" s="81" t="str">
        <f t="shared" si="32"/>
        <v/>
      </c>
      <c r="Z85" s="91">
        <v>0.13810890025489986</v>
      </c>
      <c r="AA85" s="91">
        <v>0.17528308708829154</v>
      </c>
      <c r="AB85" s="61">
        <f t="shared" si="25"/>
        <v>1</v>
      </c>
      <c r="AG85" s="61">
        <f t="shared" si="33"/>
        <v>1</v>
      </c>
      <c r="AR85" s="19">
        <f t="shared" si="26"/>
        <v>1</v>
      </c>
      <c r="AS85" s="19" t="str">
        <f t="shared" si="27"/>
        <v/>
      </c>
      <c r="AT85" s="19" t="str">
        <f t="shared" si="34"/>
        <v/>
      </c>
      <c r="AU85" s="19">
        <v>9590936.3423876762</v>
      </c>
      <c r="AV85" s="111">
        <v>2194187.2524682186</v>
      </c>
      <c r="AW85" s="19" t="str">
        <f t="shared" si="35"/>
        <v/>
      </c>
      <c r="AX85" s="109">
        <v>0.17528308708829154</v>
      </c>
      <c r="AY85" s="19" t="str">
        <f t="shared" si="36"/>
        <v/>
      </c>
      <c r="AZ85" s="19" t="str">
        <f t="shared" si="28"/>
        <v/>
      </c>
      <c r="BA85" s="19">
        <f t="shared" si="37"/>
        <v>1</v>
      </c>
    </row>
    <row r="86" spans="11:53" x14ac:dyDescent="0.3">
      <c r="K86" s="20">
        <v>84</v>
      </c>
      <c r="L86" s="81">
        <v>11690536.801846668</v>
      </c>
      <c r="M86" s="81">
        <v>1500000</v>
      </c>
      <c r="N86" s="81">
        <v>6039265.9768807581</v>
      </c>
      <c r="O86" s="81">
        <v>2036183.911165311</v>
      </c>
      <c r="P86" s="81" t="str">
        <f t="shared" si="29"/>
        <v/>
      </c>
      <c r="Q86" s="81" t="str">
        <f t="shared" si="30"/>
        <v/>
      </c>
      <c r="R86" s="81">
        <v>3262163.5654091649</v>
      </c>
      <c r="S86" s="81" t="str">
        <f t="shared" si="23"/>
        <v/>
      </c>
      <c r="T86" s="81">
        <v>3474259.9235390793</v>
      </c>
      <c r="U86" s="81" t="str">
        <f t="shared" si="24"/>
        <v/>
      </c>
      <c r="V86" s="81">
        <f t="shared" si="31"/>
        <v>1</v>
      </c>
      <c r="W86" s="81">
        <v>23550250.850812018</v>
      </c>
      <c r="X86" s="81">
        <v>5990289.7233370505</v>
      </c>
      <c r="Y86" s="81" t="str">
        <f t="shared" si="32"/>
        <v/>
      </c>
      <c r="Z86" s="91">
        <v>0.13221852176151394</v>
      </c>
      <c r="AA86" s="91">
        <v>0.16976117934651214</v>
      </c>
      <c r="AB86" s="61">
        <f t="shared" si="25"/>
        <v>1</v>
      </c>
      <c r="AG86" s="61">
        <f t="shared" si="33"/>
        <v>1</v>
      </c>
      <c r="AR86" s="19">
        <f t="shared" si="26"/>
        <v>1</v>
      </c>
      <c r="AS86" s="19" t="str">
        <f t="shared" si="27"/>
        <v/>
      </c>
      <c r="AT86" s="19" t="str">
        <f t="shared" si="34"/>
        <v/>
      </c>
      <c r="AU86" s="19">
        <v>8626237.2265517749</v>
      </c>
      <c r="AV86" s="111">
        <v>2194187.2524682186</v>
      </c>
      <c r="AW86" s="19" t="str">
        <f t="shared" si="35"/>
        <v/>
      </c>
      <c r="AX86" s="109">
        <v>0.16976117934651214</v>
      </c>
      <c r="AY86" s="19" t="str">
        <f t="shared" si="36"/>
        <v/>
      </c>
      <c r="AZ86" s="19" t="str">
        <f t="shared" si="28"/>
        <v/>
      </c>
      <c r="BA86" s="19">
        <f t="shared" si="37"/>
        <v>1</v>
      </c>
    </row>
    <row r="87" spans="11:53" x14ac:dyDescent="0.3">
      <c r="K87" s="20">
        <v>85</v>
      </c>
      <c r="L87" s="81">
        <v>11059804.05000959</v>
      </c>
      <c r="M87" s="81">
        <v>1500000</v>
      </c>
      <c r="N87" s="81">
        <v>5753035.883836912</v>
      </c>
      <c r="O87" s="81">
        <v>1990917.4194873399</v>
      </c>
      <c r="P87" s="81" t="str">
        <f t="shared" si="29"/>
        <v/>
      </c>
      <c r="Q87" s="81" t="str">
        <f t="shared" si="30"/>
        <v/>
      </c>
      <c r="R87" s="81">
        <v>2962514.0712380582</v>
      </c>
      <c r="S87" s="81" t="str">
        <f t="shared" si="23"/>
        <v/>
      </c>
      <c r="T87" s="81">
        <v>3383488.5725369975</v>
      </c>
      <c r="U87" s="81" t="str">
        <f t="shared" si="24"/>
        <v/>
      </c>
      <c r="V87" s="81">
        <f t="shared" si="31"/>
        <v>1</v>
      </c>
      <c r="W87" s="81">
        <v>22308905.508628163</v>
      </c>
      <c r="X87" s="81">
        <v>5990289.7233370505</v>
      </c>
      <c r="Y87" s="81" t="str">
        <f t="shared" si="32"/>
        <v/>
      </c>
      <c r="Z87" s="91">
        <v>0.1291517091479486</v>
      </c>
      <c r="AA87" s="91">
        <v>0.16692626679073008</v>
      </c>
      <c r="AB87" s="61">
        <f t="shared" si="25"/>
        <v>1</v>
      </c>
      <c r="AG87" s="61">
        <f t="shared" si="33"/>
        <v>1</v>
      </c>
      <c r="AR87" s="19">
        <f t="shared" si="26"/>
        <v>1</v>
      </c>
      <c r="AS87" s="19" t="str">
        <f t="shared" si="27"/>
        <v/>
      </c>
      <c r="AT87" s="19" t="str">
        <f t="shared" si="34"/>
        <v/>
      </c>
      <c r="AU87" s="19">
        <v>8171544.0061021131</v>
      </c>
      <c r="AV87" s="111">
        <v>2194187.2524682186</v>
      </c>
      <c r="AW87" s="19" t="str">
        <f t="shared" si="35"/>
        <v/>
      </c>
      <c r="AX87" s="109">
        <v>0.16692626679073008</v>
      </c>
      <c r="AY87" s="19" t="str">
        <f t="shared" si="36"/>
        <v/>
      </c>
      <c r="AZ87" s="19" t="str">
        <f t="shared" si="28"/>
        <v/>
      </c>
      <c r="BA87" s="19">
        <f t="shared" si="37"/>
        <v>1</v>
      </c>
    </row>
    <row r="88" spans="11:53" x14ac:dyDescent="0.3">
      <c r="K88" s="20">
        <v>86</v>
      </c>
      <c r="L88" s="81">
        <v>12138786.321249826</v>
      </c>
      <c r="M88" s="81">
        <v>1500000</v>
      </c>
      <c r="N88" s="81">
        <v>6359209.5239559747</v>
      </c>
      <c r="O88" s="81">
        <v>1932383.9629261652</v>
      </c>
      <c r="P88" s="81" t="str">
        <f t="shared" si="29"/>
        <v/>
      </c>
      <c r="Q88" s="81" t="str">
        <f t="shared" si="30"/>
        <v/>
      </c>
      <c r="R88" s="81">
        <v>3167611.1992468517</v>
      </c>
      <c r="S88" s="81" t="str">
        <f t="shared" si="23"/>
        <v/>
      </c>
      <c r="T88" s="81">
        <v>3857447.9881130503</v>
      </c>
      <c r="U88" s="81" t="str">
        <f t="shared" si="24"/>
        <v/>
      </c>
      <c r="V88" s="81">
        <f t="shared" si="31"/>
        <v>1</v>
      </c>
      <c r="W88" s="81">
        <v>24503100.046123058</v>
      </c>
      <c r="X88" s="81">
        <v>5990289.7233370505</v>
      </c>
      <c r="Y88" s="81" t="str">
        <f t="shared" si="32"/>
        <v/>
      </c>
      <c r="Z88" s="91">
        <v>0.13429012938101437</v>
      </c>
      <c r="AA88" s="91">
        <v>0.17183143402288703</v>
      </c>
      <c r="AB88" s="61">
        <f t="shared" si="25"/>
        <v>1</v>
      </c>
      <c r="AG88" s="61">
        <f t="shared" si="33"/>
        <v>1</v>
      </c>
      <c r="AR88" s="19">
        <f t="shared" si="26"/>
        <v>1</v>
      </c>
      <c r="AS88" s="19" t="str">
        <f t="shared" si="27"/>
        <v/>
      </c>
      <c r="AT88" s="19" t="str">
        <f t="shared" si="34"/>
        <v/>
      </c>
      <c r="AU88" s="19">
        <v>8975256.9992901403</v>
      </c>
      <c r="AV88" s="111">
        <v>2194187.2524682186</v>
      </c>
      <c r="AW88" s="19" t="str">
        <f t="shared" si="35"/>
        <v/>
      </c>
      <c r="AX88" s="109">
        <v>0.17183143402288703</v>
      </c>
      <c r="AY88" s="19" t="str">
        <f t="shared" si="36"/>
        <v/>
      </c>
      <c r="AZ88" s="19" t="str">
        <f t="shared" si="28"/>
        <v/>
      </c>
      <c r="BA88" s="19">
        <f t="shared" si="37"/>
        <v>1</v>
      </c>
    </row>
    <row r="89" spans="11:53" x14ac:dyDescent="0.3">
      <c r="K89" s="20">
        <v>87</v>
      </c>
      <c r="L89" s="81">
        <v>12380759.151409976</v>
      </c>
      <c r="M89" s="81">
        <v>1500000</v>
      </c>
      <c r="N89" s="81">
        <v>6558426.0433419272</v>
      </c>
      <c r="O89" s="81">
        <v>1871520.5101981945</v>
      </c>
      <c r="P89" s="81" t="str">
        <f t="shared" si="29"/>
        <v/>
      </c>
      <c r="Q89" s="81" t="str">
        <f t="shared" si="30"/>
        <v/>
      </c>
      <c r="R89" s="81">
        <v>3693162.9444943494</v>
      </c>
      <c r="S89" s="81" t="str">
        <f t="shared" si="23"/>
        <v/>
      </c>
      <c r="T89" s="81">
        <v>4084034.1931647491</v>
      </c>
      <c r="U89" s="81" t="str">
        <f t="shared" si="24"/>
        <v/>
      </c>
      <c r="V89" s="81">
        <f t="shared" si="31"/>
        <v>1</v>
      </c>
      <c r="W89" s="81">
        <v>25006573.138100304</v>
      </c>
      <c r="X89" s="81">
        <v>5990289.7233370505</v>
      </c>
      <c r="Y89" s="81" t="str">
        <f t="shared" si="32"/>
        <v/>
      </c>
      <c r="Z89" s="91">
        <v>0.13537402499323825</v>
      </c>
      <c r="AA89" s="91">
        <v>0.17289105749448019</v>
      </c>
      <c r="AB89" s="61">
        <f t="shared" si="25"/>
        <v>1</v>
      </c>
      <c r="AG89" s="61">
        <f t="shared" si="33"/>
        <v>1</v>
      </c>
      <c r="AR89" s="19">
        <f t="shared" si="26"/>
        <v>1</v>
      </c>
      <c r="AS89" s="19" t="str">
        <f t="shared" si="27"/>
        <v/>
      </c>
      <c r="AT89" s="19" t="str">
        <f t="shared" si="34"/>
        <v/>
      </c>
      <c r="AU89" s="19">
        <v>9159674.4968401249</v>
      </c>
      <c r="AV89" s="111">
        <v>2194187.2524682186</v>
      </c>
      <c r="AW89" s="19" t="str">
        <f t="shared" si="35"/>
        <v/>
      </c>
      <c r="AX89" s="109">
        <v>0.17289105749448019</v>
      </c>
      <c r="AY89" s="19" t="str">
        <f t="shared" si="36"/>
        <v/>
      </c>
      <c r="AZ89" s="19" t="str">
        <f t="shared" si="28"/>
        <v/>
      </c>
      <c r="BA89" s="19">
        <f t="shared" si="37"/>
        <v>1</v>
      </c>
    </row>
    <row r="90" spans="11:53" x14ac:dyDescent="0.3">
      <c r="K90" s="20">
        <v>88</v>
      </c>
      <c r="L90" s="81">
        <v>11957178.984101551</v>
      </c>
      <c r="M90" s="81">
        <v>1500000</v>
      </c>
      <c r="N90" s="81">
        <v>6403595.4820624636</v>
      </c>
      <c r="O90" s="81">
        <v>1845669.3761702282</v>
      </c>
      <c r="P90" s="81" t="str">
        <f t="shared" si="29"/>
        <v/>
      </c>
      <c r="Q90" s="81" t="str">
        <f t="shared" si="30"/>
        <v/>
      </c>
      <c r="R90" s="81">
        <v>3850318.8144728378</v>
      </c>
      <c r="S90" s="81" t="str">
        <f t="shared" si="23"/>
        <v/>
      </c>
      <c r="T90" s="81">
        <v>4058398.105900662</v>
      </c>
      <c r="U90" s="81" t="str">
        <f t="shared" si="24"/>
        <v/>
      </c>
      <c r="V90" s="81">
        <f t="shared" si="31"/>
        <v>1</v>
      </c>
      <c r="W90" s="81">
        <v>24188914.187698357</v>
      </c>
      <c r="X90" s="81">
        <v>5990289.7233370505</v>
      </c>
      <c r="Y90" s="81" t="str">
        <f t="shared" si="32"/>
        <v/>
      </c>
      <c r="Z90" s="91">
        <v>0.13346104517799517</v>
      </c>
      <c r="AA90" s="91">
        <v>0.17115840268377092</v>
      </c>
      <c r="AB90" s="61">
        <f t="shared" si="25"/>
        <v>1</v>
      </c>
      <c r="AG90" s="61">
        <f t="shared" si="33"/>
        <v>1</v>
      </c>
      <c r="AR90" s="19">
        <f t="shared" si="26"/>
        <v>1</v>
      </c>
      <c r="AS90" s="19" t="str">
        <f t="shared" si="27"/>
        <v/>
      </c>
      <c r="AT90" s="19" t="str">
        <f t="shared" si="34"/>
        <v/>
      </c>
      <c r="AU90" s="19">
        <v>8860173.6498528719</v>
      </c>
      <c r="AV90" s="111">
        <v>2194187.2524682186</v>
      </c>
      <c r="AW90" s="19" t="str">
        <f t="shared" si="35"/>
        <v/>
      </c>
      <c r="AX90" s="109">
        <v>0.17115840268377358</v>
      </c>
      <c r="AY90" s="19" t="str">
        <f t="shared" si="36"/>
        <v/>
      </c>
      <c r="AZ90" s="19" t="str">
        <f t="shared" si="28"/>
        <v/>
      </c>
      <c r="BA90" s="19">
        <f t="shared" si="37"/>
        <v>1</v>
      </c>
    </row>
    <row r="91" spans="11:53" x14ac:dyDescent="0.3">
      <c r="K91" s="20">
        <v>89</v>
      </c>
      <c r="L91" s="81">
        <v>11710839.728161011</v>
      </c>
      <c r="M91" s="81">
        <v>1500000</v>
      </c>
      <c r="N91" s="81">
        <v>6341621.6189047759</v>
      </c>
      <c r="O91" s="81">
        <v>1810473.513204298</v>
      </c>
      <c r="P91" s="81" t="str">
        <f t="shared" si="29"/>
        <v/>
      </c>
      <c r="Q91" s="81" t="str">
        <f t="shared" si="30"/>
        <v/>
      </c>
      <c r="R91" s="81">
        <v>3978262.949533199</v>
      </c>
      <c r="S91" s="81" t="str">
        <f t="shared" si="23"/>
        <v/>
      </c>
      <c r="T91" s="81">
        <v>4103151.0014494844</v>
      </c>
      <c r="U91" s="81" t="str">
        <f t="shared" si="24"/>
        <v/>
      </c>
      <c r="V91" s="81">
        <f t="shared" si="31"/>
        <v>1</v>
      </c>
      <c r="W91" s="81">
        <v>23745729.972570341</v>
      </c>
      <c r="X91" s="81">
        <v>5990289.7233370505</v>
      </c>
      <c r="Y91" s="81" t="str">
        <f t="shared" si="32"/>
        <v/>
      </c>
      <c r="Z91" s="91">
        <v>0.13231421444576519</v>
      </c>
      <c r="AA91" s="91">
        <v>0.17019307170349141</v>
      </c>
      <c r="AB91" s="61">
        <f t="shared" si="25"/>
        <v>1</v>
      </c>
      <c r="AG91" s="61">
        <f t="shared" si="33"/>
        <v>1</v>
      </c>
      <c r="AR91" s="19">
        <f t="shared" si="26"/>
        <v>1</v>
      </c>
      <c r="AS91" s="19" t="str">
        <f t="shared" si="27"/>
        <v/>
      </c>
      <c r="AT91" s="19" t="str">
        <f t="shared" si="34"/>
        <v/>
      </c>
      <c r="AU91" s="19">
        <v>8697839.4055607114</v>
      </c>
      <c r="AV91" s="111">
        <v>2194187.2524682186</v>
      </c>
      <c r="AW91" s="19" t="str">
        <f t="shared" si="35"/>
        <v/>
      </c>
      <c r="AX91" s="109">
        <v>0.17019307170349407</v>
      </c>
      <c r="AY91" s="19" t="str">
        <f t="shared" si="36"/>
        <v/>
      </c>
      <c r="AZ91" s="19" t="str">
        <f t="shared" si="28"/>
        <v/>
      </c>
      <c r="BA91" s="19">
        <f t="shared" si="37"/>
        <v>1</v>
      </c>
    </row>
    <row r="92" spans="11:53" x14ac:dyDescent="0.3">
      <c r="K92" s="20">
        <v>90</v>
      </c>
      <c r="L92" s="81">
        <v>10780163.279520553</v>
      </c>
      <c r="M92" s="81">
        <v>1500000</v>
      </c>
      <c r="N92" s="81">
        <v>5911552.2302622478</v>
      </c>
      <c r="O92" s="81">
        <v>1754996.121596803</v>
      </c>
      <c r="P92" s="81" t="str">
        <f t="shared" si="29"/>
        <v/>
      </c>
      <c r="Q92" s="81" t="str">
        <f t="shared" si="30"/>
        <v/>
      </c>
      <c r="R92" s="81">
        <v>3965552.8442631294</v>
      </c>
      <c r="S92" s="81" t="str">
        <f t="shared" si="23"/>
        <v/>
      </c>
      <c r="T92" s="81">
        <v>3899737.3256907007</v>
      </c>
      <c r="U92" s="81" t="str">
        <f t="shared" si="24"/>
        <v/>
      </c>
      <c r="V92" s="81" t="str">
        <f t="shared" si="31"/>
        <v/>
      </c>
      <c r="W92" s="81">
        <v>21923113.645345267</v>
      </c>
      <c r="X92" s="81">
        <v>5990289.7233370505</v>
      </c>
      <c r="Y92" s="81" t="str">
        <f t="shared" si="32"/>
        <v/>
      </c>
      <c r="Z92" s="91">
        <v>0.12773018315701901</v>
      </c>
      <c r="AA92" s="91">
        <v>0.16601087804934966</v>
      </c>
      <c r="AB92" s="61">
        <f t="shared" si="25"/>
        <v>1</v>
      </c>
      <c r="AG92" s="61">
        <f t="shared" si="33"/>
        <v>1</v>
      </c>
      <c r="AR92" s="19">
        <f t="shared" si="26"/>
        <v>1</v>
      </c>
      <c r="AS92" s="19" t="str">
        <f t="shared" si="27"/>
        <v/>
      </c>
      <c r="AT92" s="19" t="str">
        <f t="shared" si="34"/>
        <v/>
      </c>
      <c r="AU92" s="19">
        <v>8030232.044975508</v>
      </c>
      <c r="AV92" s="111">
        <v>2194187.2524682186</v>
      </c>
      <c r="AW92" s="19" t="str">
        <f t="shared" si="35"/>
        <v/>
      </c>
      <c r="AX92" s="109">
        <v>0.16601087804934966</v>
      </c>
      <c r="AY92" s="19" t="str">
        <f t="shared" si="36"/>
        <v/>
      </c>
      <c r="AZ92" s="19" t="str">
        <f t="shared" si="28"/>
        <v/>
      </c>
      <c r="BA92" s="19">
        <f t="shared" si="37"/>
        <v>1</v>
      </c>
    </row>
    <row r="93" spans="11:53" x14ac:dyDescent="0.3">
      <c r="K93" s="20">
        <v>91</v>
      </c>
      <c r="L93" s="81">
        <v>11380527.060105449</v>
      </c>
      <c r="M93" s="81">
        <v>1500000</v>
      </c>
      <c r="N93" s="81">
        <v>6085368.4122269908</v>
      </c>
      <c r="O93" s="81">
        <v>1865356.8101966903</v>
      </c>
      <c r="P93" s="81" t="str">
        <f t="shared" si="29"/>
        <v/>
      </c>
      <c r="Q93" s="81" t="str">
        <f t="shared" si="30"/>
        <v/>
      </c>
      <c r="R93" s="81">
        <v>3782581.4619191317</v>
      </c>
      <c r="S93" s="81" t="str">
        <f t="shared" si="23"/>
        <v/>
      </c>
      <c r="T93" s="81">
        <v>4157744.9388195639</v>
      </c>
      <c r="U93" s="81" t="str">
        <f t="shared" si="24"/>
        <v/>
      </c>
      <c r="V93" s="81">
        <f t="shared" si="31"/>
        <v>1</v>
      </c>
      <c r="W93" s="81">
        <v>23229572.238184702</v>
      </c>
      <c r="X93" s="81">
        <v>5990289.7233370505</v>
      </c>
      <c r="Y93" s="81" t="str">
        <f t="shared" si="32"/>
        <v/>
      </c>
      <c r="Z93" s="91">
        <v>0.13073439543817056</v>
      </c>
      <c r="AA93" s="91">
        <v>0.1690443441597802</v>
      </c>
      <c r="AB93" s="61">
        <f t="shared" si="25"/>
        <v>1</v>
      </c>
      <c r="AG93" s="61">
        <f t="shared" si="33"/>
        <v>1</v>
      </c>
      <c r="AR93" s="19">
        <f t="shared" si="26"/>
        <v>1</v>
      </c>
      <c r="AS93" s="19" t="str">
        <f t="shared" si="27"/>
        <v/>
      </c>
      <c r="AT93" s="19" t="str">
        <f t="shared" si="34"/>
        <v/>
      </c>
      <c r="AU93" s="19">
        <v>8508775.6418099031</v>
      </c>
      <c r="AV93" s="111">
        <v>2194187.2524682186</v>
      </c>
      <c r="AW93" s="19" t="str">
        <f t="shared" si="35"/>
        <v/>
      </c>
      <c r="AX93" s="109">
        <v>0.1690443441597802</v>
      </c>
      <c r="AY93" s="19" t="str">
        <f t="shared" si="36"/>
        <v/>
      </c>
      <c r="AZ93" s="19" t="str">
        <f t="shared" si="28"/>
        <v/>
      </c>
      <c r="BA93" s="19">
        <f t="shared" si="37"/>
        <v>1</v>
      </c>
    </row>
    <row r="94" spans="11:53" x14ac:dyDescent="0.3">
      <c r="K94" s="20">
        <v>92</v>
      </c>
      <c r="L94" s="81">
        <v>11073292.60915239</v>
      </c>
      <c r="M94" s="81">
        <v>1500000</v>
      </c>
      <c r="N94" s="81">
        <v>5984472.2891078787</v>
      </c>
      <c r="O94" s="81">
        <v>1845404.9310113131</v>
      </c>
      <c r="P94" s="81" t="str">
        <f t="shared" si="29"/>
        <v/>
      </c>
      <c r="Q94" s="81" t="str">
        <f t="shared" si="30"/>
        <v/>
      </c>
      <c r="R94" s="81">
        <v>3790246.2673130878</v>
      </c>
      <c r="S94" s="81" t="str">
        <f t="shared" si="23"/>
        <v/>
      </c>
      <c r="T94" s="81">
        <v>4052964.6149585769</v>
      </c>
      <c r="U94" s="81" t="str">
        <f t="shared" si="24"/>
        <v/>
      </c>
      <c r="V94" s="81">
        <f t="shared" si="31"/>
        <v>1</v>
      </c>
      <c r="W94" s="81">
        <v>22668980.264700495</v>
      </c>
      <c r="X94" s="81">
        <v>5990289.7233370505</v>
      </c>
      <c r="Y94" s="81" t="str">
        <f t="shared" si="32"/>
        <v/>
      </c>
      <c r="Z94" s="91">
        <v>0.12921927847186865</v>
      </c>
      <c r="AA94" s="91">
        <v>0.16776554404833366</v>
      </c>
      <c r="AB94" s="61">
        <f t="shared" si="25"/>
        <v>1</v>
      </c>
      <c r="AG94" s="61">
        <f t="shared" si="33"/>
        <v>1</v>
      </c>
      <c r="AR94" s="19">
        <f t="shared" si="26"/>
        <v>1</v>
      </c>
      <c r="AS94" s="19" t="str">
        <f t="shared" si="27"/>
        <v/>
      </c>
      <c r="AT94" s="19" t="str">
        <f t="shared" si="34"/>
        <v/>
      </c>
      <c r="AU94" s="19">
        <v>8303436.0307284892</v>
      </c>
      <c r="AV94" s="111">
        <v>2194187.2524682186</v>
      </c>
      <c r="AW94" s="19" t="str">
        <f t="shared" si="35"/>
        <v/>
      </c>
      <c r="AX94" s="109">
        <v>0.16776554404833632</v>
      </c>
      <c r="AY94" s="19" t="str">
        <f t="shared" si="36"/>
        <v/>
      </c>
      <c r="AZ94" s="19" t="str">
        <f t="shared" si="28"/>
        <v/>
      </c>
      <c r="BA94" s="19">
        <f t="shared" si="37"/>
        <v>1</v>
      </c>
    </row>
    <row r="95" spans="11:53" x14ac:dyDescent="0.3">
      <c r="K95" s="20">
        <v>93</v>
      </c>
      <c r="L95" s="81">
        <v>11008501.879040387</v>
      </c>
      <c r="M95" s="81">
        <v>1500000</v>
      </c>
      <c r="N95" s="81">
        <v>6027193.0832130378</v>
      </c>
      <c r="O95" s="81">
        <v>1830000</v>
      </c>
      <c r="P95" s="81" t="str">
        <f t="shared" si="29"/>
        <v/>
      </c>
      <c r="Q95" s="81" t="str">
        <f t="shared" si="30"/>
        <v/>
      </c>
      <c r="R95" s="81">
        <v>4115938.7500037947</v>
      </c>
      <c r="S95" s="81" t="str">
        <f t="shared" si="23"/>
        <v/>
      </c>
      <c r="T95" s="81">
        <v>4030971.3708386933</v>
      </c>
      <c r="U95" s="81" t="str">
        <f t="shared" si="24"/>
        <v/>
      </c>
      <c r="V95" s="81" t="str">
        <f t="shared" si="31"/>
        <v/>
      </c>
      <c r="W95" s="81">
        <v>22611500.722208887</v>
      </c>
      <c r="X95" s="81">
        <v>5990289.7233370505</v>
      </c>
      <c r="Y95" s="81" t="str">
        <f t="shared" si="32"/>
        <v/>
      </c>
      <c r="Z95" s="91">
        <v>0.12889389016654462</v>
      </c>
      <c r="AA95" s="91">
        <v>0.16763252480814561</v>
      </c>
      <c r="AB95" s="61">
        <f t="shared" si="25"/>
        <v>1</v>
      </c>
      <c r="AG95" s="61">
        <f t="shared" si="33"/>
        <v>1</v>
      </c>
      <c r="AR95" s="19">
        <f t="shared" si="26"/>
        <v>1</v>
      </c>
      <c r="AS95" s="19" t="str">
        <f t="shared" si="27"/>
        <v/>
      </c>
      <c r="AT95" s="19" t="str">
        <f t="shared" si="34"/>
        <v/>
      </c>
      <c r="AU95" s="19">
        <v>8282381.8104423722</v>
      </c>
      <c r="AV95" s="111">
        <v>2194187.2524682186</v>
      </c>
      <c r="AW95" s="19" t="str">
        <f t="shared" si="35"/>
        <v/>
      </c>
      <c r="AX95" s="109">
        <v>0.16763252480814561</v>
      </c>
      <c r="AY95" s="19" t="str">
        <f t="shared" si="36"/>
        <v/>
      </c>
      <c r="AZ95" s="19" t="str">
        <f t="shared" si="28"/>
        <v/>
      </c>
      <c r="BA95" s="19">
        <f t="shared" si="37"/>
        <v>1</v>
      </c>
    </row>
    <row r="96" spans="11:53" x14ac:dyDescent="0.3">
      <c r="K96" s="20">
        <v>94</v>
      </c>
      <c r="L96" s="81">
        <v>11628710.517097253</v>
      </c>
      <c r="M96" s="81">
        <v>1500000</v>
      </c>
      <c r="N96" s="81">
        <v>6204475.4653582228</v>
      </c>
      <c r="O96" s="81">
        <v>1957968.3482930611</v>
      </c>
      <c r="P96" s="81" t="str">
        <f t="shared" si="29"/>
        <v/>
      </c>
      <c r="Q96" s="81" t="str">
        <f t="shared" si="30"/>
        <v/>
      </c>
      <c r="R96" s="81">
        <v>4419910.2744551674</v>
      </c>
      <c r="S96" s="81" t="str">
        <f t="shared" si="23"/>
        <v/>
      </c>
      <c r="T96" s="81">
        <v>4223928.9224555325</v>
      </c>
      <c r="U96" s="81" t="str">
        <f t="shared" si="24"/>
        <v/>
      </c>
      <c r="V96" s="81" t="str">
        <f t="shared" si="31"/>
        <v/>
      </c>
      <c r="W96" s="81">
        <v>23984593.025900602</v>
      </c>
      <c r="X96" s="81">
        <v>5990289.7233370505</v>
      </c>
      <c r="Y96" s="81" t="str">
        <f t="shared" si="32"/>
        <v/>
      </c>
      <c r="Z96" s="91">
        <v>0.13192599739989497</v>
      </c>
      <c r="AA96" s="91">
        <v>0.17071571279932751</v>
      </c>
      <c r="AB96" s="61">
        <f t="shared" si="25"/>
        <v>1</v>
      </c>
      <c r="AG96" s="61">
        <f t="shared" si="33"/>
        <v>1</v>
      </c>
      <c r="AR96" s="19">
        <f t="shared" si="26"/>
        <v>1</v>
      </c>
      <c r="AS96" s="19" t="str">
        <f t="shared" si="27"/>
        <v/>
      </c>
      <c r="AT96" s="19" t="str">
        <f t="shared" si="34"/>
        <v/>
      </c>
      <c r="AU96" s="19">
        <v>8785332.7140497863</v>
      </c>
      <c r="AV96" s="111">
        <v>2194187.2524682186</v>
      </c>
      <c r="AW96" s="19" t="str">
        <f t="shared" si="35"/>
        <v/>
      </c>
      <c r="AX96" s="109">
        <v>0.17071571279932751</v>
      </c>
      <c r="AY96" s="19" t="str">
        <f t="shared" si="36"/>
        <v/>
      </c>
      <c r="AZ96" s="19" t="str">
        <f t="shared" si="28"/>
        <v/>
      </c>
      <c r="BA96" s="19">
        <f t="shared" si="37"/>
        <v>1</v>
      </c>
    </row>
    <row r="97" spans="11:53" x14ac:dyDescent="0.3">
      <c r="K97" s="20">
        <v>95</v>
      </c>
      <c r="L97" s="81">
        <v>11253006.993327251</v>
      </c>
      <c r="M97" s="81">
        <v>1500000</v>
      </c>
      <c r="N97" s="81">
        <v>5718261.2050934946</v>
      </c>
      <c r="O97" s="81">
        <v>2258987.2301332895</v>
      </c>
      <c r="P97" s="81" t="str">
        <f t="shared" si="29"/>
        <v/>
      </c>
      <c r="Q97" s="81" t="str">
        <f t="shared" si="30"/>
        <v/>
      </c>
      <c r="R97" s="81">
        <v>4563383.8016887903</v>
      </c>
      <c r="S97" s="81" t="str">
        <f t="shared" si="23"/>
        <v/>
      </c>
      <c r="T97" s="81">
        <v>4059139.1736429194</v>
      </c>
      <c r="U97" s="81" t="str">
        <f t="shared" si="24"/>
        <v/>
      </c>
      <c r="V97" s="81" t="str">
        <f t="shared" si="31"/>
        <v/>
      </c>
      <c r="W97" s="81">
        <v>23305118.782298315</v>
      </c>
      <c r="X97" s="81">
        <v>5990289.7233370505</v>
      </c>
      <c r="Y97" s="81" t="str">
        <f t="shared" si="32"/>
        <v/>
      </c>
      <c r="Z97" s="91">
        <v>0.13011103310017713</v>
      </c>
      <c r="AA97" s="91">
        <v>0.16921416246917875</v>
      </c>
      <c r="AB97" s="61">
        <f t="shared" si="25"/>
        <v>1</v>
      </c>
      <c r="AG97" s="61">
        <f t="shared" si="33"/>
        <v>1</v>
      </c>
      <c r="AR97" s="19">
        <f t="shared" si="26"/>
        <v>1</v>
      </c>
      <c r="AS97" s="19" t="str">
        <f t="shared" si="27"/>
        <v/>
      </c>
      <c r="AT97" s="19" t="str">
        <f t="shared" si="34"/>
        <v/>
      </c>
      <c r="AU97" s="19">
        <v>8536447.6362739373</v>
      </c>
      <c r="AV97" s="111">
        <v>2194187.2524682186</v>
      </c>
      <c r="AW97" s="19" t="str">
        <f t="shared" si="35"/>
        <v/>
      </c>
      <c r="AX97" s="109">
        <v>0.16921416246917875</v>
      </c>
      <c r="AY97" s="19" t="str">
        <f t="shared" si="36"/>
        <v/>
      </c>
      <c r="AZ97" s="19" t="str">
        <f t="shared" si="28"/>
        <v/>
      </c>
      <c r="BA97" s="19">
        <f t="shared" si="37"/>
        <v>1</v>
      </c>
    </row>
    <row r="98" spans="11:53" x14ac:dyDescent="0.3">
      <c r="K98" s="20">
        <v>96</v>
      </c>
      <c r="L98" s="81">
        <v>11525955.504388735</v>
      </c>
      <c r="M98" s="81">
        <v>1500000</v>
      </c>
      <c r="N98" s="81">
        <v>5254823.1607602602</v>
      </c>
      <c r="O98" s="81">
        <v>2971254.4227236668</v>
      </c>
      <c r="P98" s="81" t="str">
        <f t="shared" si="29"/>
        <v/>
      </c>
      <c r="Q98" s="81" t="str">
        <f t="shared" si="30"/>
        <v/>
      </c>
      <c r="R98" s="81">
        <v>4638848.3198101055</v>
      </c>
      <c r="S98" s="81" t="str">
        <f t="shared" si="23"/>
        <v/>
      </c>
      <c r="T98" s="81">
        <v>4074071.1728859106</v>
      </c>
      <c r="U98" s="81" t="str">
        <f t="shared" si="24"/>
        <v/>
      </c>
      <c r="V98" s="81" t="str">
        <f t="shared" si="31"/>
        <v/>
      </c>
      <c r="W98" s="81">
        <v>23983418.28973021</v>
      </c>
      <c r="X98" s="81">
        <v>5990289.7233370505</v>
      </c>
      <c r="Y98" s="81" t="str">
        <f t="shared" si="32"/>
        <v/>
      </c>
      <c r="Z98" s="91">
        <v>0.13143604414432541</v>
      </c>
      <c r="AA98" s="91">
        <v>0.17071315599639547</v>
      </c>
      <c r="AB98" s="61">
        <f t="shared" si="25"/>
        <v>1</v>
      </c>
      <c r="AG98" s="61">
        <f t="shared" si="33"/>
        <v>1</v>
      </c>
      <c r="AR98" s="19">
        <f t="shared" si="26"/>
        <v>1</v>
      </c>
      <c r="AS98" s="19" t="str">
        <f t="shared" si="27"/>
        <v/>
      </c>
      <c r="AT98" s="19" t="str">
        <f t="shared" si="34"/>
        <v/>
      </c>
      <c r="AU98" s="19">
        <v>8784902.4191476777</v>
      </c>
      <c r="AV98" s="111">
        <v>2194187.2524682186</v>
      </c>
      <c r="AW98" s="19" t="str">
        <f t="shared" si="35"/>
        <v/>
      </c>
      <c r="AX98" s="109">
        <v>0.17071315599639547</v>
      </c>
      <c r="AY98" s="19" t="str">
        <f t="shared" si="36"/>
        <v/>
      </c>
      <c r="AZ98" s="19" t="str">
        <f t="shared" si="28"/>
        <v/>
      </c>
      <c r="BA98" s="19">
        <f t="shared" si="37"/>
        <v>1</v>
      </c>
    </row>
    <row r="99" spans="11:53" x14ac:dyDescent="0.3">
      <c r="K99" s="20">
        <v>97</v>
      </c>
      <c r="L99" s="81">
        <v>11344189.140751824</v>
      </c>
      <c r="M99" s="81">
        <v>1500000</v>
      </c>
      <c r="N99" s="81">
        <v>4578235.8964398922</v>
      </c>
      <c r="O99" s="81">
        <v>3512607.1711603608</v>
      </c>
      <c r="P99" s="81" t="str">
        <f t="shared" si="29"/>
        <v/>
      </c>
      <c r="Q99" s="81" t="str">
        <f t="shared" si="30"/>
        <v/>
      </c>
      <c r="R99" s="81">
        <v>4657403.713089346</v>
      </c>
      <c r="S99" s="81" t="str">
        <f t="shared" si="23"/>
        <v/>
      </c>
      <c r="T99" s="81">
        <v>3939096.1045870143</v>
      </c>
      <c r="U99" s="81" t="str">
        <f t="shared" si="24"/>
        <v/>
      </c>
      <c r="V99" s="81" t="str">
        <f t="shared" si="31"/>
        <v/>
      </c>
      <c r="W99" s="81">
        <v>23719048.854442958</v>
      </c>
      <c r="X99" s="81">
        <v>5990289.7233370505</v>
      </c>
      <c r="Y99" s="81" t="str">
        <f t="shared" si="32"/>
        <v/>
      </c>
      <c r="Z99" s="91">
        <v>0.13055754451988477</v>
      </c>
      <c r="AA99" s="91">
        <v>0.17013434562467289</v>
      </c>
      <c r="AB99" s="61">
        <f t="shared" si="25"/>
        <v>1</v>
      </c>
      <c r="AG99" s="61">
        <f t="shared" si="33"/>
        <v>1</v>
      </c>
      <c r="AR99" s="19">
        <f t="shared" si="26"/>
        <v>1</v>
      </c>
      <c r="AS99" s="19" t="str">
        <f t="shared" si="27"/>
        <v/>
      </c>
      <c r="AT99" s="19" t="str">
        <f t="shared" si="34"/>
        <v/>
      </c>
      <c r="AU99" s="19">
        <v>8688066.3608532604</v>
      </c>
      <c r="AV99" s="111">
        <v>2194187.2524682186</v>
      </c>
      <c r="AW99" s="19" t="str">
        <f t="shared" si="35"/>
        <v/>
      </c>
      <c r="AX99" s="109">
        <v>0.17013434562467289</v>
      </c>
      <c r="AY99" s="19" t="str">
        <f t="shared" si="36"/>
        <v/>
      </c>
      <c r="AZ99" s="19" t="str">
        <f t="shared" si="28"/>
        <v/>
      </c>
      <c r="BA99" s="19">
        <f t="shared" si="37"/>
        <v>1</v>
      </c>
    </row>
    <row r="100" spans="11:53" x14ac:dyDescent="0.3">
      <c r="K100" s="19"/>
      <c r="L100" s="81"/>
      <c r="M100" s="81"/>
      <c r="N100" s="81"/>
      <c r="O100" s="81"/>
      <c r="P100" s="81" t="str">
        <f t="shared" si="29"/>
        <v/>
      </c>
      <c r="Q100" s="81" t="str">
        <f t="shared" si="30"/>
        <v/>
      </c>
      <c r="R100" s="81"/>
      <c r="S100" s="81" t="str">
        <f t="shared" si="23"/>
        <v/>
      </c>
      <c r="T100" s="81"/>
      <c r="U100" s="81" t="str">
        <f t="shared" si="24"/>
        <v/>
      </c>
      <c r="V100" s="81" t="str">
        <f t="shared" si="31"/>
        <v/>
      </c>
      <c r="W100" s="81"/>
      <c r="X100" s="81"/>
      <c r="Y100" s="81" t="str">
        <f t="shared" si="32"/>
        <v/>
      </c>
      <c r="Z100" s="91"/>
      <c r="AA100" s="91"/>
      <c r="AB100" s="61" t="str">
        <f t="shared" si="25"/>
        <v/>
      </c>
      <c r="AG100" s="61" t="str">
        <f t="shared" si="33"/>
        <v/>
      </c>
      <c r="AR100" s="19" t="str">
        <f t="shared" si="26"/>
        <v/>
      </c>
      <c r="AS100" s="19" t="str">
        <f t="shared" si="27"/>
        <v/>
      </c>
      <c r="AT100" s="19" t="str">
        <f t="shared" si="34"/>
        <v/>
      </c>
      <c r="AU100" s="19"/>
      <c r="AV100" s="111"/>
      <c r="AW100" s="19" t="str">
        <f t="shared" si="35"/>
        <v/>
      </c>
      <c r="AX100" s="109"/>
      <c r="AY100" s="19" t="str">
        <f t="shared" si="36"/>
        <v/>
      </c>
      <c r="AZ100" s="19" t="str">
        <f t="shared" si="28"/>
        <v/>
      </c>
      <c r="BA100" s="19" t="str">
        <f t="shared" si="37"/>
        <v/>
      </c>
    </row>
    <row r="101" spans="11:53" x14ac:dyDescent="0.3">
      <c r="K101" s="19"/>
      <c r="L101" s="81"/>
      <c r="M101" s="81"/>
      <c r="N101" s="81"/>
      <c r="O101" s="81"/>
      <c r="P101" s="81" t="str">
        <f t="shared" si="29"/>
        <v/>
      </c>
      <c r="Q101" s="81" t="str">
        <f t="shared" si="30"/>
        <v/>
      </c>
      <c r="R101" s="81"/>
      <c r="S101" s="81" t="str">
        <f t="shared" si="23"/>
        <v/>
      </c>
      <c r="T101" s="81"/>
      <c r="U101" s="81" t="str">
        <f t="shared" si="24"/>
        <v/>
      </c>
      <c r="V101" s="81" t="str">
        <f t="shared" si="31"/>
        <v/>
      </c>
      <c r="W101" s="81"/>
      <c r="X101" s="81"/>
      <c r="Y101" s="81" t="str">
        <f t="shared" si="32"/>
        <v/>
      </c>
      <c r="Z101" s="91"/>
      <c r="AA101" s="91"/>
      <c r="AB101" s="61" t="str">
        <f t="shared" si="25"/>
        <v/>
      </c>
      <c r="AG101" s="61" t="str">
        <f t="shared" si="33"/>
        <v/>
      </c>
      <c r="AR101" s="19" t="str">
        <f t="shared" si="26"/>
        <v/>
      </c>
      <c r="AS101" s="19" t="str">
        <f t="shared" si="27"/>
        <v/>
      </c>
      <c r="AT101" s="19" t="str">
        <f t="shared" si="34"/>
        <v/>
      </c>
      <c r="AU101" s="19"/>
      <c r="AV101" s="111"/>
      <c r="AW101" s="19" t="str">
        <f t="shared" si="35"/>
        <v/>
      </c>
      <c r="AX101" s="109"/>
      <c r="AY101" s="19" t="str">
        <f t="shared" si="36"/>
        <v/>
      </c>
      <c r="AZ101" s="19" t="str">
        <f t="shared" si="28"/>
        <v/>
      </c>
      <c r="BA101" s="19" t="str">
        <f t="shared" si="37"/>
        <v/>
      </c>
    </row>
    <row r="102" spans="11:53" x14ac:dyDescent="0.3">
      <c r="K102" s="19"/>
      <c r="L102" s="81"/>
      <c r="M102" s="81"/>
      <c r="N102" s="81"/>
      <c r="O102" s="81"/>
      <c r="P102" s="81" t="str">
        <f t="shared" si="29"/>
        <v/>
      </c>
      <c r="Q102" s="81" t="str">
        <f t="shared" si="30"/>
        <v/>
      </c>
      <c r="R102" s="81"/>
      <c r="S102" s="81" t="str">
        <f t="shared" si="23"/>
        <v/>
      </c>
      <c r="T102" s="81"/>
      <c r="U102" s="81" t="str">
        <f t="shared" si="24"/>
        <v/>
      </c>
      <c r="V102" s="81" t="str">
        <f t="shared" si="31"/>
        <v/>
      </c>
      <c r="W102" s="81"/>
      <c r="X102" s="81"/>
      <c r="Y102" s="81" t="str">
        <f t="shared" si="32"/>
        <v/>
      </c>
      <c r="Z102" s="91"/>
      <c r="AA102" s="91"/>
      <c r="AB102" s="61" t="str">
        <f t="shared" si="25"/>
        <v/>
      </c>
      <c r="AG102" s="61" t="str">
        <f t="shared" si="33"/>
        <v/>
      </c>
      <c r="AR102" s="19" t="str">
        <f t="shared" si="26"/>
        <v/>
      </c>
      <c r="AS102" s="19" t="str">
        <f t="shared" si="27"/>
        <v/>
      </c>
      <c r="AT102" s="19" t="str">
        <f t="shared" si="34"/>
        <v/>
      </c>
      <c r="AU102" s="19"/>
      <c r="AV102" s="111"/>
      <c r="AW102" s="19" t="str">
        <f t="shared" si="35"/>
        <v/>
      </c>
      <c r="AX102" s="109"/>
      <c r="AY102" s="19" t="str">
        <f t="shared" si="36"/>
        <v/>
      </c>
      <c r="AZ102" s="19" t="str">
        <f t="shared" si="28"/>
        <v/>
      </c>
      <c r="BA102" s="19" t="str">
        <f t="shared" si="37"/>
        <v/>
      </c>
    </row>
    <row r="103" spans="11:53" x14ac:dyDescent="0.3">
      <c r="K103" s="19"/>
      <c r="L103" s="81"/>
      <c r="M103" s="81"/>
      <c r="N103" s="81"/>
      <c r="O103" s="81"/>
      <c r="P103" s="81" t="str">
        <f t="shared" si="29"/>
        <v/>
      </c>
      <c r="Q103" s="81" t="str">
        <f t="shared" si="30"/>
        <v/>
      </c>
      <c r="R103" s="81"/>
      <c r="S103" s="81" t="str">
        <f t="shared" si="23"/>
        <v/>
      </c>
      <c r="T103" s="81"/>
      <c r="U103" s="81" t="str">
        <f t="shared" si="24"/>
        <v/>
      </c>
      <c r="V103" s="81" t="str">
        <f t="shared" si="31"/>
        <v/>
      </c>
      <c r="W103" s="81"/>
      <c r="X103" s="81"/>
      <c r="Y103" s="81" t="str">
        <f t="shared" si="32"/>
        <v/>
      </c>
      <c r="Z103" s="91"/>
      <c r="AA103" s="91"/>
      <c r="AB103" s="61" t="str">
        <f t="shared" si="25"/>
        <v/>
      </c>
      <c r="AG103" s="61" t="str">
        <f t="shared" si="33"/>
        <v/>
      </c>
      <c r="AR103" s="19" t="str">
        <f t="shared" si="26"/>
        <v/>
      </c>
      <c r="AS103" s="19" t="str">
        <f t="shared" si="27"/>
        <v/>
      </c>
      <c r="AT103" s="19" t="str">
        <f t="shared" si="34"/>
        <v/>
      </c>
      <c r="AU103" s="19"/>
      <c r="AV103" s="111"/>
      <c r="AW103" s="19" t="str">
        <f t="shared" si="35"/>
        <v/>
      </c>
      <c r="AX103" s="109"/>
      <c r="AY103" s="19" t="str">
        <f t="shared" si="36"/>
        <v/>
      </c>
      <c r="AZ103" s="19" t="str">
        <f t="shared" si="28"/>
        <v/>
      </c>
      <c r="BA103" s="19" t="str">
        <f t="shared" si="37"/>
        <v/>
      </c>
    </row>
    <row r="104" spans="11:53" x14ac:dyDescent="0.3">
      <c r="K104" s="19"/>
      <c r="L104" s="81"/>
      <c r="M104" s="81"/>
      <c r="N104" s="81"/>
      <c r="O104" s="81"/>
      <c r="P104" s="81" t="str">
        <f t="shared" si="29"/>
        <v/>
      </c>
      <c r="Q104" s="81" t="str">
        <f t="shared" si="30"/>
        <v/>
      </c>
      <c r="R104" s="81"/>
      <c r="S104" s="81" t="str">
        <f t="shared" si="23"/>
        <v/>
      </c>
      <c r="T104" s="81"/>
      <c r="U104" s="81" t="str">
        <f t="shared" si="24"/>
        <v/>
      </c>
      <c r="V104" s="81" t="str">
        <f t="shared" si="31"/>
        <v/>
      </c>
      <c r="W104" s="81"/>
      <c r="X104" s="81"/>
      <c r="Y104" s="81" t="str">
        <f t="shared" si="32"/>
        <v/>
      </c>
      <c r="Z104" s="91"/>
      <c r="AA104" s="91"/>
      <c r="AB104" s="61" t="str">
        <f t="shared" si="25"/>
        <v/>
      </c>
      <c r="AG104" s="61" t="str">
        <f t="shared" si="33"/>
        <v/>
      </c>
      <c r="AR104" s="19" t="str">
        <f t="shared" si="26"/>
        <v/>
      </c>
      <c r="AS104" s="19" t="str">
        <f t="shared" si="27"/>
        <v/>
      </c>
      <c r="AT104" s="19" t="str">
        <f t="shared" si="34"/>
        <v/>
      </c>
      <c r="AU104" s="19"/>
      <c r="AV104" s="111"/>
      <c r="AW104" s="19" t="str">
        <f t="shared" si="35"/>
        <v/>
      </c>
      <c r="AX104" s="109"/>
      <c r="AY104" s="19" t="str">
        <f t="shared" si="36"/>
        <v/>
      </c>
      <c r="AZ104" s="19" t="str">
        <f t="shared" si="28"/>
        <v/>
      </c>
      <c r="BA104" s="19" t="str">
        <f t="shared" si="37"/>
        <v/>
      </c>
    </row>
    <row r="105" spans="11:53" x14ac:dyDescent="0.3">
      <c r="K105" s="19"/>
      <c r="L105" s="81"/>
      <c r="M105" s="81"/>
      <c r="N105" s="81"/>
      <c r="O105" s="81"/>
      <c r="P105" s="81" t="str">
        <f t="shared" si="29"/>
        <v/>
      </c>
      <c r="Q105" s="81" t="str">
        <f t="shared" si="30"/>
        <v/>
      </c>
      <c r="R105" s="81"/>
      <c r="S105" s="81" t="str">
        <f t="shared" si="23"/>
        <v/>
      </c>
      <c r="T105" s="81"/>
      <c r="U105" s="81" t="str">
        <f t="shared" si="24"/>
        <v/>
      </c>
      <c r="V105" s="81" t="str">
        <f t="shared" si="31"/>
        <v/>
      </c>
      <c r="W105" s="81"/>
      <c r="X105" s="81"/>
      <c r="Y105" s="81" t="str">
        <f t="shared" si="32"/>
        <v/>
      </c>
      <c r="Z105" s="91"/>
      <c r="AA105" s="91"/>
      <c r="AB105" s="61" t="str">
        <f t="shared" si="25"/>
        <v/>
      </c>
      <c r="AG105" s="61" t="str">
        <f t="shared" si="33"/>
        <v/>
      </c>
      <c r="AR105" s="19" t="str">
        <f t="shared" si="26"/>
        <v/>
      </c>
      <c r="AS105" s="19" t="str">
        <f t="shared" si="27"/>
        <v/>
      </c>
      <c r="AT105" s="19" t="str">
        <f t="shared" si="34"/>
        <v/>
      </c>
      <c r="AU105" s="19"/>
      <c r="AV105" s="111"/>
      <c r="AW105" s="19" t="str">
        <f t="shared" si="35"/>
        <v/>
      </c>
      <c r="AX105" s="109"/>
      <c r="AY105" s="19" t="str">
        <f t="shared" si="36"/>
        <v/>
      </c>
      <c r="AZ105" s="19" t="str">
        <f t="shared" si="28"/>
        <v/>
      </c>
      <c r="BA105" s="19" t="str">
        <f t="shared" si="37"/>
        <v/>
      </c>
    </row>
    <row r="106" spans="11:53" x14ac:dyDescent="0.3">
      <c r="K106" s="19"/>
      <c r="L106" s="81"/>
      <c r="M106" s="81"/>
      <c r="N106" s="81"/>
      <c r="O106" s="81"/>
      <c r="P106" s="81" t="str">
        <f t="shared" si="29"/>
        <v/>
      </c>
      <c r="Q106" s="81" t="str">
        <f t="shared" si="30"/>
        <v/>
      </c>
      <c r="R106" s="81"/>
      <c r="S106" s="81" t="str">
        <f t="shared" si="23"/>
        <v/>
      </c>
      <c r="T106" s="81"/>
      <c r="U106" s="81" t="str">
        <f t="shared" si="24"/>
        <v/>
      </c>
      <c r="V106" s="81" t="str">
        <f t="shared" si="31"/>
        <v/>
      </c>
      <c r="W106" s="81"/>
      <c r="X106" s="81"/>
      <c r="Y106" s="81" t="str">
        <f t="shared" si="32"/>
        <v/>
      </c>
      <c r="Z106" s="91"/>
      <c r="AA106" s="91"/>
      <c r="AB106" s="61" t="str">
        <f t="shared" si="25"/>
        <v/>
      </c>
      <c r="AG106" s="61" t="str">
        <f t="shared" si="33"/>
        <v/>
      </c>
      <c r="AR106" s="19" t="str">
        <f t="shared" si="26"/>
        <v/>
      </c>
      <c r="AS106" s="19" t="str">
        <f t="shared" si="27"/>
        <v/>
      </c>
      <c r="AT106" s="19" t="str">
        <f t="shared" si="34"/>
        <v/>
      </c>
      <c r="AU106" s="19"/>
      <c r="AV106" s="111"/>
      <c r="AW106" s="19" t="str">
        <f t="shared" si="35"/>
        <v/>
      </c>
      <c r="AX106" s="109"/>
      <c r="AY106" s="19" t="str">
        <f t="shared" si="36"/>
        <v/>
      </c>
      <c r="AZ106" s="19" t="str">
        <f t="shared" si="28"/>
        <v/>
      </c>
      <c r="BA106" s="19" t="str">
        <f t="shared" si="37"/>
        <v/>
      </c>
    </row>
    <row r="107" spans="11:53" x14ac:dyDescent="0.3">
      <c r="K107" s="19"/>
      <c r="L107" s="81"/>
      <c r="M107" s="81"/>
      <c r="N107" s="81"/>
      <c r="O107" s="81"/>
      <c r="P107" s="81" t="str">
        <f t="shared" si="29"/>
        <v/>
      </c>
      <c r="Q107" s="81" t="str">
        <f t="shared" si="30"/>
        <v/>
      </c>
      <c r="R107" s="81"/>
      <c r="S107" s="81" t="str">
        <f t="shared" si="23"/>
        <v/>
      </c>
      <c r="T107" s="81"/>
      <c r="U107" s="81" t="str">
        <f t="shared" si="24"/>
        <v/>
      </c>
      <c r="V107" s="81" t="str">
        <f t="shared" si="31"/>
        <v/>
      </c>
      <c r="W107" s="81"/>
      <c r="X107" s="81"/>
      <c r="Y107" s="81" t="str">
        <f t="shared" si="32"/>
        <v/>
      </c>
      <c r="Z107" s="91"/>
      <c r="AA107" s="91"/>
      <c r="AB107" s="61" t="str">
        <f t="shared" si="25"/>
        <v/>
      </c>
      <c r="AG107" s="61" t="str">
        <f t="shared" si="33"/>
        <v/>
      </c>
      <c r="AR107" s="19" t="str">
        <f t="shared" si="26"/>
        <v/>
      </c>
      <c r="AS107" s="19" t="str">
        <f t="shared" si="27"/>
        <v/>
      </c>
      <c r="AT107" s="19" t="str">
        <f t="shared" si="34"/>
        <v/>
      </c>
      <c r="AU107" s="19"/>
      <c r="AV107" s="111"/>
      <c r="AW107" s="19" t="str">
        <f t="shared" si="35"/>
        <v/>
      </c>
      <c r="AX107" s="109"/>
      <c r="AY107" s="19" t="str">
        <f t="shared" si="36"/>
        <v/>
      </c>
      <c r="AZ107" s="19" t="str">
        <f t="shared" si="28"/>
        <v/>
      </c>
      <c r="BA107" s="19" t="str">
        <f t="shared" si="37"/>
        <v/>
      </c>
    </row>
    <row r="108" spans="11:53" x14ac:dyDescent="0.3">
      <c r="K108" s="19"/>
      <c r="L108" s="81"/>
      <c r="M108" s="81"/>
      <c r="N108" s="81"/>
      <c r="O108" s="81"/>
      <c r="P108" s="81" t="str">
        <f t="shared" si="29"/>
        <v/>
      </c>
      <c r="Q108" s="81" t="str">
        <f t="shared" si="30"/>
        <v/>
      </c>
      <c r="R108" s="81"/>
      <c r="S108" s="81" t="str">
        <f t="shared" si="23"/>
        <v/>
      </c>
      <c r="T108" s="81"/>
      <c r="U108" s="81" t="str">
        <f t="shared" si="24"/>
        <v/>
      </c>
      <c r="V108" s="81" t="str">
        <f t="shared" si="31"/>
        <v/>
      </c>
      <c r="W108" s="81"/>
      <c r="X108" s="81"/>
      <c r="Y108" s="81" t="str">
        <f t="shared" si="32"/>
        <v/>
      </c>
      <c r="Z108" s="91"/>
      <c r="AA108" s="91"/>
      <c r="AB108" s="61" t="str">
        <f t="shared" si="25"/>
        <v/>
      </c>
      <c r="AG108" s="61" t="str">
        <f t="shared" si="33"/>
        <v/>
      </c>
      <c r="AR108" s="19" t="str">
        <f t="shared" si="26"/>
        <v/>
      </c>
      <c r="AS108" s="19" t="str">
        <f t="shared" si="27"/>
        <v/>
      </c>
      <c r="AT108" s="19" t="str">
        <f t="shared" si="34"/>
        <v/>
      </c>
      <c r="AU108" s="19"/>
      <c r="AV108" s="111"/>
      <c r="AW108" s="19" t="str">
        <f t="shared" si="35"/>
        <v/>
      </c>
      <c r="AX108" s="109"/>
      <c r="AY108" s="19" t="str">
        <f t="shared" si="36"/>
        <v/>
      </c>
      <c r="AZ108" s="19" t="str">
        <f t="shared" si="28"/>
        <v/>
      </c>
      <c r="BA108" s="19" t="str">
        <f t="shared" si="37"/>
        <v/>
      </c>
    </row>
    <row r="109" spans="11:53" x14ac:dyDescent="0.3">
      <c r="K109" s="19"/>
      <c r="L109" s="81"/>
      <c r="M109" s="81"/>
      <c r="N109" s="81"/>
      <c r="O109" s="81"/>
      <c r="P109" s="81" t="str">
        <f t="shared" si="29"/>
        <v/>
      </c>
      <c r="Q109" s="81" t="str">
        <f t="shared" si="30"/>
        <v/>
      </c>
      <c r="R109" s="81"/>
      <c r="S109" s="81" t="str">
        <f t="shared" si="23"/>
        <v/>
      </c>
      <c r="T109" s="81"/>
      <c r="U109" s="81" t="str">
        <f t="shared" si="24"/>
        <v/>
      </c>
      <c r="V109" s="81" t="str">
        <f t="shared" si="31"/>
        <v/>
      </c>
      <c r="W109" s="81"/>
      <c r="X109" s="81"/>
      <c r="Y109" s="81" t="str">
        <f t="shared" si="32"/>
        <v/>
      </c>
      <c r="Z109" s="91"/>
      <c r="AA109" s="91"/>
      <c r="AB109" s="61" t="str">
        <f t="shared" si="25"/>
        <v/>
      </c>
      <c r="AG109" s="61" t="str">
        <f t="shared" si="33"/>
        <v/>
      </c>
      <c r="AR109" s="19" t="str">
        <f t="shared" si="26"/>
        <v/>
      </c>
      <c r="AS109" s="19" t="str">
        <f t="shared" si="27"/>
        <v/>
      </c>
      <c r="AT109" s="19" t="str">
        <f t="shared" si="34"/>
        <v/>
      </c>
      <c r="AU109" s="19"/>
      <c r="AV109" s="111"/>
      <c r="AW109" s="19" t="str">
        <f t="shared" si="35"/>
        <v/>
      </c>
      <c r="AX109" s="109"/>
      <c r="AY109" s="19" t="str">
        <f t="shared" si="36"/>
        <v/>
      </c>
      <c r="AZ109" s="19" t="str">
        <f t="shared" si="28"/>
        <v/>
      </c>
      <c r="BA109" s="19" t="str">
        <f t="shared" si="37"/>
        <v/>
      </c>
    </row>
    <row r="110" spans="11:53" x14ac:dyDescent="0.3">
      <c r="K110" s="19"/>
      <c r="L110" s="81"/>
      <c r="M110" s="81"/>
      <c r="N110" s="81"/>
      <c r="O110" s="81"/>
      <c r="P110" s="81" t="str">
        <f t="shared" si="29"/>
        <v/>
      </c>
      <c r="Q110" s="81" t="str">
        <f t="shared" si="30"/>
        <v/>
      </c>
      <c r="R110" s="81"/>
      <c r="S110" s="81" t="str">
        <f t="shared" si="23"/>
        <v/>
      </c>
      <c r="T110" s="81"/>
      <c r="U110" s="81" t="str">
        <f t="shared" si="24"/>
        <v/>
      </c>
      <c r="V110" s="81" t="str">
        <f t="shared" si="31"/>
        <v/>
      </c>
      <c r="W110" s="81"/>
      <c r="X110" s="81"/>
      <c r="Y110" s="81" t="str">
        <f t="shared" si="32"/>
        <v/>
      </c>
      <c r="Z110" s="91"/>
      <c r="AA110" s="91"/>
      <c r="AB110" s="61" t="str">
        <f t="shared" si="25"/>
        <v/>
      </c>
      <c r="AG110" s="61" t="str">
        <f t="shared" si="33"/>
        <v/>
      </c>
      <c r="AR110" s="19" t="str">
        <f t="shared" si="26"/>
        <v/>
      </c>
      <c r="AS110" s="19" t="str">
        <f t="shared" si="27"/>
        <v/>
      </c>
      <c r="AT110" s="19" t="str">
        <f t="shared" si="34"/>
        <v/>
      </c>
      <c r="AU110" s="19"/>
      <c r="AV110" s="111"/>
      <c r="AW110" s="19" t="str">
        <f t="shared" si="35"/>
        <v/>
      </c>
      <c r="AX110" s="109"/>
      <c r="AY110" s="19" t="str">
        <f t="shared" si="36"/>
        <v/>
      </c>
      <c r="AZ110" s="19" t="str">
        <f t="shared" si="28"/>
        <v/>
      </c>
      <c r="BA110" s="19" t="str">
        <f t="shared" si="37"/>
        <v/>
      </c>
    </row>
    <row r="111" spans="11:53" x14ac:dyDescent="0.3">
      <c r="K111" s="19"/>
      <c r="L111" s="81"/>
      <c r="M111" s="81"/>
      <c r="N111" s="81"/>
      <c r="O111" s="81"/>
      <c r="P111" s="81" t="str">
        <f t="shared" si="29"/>
        <v/>
      </c>
      <c r="Q111" s="81" t="str">
        <f t="shared" si="30"/>
        <v/>
      </c>
      <c r="R111" s="81"/>
      <c r="S111" s="81" t="str">
        <f t="shared" si="23"/>
        <v/>
      </c>
      <c r="T111" s="81"/>
      <c r="U111" s="81" t="str">
        <f t="shared" si="24"/>
        <v/>
      </c>
      <c r="V111" s="81" t="str">
        <f t="shared" si="31"/>
        <v/>
      </c>
      <c r="W111" s="81"/>
      <c r="X111" s="81"/>
      <c r="Y111" s="81" t="str">
        <f t="shared" si="32"/>
        <v/>
      </c>
      <c r="Z111" s="91"/>
      <c r="AA111" s="91"/>
      <c r="AB111" s="61" t="str">
        <f t="shared" si="25"/>
        <v/>
      </c>
      <c r="AG111" s="61" t="str">
        <f t="shared" si="33"/>
        <v/>
      </c>
      <c r="AR111" s="19" t="str">
        <f t="shared" si="26"/>
        <v/>
      </c>
      <c r="AS111" s="19" t="str">
        <f t="shared" si="27"/>
        <v/>
      </c>
      <c r="AT111" s="19" t="str">
        <f t="shared" si="34"/>
        <v/>
      </c>
      <c r="AU111" s="19"/>
      <c r="AV111" s="111"/>
      <c r="AW111" s="19" t="str">
        <f t="shared" si="35"/>
        <v/>
      </c>
      <c r="AX111" s="109"/>
      <c r="AY111" s="19" t="str">
        <f t="shared" si="36"/>
        <v/>
      </c>
      <c r="AZ111" s="19" t="str">
        <f t="shared" si="28"/>
        <v/>
      </c>
      <c r="BA111" s="19" t="str">
        <f t="shared" si="37"/>
        <v/>
      </c>
    </row>
    <row r="112" spans="11:53" x14ac:dyDescent="0.3">
      <c r="K112" s="19"/>
      <c r="L112" s="81"/>
      <c r="M112" s="81"/>
      <c r="N112" s="81"/>
      <c r="O112" s="81"/>
      <c r="P112" s="81" t="str">
        <f t="shared" si="29"/>
        <v/>
      </c>
      <c r="Q112" s="81" t="str">
        <f t="shared" si="30"/>
        <v/>
      </c>
      <c r="R112" s="81"/>
      <c r="S112" s="81" t="str">
        <f t="shared" si="23"/>
        <v/>
      </c>
      <c r="T112" s="81"/>
      <c r="U112" s="81" t="str">
        <f t="shared" si="24"/>
        <v/>
      </c>
      <c r="V112" s="81" t="str">
        <f t="shared" si="31"/>
        <v/>
      </c>
      <c r="W112" s="81"/>
      <c r="X112" s="81"/>
      <c r="Y112" s="81" t="str">
        <f t="shared" si="32"/>
        <v/>
      </c>
      <c r="Z112" s="91"/>
      <c r="AA112" s="91"/>
      <c r="AB112" s="61" t="str">
        <f t="shared" si="25"/>
        <v/>
      </c>
      <c r="AG112" s="61" t="str">
        <f t="shared" si="33"/>
        <v/>
      </c>
      <c r="AR112" s="19" t="str">
        <f t="shared" si="26"/>
        <v/>
      </c>
      <c r="AS112" s="19" t="str">
        <f t="shared" si="27"/>
        <v/>
      </c>
      <c r="AT112" s="19" t="str">
        <f t="shared" si="34"/>
        <v/>
      </c>
      <c r="AU112" s="19"/>
      <c r="AV112" s="111"/>
      <c r="AW112" s="19" t="str">
        <f t="shared" si="35"/>
        <v/>
      </c>
      <c r="AX112" s="109"/>
      <c r="AY112" s="19" t="str">
        <f t="shared" si="36"/>
        <v/>
      </c>
      <c r="AZ112" s="19" t="str">
        <f t="shared" si="28"/>
        <v/>
      </c>
      <c r="BA112" s="19" t="str">
        <f t="shared" si="37"/>
        <v/>
      </c>
    </row>
    <row r="113" spans="11:53" x14ac:dyDescent="0.3">
      <c r="K113" s="19"/>
      <c r="L113" s="81"/>
      <c r="M113" s="81"/>
      <c r="N113" s="81"/>
      <c r="O113" s="81"/>
      <c r="P113" s="81" t="str">
        <f t="shared" si="29"/>
        <v/>
      </c>
      <c r="Q113" s="81" t="str">
        <f t="shared" si="30"/>
        <v/>
      </c>
      <c r="R113" s="81"/>
      <c r="S113" s="81" t="str">
        <f t="shared" si="23"/>
        <v/>
      </c>
      <c r="T113" s="81"/>
      <c r="U113" s="81" t="str">
        <f t="shared" si="24"/>
        <v/>
      </c>
      <c r="V113" s="81" t="str">
        <f t="shared" si="31"/>
        <v/>
      </c>
      <c r="W113" s="81"/>
      <c r="X113" s="81"/>
      <c r="Y113" s="81" t="str">
        <f t="shared" si="32"/>
        <v/>
      </c>
      <c r="Z113" s="91"/>
      <c r="AA113" s="91"/>
      <c r="AB113" s="61" t="str">
        <f t="shared" si="25"/>
        <v/>
      </c>
      <c r="AG113" s="61" t="str">
        <f t="shared" si="33"/>
        <v/>
      </c>
      <c r="AR113" s="19" t="str">
        <f t="shared" si="26"/>
        <v/>
      </c>
      <c r="AS113" s="19" t="str">
        <f t="shared" si="27"/>
        <v/>
      </c>
      <c r="AT113" s="19" t="str">
        <f t="shared" si="34"/>
        <v/>
      </c>
      <c r="AU113" s="19"/>
      <c r="AV113" s="111"/>
      <c r="AW113" s="19" t="str">
        <f t="shared" si="35"/>
        <v/>
      </c>
      <c r="AX113" s="109"/>
      <c r="AY113" s="19" t="str">
        <f t="shared" si="36"/>
        <v/>
      </c>
      <c r="AZ113" s="19" t="str">
        <f t="shared" si="28"/>
        <v/>
      </c>
      <c r="BA113" s="19" t="str">
        <f t="shared" si="37"/>
        <v/>
      </c>
    </row>
    <row r="114" spans="11:53" x14ac:dyDescent="0.3">
      <c r="K114" s="19"/>
      <c r="L114" s="81"/>
      <c r="M114" s="81"/>
      <c r="N114" s="81"/>
      <c r="O114" s="81"/>
      <c r="P114" s="81" t="str">
        <f t="shared" si="29"/>
        <v/>
      </c>
      <c r="Q114" s="81" t="str">
        <f t="shared" si="30"/>
        <v/>
      </c>
      <c r="R114" s="81"/>
      <c r="S114" s="81" t="str">
        <f t="shared" si="23"/>
        <v/>
      </c>
      <c r="T114" s="81"/>
      <c r="U114" s="81" t="str">
        <f t="shared" si="24"/>
        <v/>
      </c>
      <c r="V114" s="81" t="str">
        <f t="shared" si="31"/>
        <v/>
      </c>
      <c r="W114" s="81"/>
      <c r="X114" s="81"/>
      <c r="Y114" s="81" t="str">
        <f t="shared" si="32"/>
        <v/>
      </c>
      <c r="Z114" s="91"/>
      <c r="AA114" s="91"/>
      <c r="AB114" s="61" t="str">
        <f t="shared" si="25"/>
        <v/>
      </c>
      <c r="AG114" s="61" t="str">
        <f t="shared" si="33"/>
        <v/>
      </c>
      <c r="AR114" s="19" t="str">
        <f t="shared" si="26"/>
        <v/>
      </c>
      <c r="AS114" s="19" t="str">
        <f t="shared" si="27"/>
        <v/>
      </c>
      <c r="AT114" s="19" t="str">
        <f t="shared" si="34"/>
        <v/>
      </c>
      <c r="AU114" s="19"/>
      <c r="AV114" s="111"/>
      <c r="AW114" s="19" t="str">
        <f t="shared" si="35"/>
        <v/>
      </c>
      <c r="AX114" s="109"/>
      <c r="AY114" s="19" t="str">
        <f t="shared" si="36"/>
        <v/>
      </c>
      <c r="AZ114" s="19" t="str">
        <f t="shared" si="28"/>
        <v/>
      </c>
      <c r="BA114" s="19" t="str">
        <f t="shared" si="37"/>
        <v/>
      </c>
    </row>
    <row r="115" spans="11:53" x14ac:dyDescent="0.3">
      <c r="K115" s="19"/>
      <c r="L115" s="81"/>
      <c r="M115" s="81"/>
      <c r="N115" s="81"/>
      <c r="O115" s="81"/>
      <c r="P115" s="81" t="str">
        <f t="shared" si="29"/>
        <v/>
      </c>
      <c r="Q115" s="81" t="str">
        <f t="shared" si="30"/>
        <v/>
      </c>
      <c r="R115" s="81"/>
      <c r="S115" s="81" t="str">
        <f t="shared" si="23"/>
        <v/>
      </c>
      <c r="T115" s="81"/>
      <c r="U115" s="81" t="str">
        <f t="shared" si="24"/>
        <v/>
      </c>
      <c r="V115" s="81" t="str">
        <f t="shared" si="31"/>
        <v/>
      </c>
      <c r="W115" s="81"/>
      <c r="X115" s="81"/>
      <c r="Y115" s="81" t="str">
        <f t="shared" si="32"/>
        <v/>
      </c>
      <c r="Z115" s="91"/>
      <c r="AA115" s="91"/>
      <c r="AB115" s="61" t="str">
        <f t="shared" si="25"/>
        <v/>
      </c>
      <c r="AG115" s="61" t="str">
        <f t="shared" si="33"/>
        <v/>
      </c>
      <c r="AR115" s="19" t="str">
        <f t="shared" si="26"/>
        <v/>
      </c>
      <c r="AS115" s="19" t="str">
        <f t="shared" si="27"/>
        <v/>
      </c>
      <c r="AT115" s="19" t="str">
        <f t="shared" si="34"/>
        <v/>
      </c>
      <c r="AU115" s="19"/>
      <c r="AV115" s="111"/>
      <c r="AW115" s="19" t="str">
        <f t="shared" si="35"/>
        <v/>
      </c>
      <c r="AX115" s="109"/>
      <c r="AY115" s="19" t="str">
        <f t="shared" si="36"/>
        <v/>
      </c>
      <c r="AZ115" s="19" t="str">
        <f t="shared" si="28"/>
        <v/>
      </c>
      <c r="BA115" s="19" t="str">
        <f t="shared" si="37"/>
        <v/>
      </c>
    </row>
    <row r="116" spans="11:53" x14ac:dyDescent="0.3">
      <c r="K116" s="19"/>
      <c r="L116" s="81"/>
      <c r="M116" s="81"/>
      <c r="N116" s="81"/>
      <c r="O116" s="81"/>
      <c r="P116" s="81" t="str">
        <f t="shared" si="29"/>
        <v/>
      </c>
      <c r="Q116" s="81" t="str">
        <f t="shared" si="30"/>
        <v/>
      </c>
      <c r="R116" s="81"/>
      <c r="S116" s="81" t="str">
        <f t="shared" si="23"/>
        <v/>
      </c>
      <c r="T116" s="81"/>
      <c r="U116" s="81" t="str">
        <f t="shared" si="24"/>
        <v/>
      </c>
      <c r="V116" s="81" t="str">
        <f t="shared" si="31"/>
        <v/>
      </c>
      <c r="W116" s="81"/>
      <c r="X116" s="81"/>
      <c r="Y116" s="81" t="str">
        <f t="shared" si="32"/>
        <v/>
      </c>
      <c r="Z116" s="91"/>
      <c r="AA116" s="91"/>
      <c r="AB116" s="61" t="str">
        <f t="shared" si="25"/>
        <v/>
      </c>
      <c r="AG116" s="61" t="str">
        <f t="shared" si="33"/>
        <v/>
      </c>
      <c r="AR116" s="19" t="str">
        <f t="shared" si="26"/>
        <v/>
      </c>
      <c r="AS116" s="19" t="str">
        <f t="shared" si="27"/>
        <v/>
      </c>
      <c r="AT116" s="19" t="str">
        <f t="shared" si="34"/>
        <v/>
      </c>
      <c r="AU116" s="19"/>
      <c r="AV116" s="111"/>
      <c r="AW116" s="19" t="str">
        <f t="shared" si="35"/>
        <v/>
      </c>
      <c r="AX116" s="109"/>
      <c r="AY116" s="19" t="str">
        <f t="shared" si="36"/>
        <v/>
      </c>
      <c r="AZ116" s="19" t="str">
        <f t="shared" si="28"/>
        <v/>
      </c>
      <c r="BA116" s="19" t="str">
        <f t="shared" si="37"/>
        <v/>
      </c>
    </row>
    <row r="117" spans="11:53" x14ac:dyDescent="0.3">
      <c r="K117" s="19"/>
      <c r="L117" s="81"/>
      <c r="M117" s="81"/>
      <c r="N117" s="81"/>
      <c r="O117" s="81"/>
      <c r="P117" s="81" t="str">
        <f t="shared" si="29"/>
        <v/>
      </c>
      <c r="Q117" s="81" t="str">
        <f t="shared" si="30"/>
        <v/>
      </c>
      <c r="R117" s="81"/>
      <c r="S117" s="81" t="str">
        <f t="shared" si="23"/>
        <v/>
      </c>
      <c r="T117" s="81"/>
      <c r="U117" s="81" t="str">
        <f t="shared" si="24"/>
        <v/>
      </c>
      <c r="V117" s="81" t="str">
        <f t="shared" si="31"/>
        <v/>
      </c>
      <c r="W117" s="81"/>
      <c r="X117" s="81"/>
      <c r="Y117" s="81" t="str">
        <f t="shared" si="32"/>
        <v/>
      </c>
      <c r="Z117" s="91"/>
      <c r="AA117" s="91"/>
      <c r="AB117" s="61" t="str">
        <f t="shared" si="25"/>
        <v/>
      </c>
      <c r="AG117" s="61" t="str">
        <f t="shared" si="33"/>
        <v/>
      </c>
      <c r="AR117" s="19" t="str">
        <f t="shared" si="26"/>
        <v/>
      </c>
      <c r="AS117" s="19" t="str">
        <f t="shared" si="27"/>
        <v/>
      </c>
      <c r="AT117" s="19" t="str">
        <f t="shared" si="34"/>
        <v/>
      </c>
      <c r="AU117" s="19"/>
      <c r="AV117" s="111"/>
      <c r="AW117" s="19" t="str">
        <f t="shared" si="35"/>
        <v/>
      </c>
      <c r="AX117" s="109"/>
      <c r="AY117" s="19" t="str">
        <f t="shared" si="36"/>
        <v/>
      </c>
      <c r="AZ117" s="19" t="str">
        <f t="shared" si="28"/>
        <v/>
      </c>
      <c r="BA117" s="19" t="str">
        <f t="shared" si="37"/>
        <v/>
      </c>
    </row>
    <row r="118" spans="11:53" x14ac:dyDescent="0.3">
      <c r="K118" s="19"/>
      <c r="L118" s="81"/>
      <c r="M118" s="81"/>
      <c r="N118" s="81"/>
      <c r="O118" s="81"/>
      <c r="P118" s="81" t="str">
        <f t="shared" si="29"/>
        <v/>
      </c>
      <c r="Q118" s="81" t="str">
        <f t="shared" si="30"/>
        <v/>
      </c>
      <c r="R118" s="81"/>
      <c r="S118" s="81" t="str">
        <f t="shared" si="23"/>
        <v/>
      </c>
      <c r="T118" s="81"/>
      <c r="U118" s="81" t="str">
        <f t="shared" si="24"/>
        <v/>
      </c>
      <c r="V118" s="81" t="str">
        <f t="shared" si="31"/>
        <v/>
      </c>
      <c r="W118" s="81"/>
      <c r="X118" s="81"/>
      <c r="Y118" s="81" t="str">
        <f t="shared" si="32"/>
        <v/>
      </c>
      <c r="Z118" s="91"/>
      <c r="AA118" s="91"/>
      <c r="AB118" s="61" t="str">
        <f t="shared" si="25"/>
        <v/>
      </c>
      <c r="AG118" s="61" t="str">
        <f t="shared" si="33"/>
        <v/>
      </c>
      <c r="AR118" s="19" t="str">
        <f t="shared" si="26"/>
        <v/>
      </c>
      <c r="AS118" s="19" t="str">
        <f t="shared" si="27"/>
        <v/>
      </c>
      <c r="AT118" s="19" t="str">
        <f t="shared" si="34"/>
        <v/>
      </c>
      <c r="AU118" s="19"/>
      <c r="AV118" s="111"/>
      <c r="AW118" s="19" t="str">
        <f t="shared" si="35"/>
        <v/>
      </c>
      <c r="AX118" s="109"/>
      <c r="AY118" s="19" t="str">
        <f t="shared" si="36"/>
        <v/>
      </c>
      <c r="AZ118" s="19" t="str">
        <f t="shared" si="28"/>
        <v/>
      </c>
      <c r="BA118" s="19" t="str">
        <f t="shared" si="37"/>
        <v/>
      </c>
    </row>
    <row r="119" spans="11:53" x14ac:dyDescent="0.3">
      <c r="K119" s="19"/>
      <c r="L119" s="81"/>
      <c r="M119" s="81"/>
      <c r="N119" s="81"/>
      <c r="O119" s="81"/>
      <c r="P119" s="81" t="str">
        <f t="shared" si="29"/>
        <v/>
      </c>
      <c r="Q119" s="81" t="str">
        <f t="shared" si="30"/>
        <v/>
      </c>
      <c r="R119" s="81"/>
      <c r="S119" s="81" t="str">
        <f t="shared" si="23"/>
        <v/>
      </c>
      <c r="T119" s="81"/>
      <c r="U119" s="81" t="str">
        <f t="shared" si="24"/>
        <v/>
      </c>
      <c r="V119" s="81" t="str">
        <f t="shared" si="31"/>
        <v/>
      </c>
      <c r="W119" s="81"/>
      <c r="X119" s="81"/>
      <c r="Y119" s="81" t="str">
        <f t="shared" si="32"/>
        <v/>
      </c>
      <c r="Z119" s="91"/>
      <c r="AA119" s="91"/>
      <c r="AB119" s="61" t="str">
        <f t="shared" si="25"/>
        <v/>
      </c>
      <c r="AG119" s="61" t="str">
        <f t="shared" si="33"/>
        <v/>
      </c>
      <c r="AR119" s="19" t="str">
        <f t="shared" si="26"/>
        <v/>
      </c>
      <c r="AS119" s="19" t="str">
        <f t="shared" si="27"/>
        <v/>
      </c>
      <c r="AT119" s="19" t="str">
        <f t="shared" si="34"/>
        <v/>
      </c>
      <c r="AU119" s="19"/>
      <c r="AV119" s="111"/>
      <c r="AW119" s="19" t="str">
        <f t="shared" si="35"/>
        <v/>
      </c>
      <c r="AX119" s="109"/>
      <c r="AY119" s="19" t="str">
        <f t="shared" si="36"/>
        <v/>
      </c>
      <c r="AZ119" s="19" t="str">
        <f t="shared" si="28"/>
        <v/>
      </c>
      <c r="BA119" s="19" t="str">
        <f t="shared" si="37"/>
        <v/>
      </c>
    </row>
    <row r="120" spans="11:53" x14ac:dyDescent="0.3">
      <c r="K120" s="19"/>
      <c r="L120" s="81"/>
      <c r="M120" s="81"/>
      <c r="N120" s="81"/>
      <c r="O120" s="81"/>
      <c r="P120" s="81" t="str">
        <f t="shared" si="29"/>
        <v/>
      </c>
      <c r="Q120" s="81" t="str">
        <f t="shared" si="30"/>
        <v/>
      </c>
      <c r="R120" s="81"/>
      <c r="S120" s="81" t="str">
        <f t="shared" si="23"/>
        <v/>
      </c>
      <c r="T120" s="81"/>
      <c r="U120" s="81" t="str">
        <f t="shared" si="24"/>
        <v/>
      </c>
      <c r="V120" s="81" t="str">
        <f t="shared" si="31"/>
        <v/>
      </c>
      <c r="W120" s="81"/>
      <c r="X120" s="81"/>
      <c r="Y120" s="81" t="str">
        <f t="shared" si="32"/>
        <v/>
      </c>
      <c r="Z120" s="91"/>
      <c r="AA120" s="91"/>
      <c r="AB120" s="61" t="str">
        <f t="shared" si="25"/>
        <v/>
      </c>
      <c r="AG120" s="61" t="str">
        <f t="shared" si="33"/>
        <v/>
      </c>
      <c r="AR120" s="19" t="str">
        <f t="shared" si="26"/>
        <v/>
      </c>
      <c r="AS120" s="19" t="str">
        <f t="shared" si="27"/>
        <v/>
      </c>
      <c r="AT120" s="19" t="str">
        <f t="shared" si="34"/>
        <v/>
      </c>
      <c r="AU120" s="19"/>
      <c r="AV120" s="111"/>
      <c r="AW120" s="19" t="str">
        <f t="shared" si="35"/>
        <v/>
      </c>
      <c r="AX120" s="109"/>
      <c r="AY120" s="19" t="str">
        <f t="shared" si="36"/>
        <v/>
      </c>
      <c r="AZ120" s="19" t="str">
        <f t="shared" si="28"/>
        <v/>
      </c>
      <c r="BA120" s="19" t="str">
        <f t="shared" si="37"/>
        <v/>
      </c>
    </row>
    <row r="121" spans="11:53" x14ac:dyDescent="0.3">
      <c r="K121" s="19"/>
      <c r="L121" s="81"/>
      <c r="M121" s="81"/>
      <c r="N121" s="81"/>
      <c r="O121" s="81"/>
      <c r="P121" s="81" t="str">
        <f t="shared" si="29"/>
        <v/>
      </c>
      <c r="Q121" s="81" t="str">
        <f t="shared" si="30"/>
        <v/>
      </c>
      <c r="R121" s="81"/>
      <c r="S121" s="81" t="str">
        <f t="shared" si="23"/>
        <v/>
      </c>
      <c r="T121" s="81"/>
      <c r="U121" s="81" t="str">
        <f t="shared" si="24"/>
        <v/>
      </c>
      <c r="V121" s="81" t="str">
        <f t="shared" si="31"/>
        <v/>
      </c>
      <c r="W121" s="81"/>
      <c r="X121" s="81"/>
      <c r="Y121" s="81" t="str">
        <f t="shared" si="32"/>
        <v/>
      </c>
      <c r="Z121" s="91"/>
      <c r="AA121" s="91"/>
      <c r="AB121" s="61" t="str">
        <f t="shared" si="25"/>
        <v/>
      </c>
      <c r="AG121" s="61" t="str">
        <f t="shared" si="33"/>
        <v/>
      </c>
      <c r="AR121" s="19" t="str">
        <f t="shared" si="26"/>
        <v/>
      </c>
      <c r="AS121" s="19" t="str">
        <f t="shared" si="27"/>
        <v/>
      </c>
      <c r="AT121" s="19" t="str">
        <f t="shared" si="34"/>
        <v/>
      </c>
      <c r="AU121" s="19"/>
      <c r="AV121" s="111"/>
      <c r="AW121" s="19" t="str">
        <f t="shared" si="35"/>
        <v/>
      </c>
      <c r="AX121" s="109"/>
      <c r="AY121" s="19" t="str">
        <f t="shared" si="36"/>
        <v/>
      </c>
      <c r="AZ121" s="19" t="str">
        <f t="shared" si="28"/>
        <v/>
      </c>
      <c r="BA121" s="19" t="str">
        <f t="shared" si="37"/>
        <v/>
      </c>
    </row>
    <row r="122" spans="11:53" x14ac:dyDescent="0.3">
      <c r="K122" s="19"/>
      <c r="L122" s="81"/>
      <c r="M122" s="81"/>
      <c r="N122" s="81"/>
      <c r="O122" s="81"/>
      <c r="P122" s="81" t="str">
        <f t="shared" si="29"/>
        <v/>
      </c>
      <c r="Q122" s="81" t="str">
        <f t="shared" si="30"/>
        <v/>
      </c>
      <c r="R122" s="81"/>
      <c r="S122" s="81" t="str">
        <f t="shared" si="23"/>
        <v/>
      </c>
      <c r="T122" s="81"/>
      <c r="U122" s="81" t="str">
        <f t="shared" si="24"/>
        <v/>
      </c>
      <c r="V122" s="81" t="str">
        <f t="shared" si="31"/>
        <v/>
      </c>
      <c r="W122" s="81"/>
      <c r="X122" s="81"/>
      <c r="Y122" s="81" t="str">
        <f t="shared" si="32"/>
        <v/>
      </c>
      <c r="Z122" s="91"/>
      <c r="AA122" s="91"/>
      <c r="AB122" s="61" t="str">
        <f t="shared" si="25"/>
        <v/>
      </c>
      <c r="AG122" s="61" t="str">
        <f t="shared" si="33"/>
        <v/>
      </c>
      <c r="AR122" s="19" t="str">
        <f t="shared" si="26"/>
        <v/>
      </c>
      <c r="AS122" s="19" t="str">
        <f t="shared" si="27"/>
        <v/>
      </c>
      <c r="AT122" s="19" t="str">
        <f t="shared" si="34"/>
        <v/>
      </c>
      <c r="AU122" s="19"/>
      <c r="AV122" s="111"/>
      <c r="AW122" s="19" t="str">
        <f t="shared" si="35"/>
        <v/>
      </c>
      <c r="AX122" s="109"/>
      <c r="AY122" s="19" t="str">
        <f t="shared" si="36"/>
        <v/>
      </c>
      <c r="AZ122" s="19" t="str">
        <f t="shared" si="28"/>
        <v/>
      </c>
      <c r="BA122" s="19" t="str">
        <f t="shared" si="37"/>
        <v/>
      </c>
    </row>
    <row r="123" spans="11:53" x14ac:dyDescent="0.3">
      <c r="K123" s="19"/>
      <c r="L123" s="81"/>
      <c r="M123" s="81"/>
      <c r="N123" s="81"/>
      <c r="O123" s="81"/>
      <c r="P123" s="81" t="str">
        <f t="shared" si="29"/>
        <v/>
      </c>
      <c r="Q123" s="81" t="str">
        <f t="shared" si="30"/>
        <v/>
      </c>
      <c r="R123" s="81"/>
      <c r="S123" s="81" t="str">
        <f t="shared" si="23"/>
        <v/>
      </c>
      <c r="T123" s="81"/>
      <c r="U123" s="81" t="str">
        <f t="shared" si="24"/>
        <v/>
      </c>
      <c r="V123" s="81" t="str">
        <f t="shared" si="31"/>
        <v/>
      </c>
      <c r="W123" s="81"/>
      <c r="X123" s="81"/>
      <c r="Y123" s="81" t="str">
        <f t="shared" si="32"/>
        <v/>
      </c>
      <c r="Z123" s="91"/>
      <c r="AA123" s="91"/>
      <c r="AB123" s="61" t="str">
        <f t="shared" si="25"/>
        <v/>
      </c>
      <c r="AG123" s="61" t="str">
        <f t="shared" si="33"/>
        <v/>
      </c>
      <c r="AR123" s="19" t="str">
        <f t="shared" si="26"/>
        <v/>
      </c>
      <c r="AS123" s="19" t="str">
        <f t="shared" si="27"/>
        <v/>
      </c>
      <c r="AT123" s="19" t="str">
        <f t="shared" si="34"/>
        <v/>
      </c>
      <c r="AU123" s="19"/>
      <c r="AV123" s="111"/>
      <c r="AW123" s="19" t="str">
        <f t="shared" si="35"/>
        <v/>
      </c>
      <c r="AX123" s="109"/>
      <c r="AY123" s="19" t="str">
        <f t="shared" si="36"/>
        <v/>
      </c>
      <c r="AZ123" s="19" t="str">
        <f t="shared" si="28"/>
        <v/>
      </c>
      <c r="BA123" s="19" t="str">
        <f t="shared" si="37"/>
        <v/>
      </c>
    </row>
    <row r="124" spans="11:53" x14ac:dyDescent="0.3">
      <c r="K124" s="19"/>
      <c r="L124" s="81"/>
      <c r="M124" s="81"/>
      <c r="N124" s="81"/>
      <c r="O124" s="81"/>
      <c r="P124" s="81" t="str">
        <f t="shared" si="29"/>
        <v/>
      </c>
      <c r="Q124" s="81" t="str">
        <f t="shared" si="30"/>
        <v/>
      </c>
      <c r="R124" s="81"/>
      <c r="S124" s="81" t="str">
        <f t="shared" si="23"/>
        <v/>
      </c>
      <c r="T124" s="81"/>
      <c r="U124" s="81" t="str">
        <f t="shared" si="24"/>
        <v/>
      </c>
      <c r="V124" s="81" t="str">
        <f t="shared" si="31"/>
        <v/>
      </c>
      <c r="W124" s="81"/>
      <c r="X124" s="81"/>
      <c r="Y124" s="81" t="str">
        <f t="shared" si="32"/>
        <v/>
      </c>
      <c r="Z124" s="91"/>
      <c r="AA124" s="91"/>
      <c r="AB124" s="61" t="str">
        <f t="shared" si="25"/>
        <v/>
      </c>
      <c r="AG124" s="61" t="str">
        <f t="shared" si="33"/>
        <v/>
      </c>
      <c r="AR124" s="19" t="str">
        <f t="shared" si="26"/>
        <v/>
      </c>
      <c r="AS124" s="19" t="str">
        <f t="shared" si="27"/>
        <v/>
      </c>
      <c r="AT124" s="19" t="str">
        <f t="shared" si="34"/>
        <v/>
      </c>
      <c r="AU124" s="19"/>
      <c r="AV124" s="111"/>
      <c r="AW124" s="19" t="str">
        <f t="shared" si="35"/>
        <v/>
      </c>
      <c r="AX124" s="109"/>
      <c r="AY124" s="19" t="str">
        <f t="shared" si="36"/>
        <v/>
      </c>
      <c r="AZ124" s="19" t="str">
        <f t="shared" si="28"/>
        <v/>
      </c>
      <c r="BA124" s="19" t="str">
        <f t="shared" si="37"/>
        <v/>
      </c>
    </row>
    <row r="125" spans="11:53" x14ac:dyDescent="0.3">
      <c r="K125" s="19"/>
      <c r="L125" s="81"/>
      <c r="M125" s="81"/>
      <c r="N125" s="81"/>
      <c r="O125" s="81"/>
      <c r="P125" s="81" t="str">
        <f t="shared" si="29"/>
        <v/>
      </c>
      <c r="Q125" s="81" t="str">
        <f t="shared" si="30"/>
        <v/>
      </c>
      <c r="R125" s="81"/>
      <c r="S125" s="81" t="str">
        <f t="shared" si="23"/>
        <v/>
      </c>
      <c r="T125" s="81"/>
      <c r="U125" s="81" t="str">
        <f t="shared" si="24"/>
        <v/>
      </c>
      <c r="V125" s="81" t="str">
        <f t="shared" si="31"/>
        <v/>
      </c>
      <c r="W125" s="81"/>
      <c r="X125" s="81"/>
      <c r="Y125" s="81" t="str">
        <f t="shared" si="32"/>
        <v/>
      </c>
      <c r="Z125" s="91"/>
      <c r="AA125" s="91"/>
      <c r="AB125" s="61" t="str">
        <f t="shared" si="25"/>
        <v/>
      </c>
      <c r="AG125" s="61" t="str">
        <f t="shared" si="33"/>
        <v/>
      </c>
      <c r="AR125" s="19" t="str">
        <f t="shared" si="26"/>
        <v/>
      </c>
      <c r="AS125" s="19" t="str">
        <f t="shared" si="27"/>
        <v/>
      </c>
      <c r="AT125" s="19" t="str">
        <f t="shared" si="34"/>
        <v/>
      </c>
      <c r="AU125" s="19"/>
      <c r="AV125" s="111"/>
      <c r="AW125" s="19" t="str">
        <f t="shared" si="35"/>
        <v/>
      </c>
      <c r="AX125" s="109"/>
      <c r="AY125" s="19" t="str">
        <f t="shared" si="36"/>
        <v/>
      </c>
      <c r="AZ125" s="19" t="str">
        <f t="shared" si="28"/>
        <v/>
      </c>
      <c r="BA125" s="19" t="str">
        <f t="shared" si="37"/>
        <v/>
      </c>
    </row>
    <row r="126" spans="11:53" x14ac:dyDescent="0.3">
      <c r="K126" s="19"/>
      <c r="L126" s="81"/>
      <c r="M126" s="81"/>
      <c r="N126" s="81"/>
      <c r="O126" s="81"/>
      <c r="P126" s="81" t="str">
        <f t="shared" si="29"/>
        <v/>
      </c>
      <c r="Q126" s="81" t="str">
        <f t="shared" si="30"/>
        <v/>
      </c>
      <c r="R126" s="81"/>
      <c r="S126" s="81" t="str">
        <f t="shared" si="23"/>
        <v/>
      </c>
      <c r="T126" s="81"/>
      <c r="U126" s="81" t="str">
        <f t="shared" si="24"/>
        <v/>
      </c>
      <c r="V126" s="81" t="str">
        <f t="shared" si="31"/>
        <v/>
      </c>
      <c r="W126" s="81"/>
      <c r="X126" s="81"/>
      <c r="Y126" s="81" t="str">
        <f t="shared" si="32"/>
        <v/>
      </c>
      <c r="Z126" s="91"/>
      <c r="AA126" s="91"/>
      <c r="AB126" s="61" t="str">
        <f t="shared" si="25"/>
        <v/>
      </c>
      <c r="AG126" s="61" t="str">
        <f t="shared" si="33"/>
        <v/>
      </c>
      <c r="AR126" s="19" t="str">
        <f t="shared" si="26"/>
        <v/>
      </c>
      <c r="AS126" s="19" t="str">
        <f t="shared" si="27"/>
        <v/>
      </c>
      <c r="AT126" s="19" t="str">
        <f t="shared" si="34"/>
        <v/>
      </c>
      <c r="AU126" s="19"/>
      <c r="AV126" s="111"/>
      <c r="AW126" s="19" t="str">
        <f t="shared" si="35"/>
        <v/>
      </c>
      <c r="AX126" s="109"/>
      <c r="AY126" s="19" t="str">
        <f t="shared" si="36"/>
        <v/>
      </c>
      <c r="AZ126" s="19" t="str">
        <f t="shared" si="28"/>
        <v/>
      </c>
      <c r="BA126" s="19" t="str">
        <f t="shared" si="37"/>
        <v/>
      </c>
    </row>
    <row r="127" spans="11:53" x14ac:dyDescent="0.3">
      <c r="K127" s="19"/>
      <c r="L127" s="81"/>
      <c r="M127" s="81"/>
      <c r="N127" s="81"/>
      <c r="O127" s="81"/>
      <c r="P127" s="81" t="str">
        <f t="shared" si="29"/>
        <v/>
      </c>
      <c r="Q127" s="81" t="str">
        <f t="shared" si="30"/>
        <v/>
      </c>
      <c r="R127" s="81"/>
      <c r="S127" s="81" t="str">
        <f t="shared" si="23"/>
        <v/>
      </c>
      <c r="T127" s="81"/>
      <c r="U127" s="81" t="str">
        <f t="shared" si="24"/>
        <v/>
      </c>
      <c r="V127" s="81" t="str">
        <f t="shared" si="31"/>
        <v/>
      </c>
      <c r="W127" s="81"/>
      <c r="X127" s="81"/>
      <c r="Y127" s="81" t="str">
        <f t="shared" si="32"/>
        <v/>
      </c>
      <c r="Z127" s="91"/>
      <c r="AA127" s="91"/>
      <c r="AB127" s="61" t="str">
        <f t="shared" si="25"/>
        <v/>
      </c>
      <c r="AG127" s="61" t="str">
        <f t="shared" si="33"/>
        <v/>
      </c>
      <c r="AR127" s="19" t="str">
        <f t="shared" si="26"/>
        <v/>
      </c>
      <c r="AS127" s="19" t="str">
        <f t="shared" si="27"/>
        <v/>
      </c>
      <c r="AT127" s="19" t="str">
        <f t="shared" si="34"/>
        <v/>
      </c>
      <c r="AU127" s="19"/>
      <c r="AV127" s="111"/>
      <c r="AW127" s="19" t="str">
        <f t="shared" si="35"/>
        <v/>
      </c>
      <c r="AX127" s="109"/>
      <c r="AY127" s="19" t="str">
        <f t="shared" si="36"/>
        <v/>
      </c>
      <c r="AZ127" s="19" t="str">
        <f t="shared" si="28"/>
        <v/>
      </c>
      <c r="BA127" s="19" t="str">
        <f t="shared" si="37"/>
        <v/>
      </c>
    </row>
    <row r="128" spans="11:53" x14ac:dyDescent="0.3">
      <c r="K128" s="19"/>
      <c r="L128" s="81"/>
      <c r="M128" s="81"/>
      <c r="N128" s="81"/>
      <c r="O128" s="81"/>
      <c r="P128" s="81" t="str">
        <f t="shared" si="29"/>
        <v/>
      </c>
      <c r="Q128" s="81" t="str">
        <f t="shared" si="30"/>
        <v/>
      </c>
      <c r="R128" s="81"/>
      <c r="S128" s="81" t="str">
        <f t="shared" si="23"/>
        <v/>
      </c>
      <c r="T128" s="81"/>
      <c r="U128" s="81" t="str">
        <f t="shared" si="24"/>
        <v/>
      </c>
      <c r="V128" s="81" t="str">
        <f t="shared" si="31"/>
        <v/>
      </c>
      <c r="W128" s="81"/>
      <c r="X128" s="81"/>
      <c r="Y128" s="81" t="str">
        <f t="shared" si="32"/>
        <v/>
      </c>
      <c r="Z128" s="91"/>
      <c r="AA128" s="91"/>
      <c r="AB128" s="61" t="str">
        <f t="shared" si="25"/>
        <v/>
      </c>
      <c r="AG128" s="61" t="str">
        <f t="shared" si="33"/>
        <v/>
      </c>
      <c r="AR128" s="19" t="str">
        <f t="shared" si="26"/>
        <v/>
      </c>
      <c r="AS128" s="19" t="str">
        <f t="shared" si="27"/>
        <v/>
      </c>
      <c r="AT128" s="19" t="str">
        <f t="shared" si="34"/>
        <v/>
      </c>
      <c r="AU128" s="19"/>
      <c r="AV128" s="111"/>
      <c r="AW128" s="19" t="str">
        <f t="shared" si="35"/>
        <v/>
      </c>
      <c r="AX128" s="109"/>
      <c r="AY128" s="19" t="str">
        <f t="shared" si="36"/>
        <v/>
      </c>
      <c r="AZ128" s="19" t="str">
        <f t="shared" si="28"/>
        <v/>
      </c>
      <c r="BA128" s="19" t="str">
        <f t="shared" si="37"/>
        <v/>
      </c>
    </row>
    <row r="129" spans="11:53" x14ac:dyDescent="0.3">
      <c r="K129" s="19"/>
      <c r="L129" s="81"/>
      <c r="M129" s="81"/>
      <c r="N129" s="81"/>
      <c r="O129" s="81"/>
      <c r="P129" s="81" t="str">
        <f t="shared" si="29"/>
        <v/>
      </c>
      <c r="Q129" s="81" t="str">
        <f t="shared" si="30"/>
        <v/>
      </c>
      <c r="R129" s="81"/>
      <c r="S129" s="81" t="str">
        <f t="shared" si="23"/>
        <v/>
      </c>
      <c r="T129" s="81"/>
      <c r="U129" s="81" t="str">
        <f t="shared" si="24"/>
        <v/>
      </c>
      <c r="V129" s="81" t="str">
        <f t="shared" si="31"/>
        <v/>
      </c>
      <c r="W129" s="81"/>
      <c r="X129" s="81"/>
      <c r="Y129" s="81" t="str">
        <f t="shared" si="32"/>
        <v/>
      </c>
      <c r="Z129" s="91"/>
      <c r="AA129" s="91"/>
      <c r="AB129" s="61" t="str">
        <f t="shared" si="25"/>
        <v/>
      </c>
      <c r="AG129" s="61" t="str">
        <f t="shared" si="33"/>
        <v/>
      </c>
      <c r="AR129" s="19" t="str">
        <f t="shared" si="26"/>
        <v/>
      </c>
      <c r="AS129" s="19" t="str">
        <f t="shared" si="27"/>
        <v/>
      </c>
      <c r="AT129" s="19" t="str">
        <f t="shared" si="34"/>
        <v/>
      </c>
      <c r="AU129" s="19"/>
      <c r="AV129" s="111"/>
      <c r="AW129" s="19" t="str">
        <f t="shared" si="35"/>
        <v/>
      </c>
      <c r="AX129" s="109"/>
      <c r="AY129" s="19" t="str">
        <f t="shared" si="36"/>
        <v/>
      </c>
      <c r="AZ129" s="19" t="str">
        <f t="shared" si="28"/>
        <v/>
      </c>
      <c r="BA129" s="19" t="str">
        <f t="shared" si="37"/>
        <v/>
      </c>
    </row>
    <row r="130" spans="11:53" x14ac:dyDescent="0.3">
      <c r="K130" s="19"/>
      <c r="L130" s="81"/>
      <c r="M130" s="81"/>
      <c r="N130" s="81"/>
      <c r="O130" s="81"/>
      <c r="P130" s="81" t="str">
        <f t="shared" si="29"/>
        <v/>
      </c>
      <c r="Q130" s="81" t="str">
        <f t="shared" si="30"/>
        <v/>
      </c>
      <c r="R130" s="81"/>
      <c r="S130" s="81" t="str">
        <f t="shared" si="23"/>
        <v/>
      </c>
      <c r="T130" s="81"/>
      <c r="U130" s="81" t="str">
        <f t="shared" si="24"/>
        <v/>
      </c>
      <c r="V130" s="81" t="str">
        <f t="shared" si="31"/>
        <v/>
      </c>
      <c r="W130" s="81"/>
      <c r="X130" s="81"/>
      <c r="Y130" s="81" t="str">
        <f t="shared" si="32"/>
        <v/>
      </c>
      <c r="Z130" s="91"/>
      <c r="AA130" s="91"/>
      <c r="AB130" s="61" t="str">
        <f t="shared" si="25"/>
        <v/>
      </c>
      <c r="AG130" s="61" t="str">
        <f t="shared" si="33"/>
        <v/>
      </c>
      <c r="AR130" s="19" t="str">
        <f t="shared" si="26"/>
        <v/>
      </c>
      <c r="AS130" s="19" t="str">
        <f t="shared" si="27"/>
        <v/>
      </c>
      <c r="AT130" s="19" t="str">
        <f t="shared" si="34"/>
        <v/>
      </c>
      <c r="AU130" s="19"/>
      <c r="AV130" s="111"/>
      <c r="AW130" s="19" t="str">
        <f t="shared" si="35"/>
        <v/>
      </c>
      <c r="AX130" s="109"/>
      <c r="AY130" s="19" t="str">
        <f t="shared" si="36"/>
        <v/>
      </c>
      <c r="AZ130" s="19" t="str">
        <f t="shared" si="28"/>
        <v/>
      </c>
      <c r="BA130" s="19" t="str">
        <f t="shared" si="37"/>
        <v/>
      </c>
    </row>
    <row r="131" spans="11:53" x14ac:dyDescent="0.3">
      <c r="K131" s="19"/>
      <c r="L131" s="81"/>
      <c r="M131" s="81"/>
      <c r="N131" s="81"/>
      <c r="O131" s="81"/>
      <c r="P131" s="81" t="str">
        <f t="shared" si="29"/>
        <v/>
      </c>
      <c r="Q131" s="81" t="str">
        <f t="shared" si="30"/>
        <v/>
      </c>
      <c r="R131" s="81"/>
      <c r="S131" s="81" t="str">
        <f t="shared" ref="S131:S194" si="38">IF(K131=0,"",IF(R131&lt;lumpsum,1,""))</f>
        <v/>
      </c>
      <c r="T131" s="81"/>
      <c r="U131" s="81" t="str">
        <f t="shared" ref="U131:U194" si="39">IF(K131=0,"",IF(T131&lt;lumpsum,1,""))</f>
        <v/>
      </c>
      <c r="V131" s="81" t="str">
        <f t="shared" si="31"/>
        <v/>
      </c>
      <c r="W131" s="81"/>
      <c r="X131" s="81"/>
      <c r="Y131" s="81" t="str">
        <f t="shared" si="32"/>
        <v/>
      </c>
      <c r="Z131" s="91"/>
      <c r="AA131" s="91"/>
      <c r="AB131" s="61" t="str">
        <f t="shared" ref="AB131:AB194" si="40">IF(K131=0,"",IF(W131&gt;target1,1,""))</f>
        <v/>
      </c>
      <c r="AG131" s="61" t="str">
        <f t="shared" si="33"/>
        <v/>
      </c>
      <c r="AR131" s="19" t="str">
        <f t="shared" ref="AR131:AR194" si="41">IF(K131=0,"",IF(L131&gt;targetp,1,""))</f>
        <v/>
      </c>
      <c r="AS131" s="19" t="str">
        <f t="shared" ref="AS131:AS194" si="42">IF(K131=0,"",IF(N131&gt;targetp,1,""))</f>
        <v/>
      </c>
      <c r="AT131" s="19" t="str">
        <f t="shared" si="34"/>
        <v/>
      </c>
      <c r="AU131" s="19"/>
      <c r="AV131" s="111"/>
      <c r="AW131" s="19" t="str">
        <f t="shared" si="35"/>
        <v/>
      </c>
      <c r="AX131" s="109"/>
      <c r="AY131" s="19" t="str">
        <f t="shared" si="36"/>
        <v/>
      </c>
      <c r="AZ131" s="19" t="str">
        <f t="shared" ref="AZ131:AZ194" si="43">IF(K131=0,"",IF(AU131&gt;target1,1,""))</f>
        <v/>
      </c>
      <c r="BA131" s="19" t="str">
        <f t="shared" si="37"/>
        <v/>
      </c>
    </row>
    <row r="132" spans="11:53" x14ac:dyDescent="0.3">
      <c r="K132" s="19"/>
      <c r="L132" s="81"/>
      <c r="M132" s="81"/>
      <c r="N132" s="81"/>
      <c r="O132" s="81"/>
      <c r="P132" s="81" t="str">
        <f t="shared" ref="P132:P195" si="44">IF(L132&lt;M132,1,"")</f>
        <v/>
      </c>
      <c r="Q132" s="81" t="str">
        <f t="shared" ref="Q132:Q195" si="45">IF(N132&lt;O132,1,"")</f>
        <v/>
      </c>
      <c r="R132" s="81"/>
      <c r="S132" s="81" t="str">
        <f t="shared" si="38"/>
        <v/>
      </c>
      <c r="T132" s="81"/>
      <c r="U132" s="81" t="str">
        <f t="shared" si="39"/>
        <v/>
      </c>
      <c r="V132" s="81" t="str">
        <f t="shared" ref="V132:V195" si="46">IF(K132=0,"",IF(T132&gt;R132,1,""))</f>
        <v/>
      </c>
      <c r="W132" s="81"/>
      <c r="X132" s="81"/>
      <c r="Y132" s="81" t="str">
        <f t="shared" ref="Y132:Y195" si="47">IF(K132=0,"",IF(W132&lt;X132,1,""))</f>
        <v/>
      </c>
      <c r="Z132" s="91"/>
      <c r="AA132" s="91"/>
      <c r="AB132" s="61" t="str">
        <f t="shared" si="40"/>
        <v/>
      </c>
      <c r="AG132" s="61" t="str">
        <f t="shared" ref="AG132:AG195" si="48">IF(K132=0,"",IF(W132&gt;L132,1,""))</f>
        <v/>
      </c>
      <c r="AR132" s="19" t="str">
        <f t="shared" si="41"/>
        <v/>
      </c>
      <c r="AS132" s="19" t="str">
        <f t="shared" si="42"/>
        <v/>
      </c>
      <c r="AT132" s="19" t="str">
        <f t="shared" ref="AT132:AT195" si="49">IF(K132=0,"",IF(N132&gt;L132,1,""))</f>
        <v/>
      </c>
      <c r="AU132" s="19"/>
      <c r="AV132" s="111"/>
      <c r="AW132" s="19" t="str">
        <f t="shared" ref="AW132:AW195" si="50">IF(K132=0,"",IF(AU132&lt;AV132,1,""))</f>
        <v/>
      </c>
      <c r="AX132" s="109"/>
      <c r="AY132" s="19" t="str">
        <f t="shared" ref="AY132:AY195" si="51">IF(K132=0,"",IF(AU132&gt;L132,1,""))</f>
        <v/>
      </c>
      <c r="AZ132" s="19" t="str">
        <f t="shared" si="43"/>
        <v/>
      </c>
      <c r="BA132" s="19" t="str">
        <f t="shared" ref="BA132:BA195" si="52">IF(K132=0,"",IF(W132&gt;AU132,1,""))</f>
        <v/>
      </c>
    </row>
    <row r="133" spans="11:53" x14ac:dyDescent="0.3">
      <c r="K133" s="19"/>
      <c r="L133" s="81"/>
      <c r="M133" s="81"/>
      <c r="N133" s="81"/>
      <c r="O133" s="81"/>
      <c r="P133" s="81" t="str">
        <f t="shared" si="44"/>
        <v/>
      </c>
      <c r="Q133" s="81" t="str">
        <f t="shared" si="45"/>
        <v/>
      </c>
      <c r="R133" s="81"/>
      <c r="S133" s="81" t="str">
        <f t="shared" si="38"/>
        <v/>
      </c>
      <c r="T133" s="81"/>
      <c r="U133" s="81" t="str">
        <f t="shared" si="39"/>
        <v/>
      </c>
      <c r="V133" s="81" t="str">
        <f t="shared" si="46"/>
        <v/>
      </c>
      <c r="W133" s="81"/>
      <c r="X133" s="81"/>
      <c r="Y133" s="81" t="str">
        <f t="shared" si="47"/>
        <v/>
      </c>
      <c r="Z133" s="91"/>
      <c r="AA133" s="91"/>
      <c r="AB133" s="61" t="str">
        <f t="shared" si="40"/>
        <v/>
      </c>
      <c r="AG133" s="61" t="str">
        <f t="shared" si="48"/>
        <v/>
      </c>
      <c r="AR133" s="19" t="str">
        <f t="shared" si="41"/>
        <v/>
      </c>
      <c r="AS133" s="19" t="str">
        <f t="shared" si="42"/>
        <v/>
      </c>
      <c r="AT133" s="19" t="str">
        <f t="shared" si="49"/>
        <v/>
      </c>
      <c r="AU133" s="19"/>
      <c r="AV133" s="111"/>
      <c r="AW133" s="19" t="str">
        <f t="shared" si="50"/>
        <v/>
      </c>
      <c r="AX133" s="109"/>
      <c r="AY133" s="19" t="str">
        <f t="shared" si="51"/>
        <v/>
      </c>
      <c r="AZ133" s="19" t="str">
        <f t="shared" si="43"/>
        <v/>
      </c>
      <c r="BA133" s="19" t="str">
        <f t="shared" si="52"/>
        <v/>
      </c>
    </row>
    <row r="134" spans="11:53" x14ac:dyDescent="0.3">
      <c r="K134" s="19"/>
      <c r="L134" s="81"/>
      <c r="M134" s="81"/>
      <c r="N134" s="81"/>
      <c r="O134" s="81"/>
      <c r="P134" s="81" t="str">
        <f t="shared" si="44"/>
        <v/>
      </c>
      <c r="Q134" s="81" t="str">
        <f t="shared" si="45"/>
        <v/>
      </c>
      <c r="R134" s="81"/>
      <c r="S134" s="81" t="str">
        <f t="shared" si="38"/>
        <v/>
      </c>
      <c r="T134" s="81"/>
      <c r="U134" s="81" t="str">
        <f t="shared" si="39"/>
        <v/>
      </c>
      <c r="V134" s="81" t="str">
        <f t="shared" si="46"/>
        <v/>
      </c>
      <c r="W134" s="81"/>
      <c r="X134" s="81"/>
      <c r="Y134" s="81" t="str">
        <f t="shared" si="47"/>
        <v/>
      </c>
      <c r="Z134" s="91"/>
      <c r="AA134" s="91"/>
      <c r="AB134" s="61" t="str">
        <f t="shared" si="40"/>
        <v/>
      </c>
      <c r="AG134" s="61" t="str">
        <f t="shared" si="48"/>
        <v/>
      </c>
      <c r="AR134" s="19" t="str">
        <f t="shared" si="41"/>
        <v/>
      </c>
      <c r="AS134" s="19" t="str">
        <f t="shared" si="42"/>
        <v/>
      </c>
      <c r="AT134" s="19" t="str">
        <f t="shared" si="49"/>
        <v/>
      </c>
      <c r="AU134" s="19"/>
      <c r="AV134" s="111"/>
      <c r="AW134" s="19" t="str">
        <f t="shared" si="50"/>
        <v/>
      </c>
      <c r="AX134" s="109"/>
      <c r="AY134" s="19" t="str">
        <f t="shared" si="51"/>
        <v/>
      </c>
      <c r="AZ134" s="19" t="str">
        <f t="shared" si="43"/>
        <v/>
      </c>
      <c r="BA134" s="19" t="str">
        <f t="shared" si="52"/>
        <v/>
      </c>
    </row>
    <row r="135" spans="11:53" x14ac:dyDescent="0.3">
      <c r="K135" s="19"/>
      <c r="L135" s="81"/>
      <c r="M135" s="81"/>
      <c r="N135" s="81"/>
      <c r="O135" s="81"/>
      <c r="P135" s="81" t="str">
        <f t="shared" si="44"/>
        <v/>
      </c>
      <c r="Q135" s="81" t="str">
        <f t="shared" si="45"/>
        <v/>
      </c>
      <c r="R135" s="81"/>
      <c r="S135" s="81" t="str">
        <f t="shared" si="38"/>
        <v/>
      </c>
      <c r="T135" s="81"/>
      <c r="U135" s="81" t="str">
        <f t="shared" si="39"/>
        <v/>
      </c>
      <c r="V135" s="81" t="str">
        <f t="shared" si="46"/>
        <v/>
      </c>
      <c r="W135" s="81"/>
      <c r="X135" s="81"/>
      <c r="Y135" s="81" t="str">
        <f t="shared" si="47"/>
        <v/>
      </c>
      <c r="Z135" s="91"/>
      <c r="AA135" s="91"/>
      <c r="AB135" s="61" t="str">
        <f t="shared" si="40"/>
        <v/>
      </c>
      <c r="AG135" s="61" t="str">
        <f t="shared" si="48"/>
        <v/>
      </c>
      <c r="AR135" s="19" t="str">
        <f t="shared" si="41"/>
        <v/>
      </c>
      <c r="AS135" s="19" t="str">
        <f t="shared" si="42"/>
        <v/>
      </c>
      <c r="AT135" s="19" t="str">
        <f t="shared" si="49"/>
        <v/>
      </c>
      <c r="AU135" s="19"/>
      <c r="AV135" s="111"/>
      <c r="AW135" s="19" t="str">
        <f t="shared" si="50"/>
        <v/>
      </c>
      <c r="AX135" s="109"/>
      <c r="AY135" s="19" t="str">
        <f t="shared" si="51"/>
        <v/>
      </c>
      <c r="AZ135" s="19" t="str">
        <f t="shared" si="43"/>
        <v/>
      </c>
      <c r="BA135" s="19" t="str">
        <f t="shared" si="52"/>
        <v/>
      </c>
    </row>
    <row r="136" spans="11:53" x14ac:dyDescent="0.3">
      <c r="K136" s="19"/>
      <c r="L136" s="81"/>
      <c r="M136" s="81"/>
      <c r="N136" s="81"/>
      <c r="O136" s="81"/>
      <c r="P136" s="81" t="str">
        <f t="shared" si="44"/>
        <v/>
      </c>
      <c r="Q136" s="81" t="str">
        <f t="shared" si="45"/>
        <v/>
      </c>
      <c r="R136" s="81"/>
      <c r="S136" s="81" t="str">
        <f t="shared" si="38"/>
        <v/>
      </c>
      <c r="T136" s="81"/>
      <c r="U136" s="81" t="str">
        <f t="shared" si="39"/>
        <v/>
      </c>
      <c r="V136" s="81" t="str">
        <f t="shared" si="46"/>
        <v/>
      </c>
      <c r="W136" s="81"/>
      <c r="X136" s="81"/>
      <c r="Y136" s="81" t="str">
        <f t="shared" si="47"/>
        <v/>
      </c>
      <c r="Z136" s="91"/>
      <c r="AA136" s="91"/>
      <c r="AB136" s="61" t="str">
        <f t="shared" si="40"/>
        <v/>
      </c>
      <c r="AG136" s="61" t="str">
        <f t="shared" si="48"/>
        <v/>
      </c>
      <c r="AR136" s="19" t="str">
        <f t="shared" si="41"/>
        <v/>
      </c>
      <c r="AS136" s="19" t="str">
        <f t="shared" si="42"/>
        <v/>
      </c>
      <c r="AT136" s="19" t="str">
        <f t="shared" si="49"/>
        <v/>
      </c>
      <c r="AU136" s="19"/>
      <c r="AV136" s="111"/>
      <c r="AW136" s="19" t="str">
        <f t="shared" si="50"/>
        <v/>
      </c>
      <c r="AX136" s="109"/>
      <c r="AY136" s="19" t="str">
        <f t="shared" si="51"/>
        <v/>
      </c>
      <c r="AZ136" s="19" t="str">
        <f t="shared" si="43"/>
        <v/>
      </c>
      <c r="BA136" s="19" t="str">
        <f t="shared" si="52"/>
        <v/>
      </c>
    </row>
    <row r="137" spans="11:53" x14ac:dyDescent="0.3">
      <c r="K137" s="19"/>
      <c r="L137" s="81"/>
      <c r="M137" s="81"/>
      <c r="N137" s="81"/>
      <c r="O137" s="81"/>
      <c r="P137" s="81" t="str">
        <f t="shared" si="44"/>
        <v/>
      </c>
      <c r="Q137" s="81" t="str">
        <f t="shared" si="45"/>
        <v/>
      </c>
      <c r="R137" s="81"/>
      <c r="S137" s="81" t="str">
        <f t="shared" si="38"/>
        <v/>
      </c>
      <c r="T137" s="81"/>
      <c r="U137" s="81" t="str">
        <f t="shared" si="39"/>
        <v/>
      </c>
      <c r="V137" s="81" t="str">
        <f t="shared" si="46"/>
        <v/>
      </c>
      <c r="W137" s="81"/>
      <c r="X137" s="81"/>
      <c r="Y137" s="81" t="str">
        <f t="shared" si="47"/>
        <v/>
      </c>
      <c r="Z137" s="91"/>
      <c r="AA137" s="91"/>
      <c r="AB137" s="61" t="str">
        <f t="shared" si="40"/>
        <v/>
      </c>
      <c r="AG137" s="61" t="str">
        <f t="shared" si="48"/>
        <v/>
      </c>
      <c r="AR137" s="19" t="str">
        <f t="shared" si="41"/>
        <v/>
      </c>
      <c r="AS137" s="19" t="str">
        <f t="shared" si="42"/>
        <v/>
      </c>
      <c r="AT137" s="19" t="str">
        <f t="shared" si="49"/>
        <v/>
      </c>
      <c r="AU137" s="19"/>
      <c r="AV137" s="111"/>
      <c r="AW137" s="19" t="str">
        <f t="shared" si="50"/>
        <v/>
      </c>
      <c r="AX137" s="109"/>
      <c r="AY137" s="19" t="str">
        <f t="shared" si="51"/>
        <v/>
      </c>
      <c r="AZ137" s="19" t="str">
        <f t="shared" si="43"/>
        <v/>
      </c>
      <c r="BA137" s="19" t="str">
        <f t="shared" si="52"/>
        <v/>
      </c>
    </row>
    <row r="138" spans="11:53" x14ac:dyDescent="0.3">
      <c r="K138" s="19"/>
      <c r="L138" s="81"/>
      <c r="M138" s="81"/>
      <c r="N138" s="81"/>
      <c r="O138" s="81"/>
      <c r="P138" s="81" t="str">
        <f t="shared" si="44"/>
        <v/>
      </c>
      <c r="Q138" s="81" t="str">
        <f t="shared" si="45"/>
        <v/>
      </c>
      <c r="R138" s="81"/>
      <c r="S138" s="81" t="str">
        <f t="shared" si="38"/>
        <v/>
      </c>
      <c r="T138" s="81"/>
      <c r="U138" s="81" t="str">
        <f t="shared" si="39"/>
        <v/>
      </c>
      <c r="V138" s="81" t="str">
        <f t="shared" si="46"/>
        <v/>
      </c>
      <c r="W138" s="81"/>
      <c r="X138" s="81"/>
      <c r="Y138" s="81" t="str">
        <f t="shared" si="47"/>
        <v/>
      </c>
      <c r="Z138" s="91"/>
      <c r="AA138" s="91"/>
      <c r="AB138" s="61" t="str">
        <f t="shared" si="40"/>
        <v/>
      </c>
      <c r="AG138" s="61" t="str">
        <f t="shared" si="48"/>
        <v/>
      </c>
      <c r="AR138" s="19" t="str">
        <f t="shared" si="41"/>
        <v/>
      </c>
      <c r="AS138" s="19" t="str">
        <f t="shared" si="42"/>
        <v/>
      </c>
      <c r="AT138" s="19" t="str">
        <f t="shared" si="49"/>
        <v/>
      </c>
      <c r="AU138" s="19"/>
      <c r="AV138" s="111"/>
      <c r="AW138" s="19" t="str">
        <f t="shared" si="50"/>
        <v/>
      </c>
      <c r="AX138" s="109"/>
      <c r="AY138" s="19" t="str">
        <f t="shared" si="51"/>
        <v/>
      </c>
      <c r="AZ138" s="19" t="str">
        <f t="shared" si="43"/>
        <v/>
      </c>
      <c r="BA138" s="19" t="str">
        <f t="shared" si="52"/>
        <v/>
      </c>
    </row>
    <row r="139" spans="11:53" x14ac:dyDescent="0.3">
      <c r="K139" s="19"/>
      <c r="L139" s="81"/>
      <c r="M139" s="81"/>
      <c r="N139" s="81"/>
      <c r="O139" s="81"/>
      <c r="P139" s="81" t="str">
        <f t="shared" si="44"/>
        <v/>
      </c>
      <c r="Q139" s="81" t="str">
        <f t="shared" si="45"/>
        <v/>
      </c>
      <c r="R139" s="81"/>
      <c r="S139" s="81" t="str">
        <f t="shared" si="38"/>
        <v/>
      </c>
      <c r="T139" s="81"/>
      <c r="U139" s="81" t="str">
        <f t="shared" si="39"/>
        <v/>
      </c>
      <c r="V139" s="81" t="str">
        <f t="shared" si="46"/>
        <v/>
      </c>
      <c r="W139" s="81"/>
      <c r="X139" s="81"/>
      <c r="Y139" s="81" t="str">
        <f t="shared" si="47"/>
        <v/>
      </c>
      <c r="Z139" s="91"/>
      <c r="AA139" s="91"/>
      <c r="AB139" s="61" t="str">
        <f t="shared" si="40"/>
        <v/>
      </c>
      <c r="AG139" s="61" t="str">
        <f t="shared" si="48"/>
        <v/>
      </c>
      <c r="AR139" s="19" t="str">
        <f t="shared" si="41"/>
        <v/>
      </c>
      <c r="AS139" s="19" t="str">
        <f t="shared" si="42"/>
        <v/>
      </c>
      <c r="AT139" s="19" t="str">
        <f t="shared" si="49"/>
        <v/>
      </c>
      <c r="AU139" s="19"/>
      <c r="AV139" s="111"/>
      <c r="AW139" s="19" t="str">
        <f t="shared" si="50"/>
        <v/>
      </c>
      <c r="AX139" s="109"/>
      <c r="AY139" s="19" t="str">
        <f t="shared" si="51"/>
        <v/>
      </c>
      <c r="AZ139" s="19" t="str">
        <f t="shared" si="43"/>
        <v/>
      </c>
      <c r="BA139" s="19" t="str">
        <f t="shared" si="52"/>
        <v/>
      </c>
    </row>
    <row r="140" spans="11:53" x14ac:dyDescent="0.3">
      <c r="K140" s="19"/>
      <c r="L140" s="81"/>
      <c r="M140" s="81"/>
      <c r="N140" s="81"/>
      <c r="O140" s="81"/>
      <c r="P140" s="81" t="str">
        <f t="shared" si="44"/>
        <v/>
      </c>
      <c r="Q140" s="81" t="str">
        <f t="shared" si="45"/>
        <v/>
      </c>
      <c r="R140" s="81"/>
      <c r="S140" s="81" t="str">
        <f t="shared" si="38"/>
        <v/>
      </c>
      <c r="T140" s="81"/>
      <c r="U140" s="81" t="str">
        <f t="shared" si="39"/>
        <v/>
      </c>
      <c r="V140" s="81" t="str">
        <f t="shared" si="46"/>
        <v/>
      </c>
      <c r="W140" s="81"/>
      <c r="X140" s="81"/>
      <c r="Y140" s="81" t="str">
        <f t="shared" si="47"/>
        <v/>
      </c>
      <c r="Z140" s="91"/>
      <c r="AA140" s="91"/>
      <c r="AB140" s="61" t="str">
        <f t="shared" si="40"/>
        <v/>
      </c>
      <c r="AG140" s="61" t="str">
        <f t="shared" si="48"/>
        <v/>
      </c>
      <c r="AR140" s="19" t="str">
        <f t="shared" si="41"/>
        <v/>
      </c>
      <c r="AS140" s="19" t="str">
        <f t="shared" si="42"/>
        <v/>
      </c>
      <c r="AT140" s="19" t="str">
        <f t="shared" si="49"/>
        <v/>
      </c>
      <c r="AU140" s="19"/>
      <c r="AV140" s="111"/>
      <c r="AW140" s="19" t="str">
        <f t="shared" si="50"/>
        <v/>
      </c>
      <c r="AX140" s="109"/>
      <c r="AY140" s="19" t="str">
        <f t="shared" si="51"/>
        <v/>
      </c>
      <c r="AZ140" s="19" t="str">
        <f t="shared" si="43"/>
        <v/>
      </c>
      <c r="BA140" s="19" t="str">
        <f t="shared" si="52"/>
        <v/>
      </c>
    </row>
    <row r="141" spans="11:53" x14ac:dyDescent="0.3">
      <c r="K141" s="19"/>
      <c r="L141" s="81"/>
      <c r="M141" s="81"/>
      <c r="N141" s="81"/>
      <c r="O141" s="81"/>
      <c r="P141" s="81" t="str">
        <f t="shared" si="44"/>
        <v/>
      </c>
      <c r="Q141" s="81" t="str">
        <f t="shared" si="45"/>
        <v/>
      </c>
      <c r="R141" s="81"/>
      <c r="S141" s="81" t="str">
        <f t="shared" si="38"/>
        <v/>
      </c>
      <c r="T141" s="81"/>
      <c r="U141" s="81" t="str">
        <f t="shared" si="39"/>
        <v/>
      </c>
      <c r="V141" s="81" t="str">
        <f t="shared" si="46"/>
        <v/>
      </c>
      <c r="W141" s="81"/>
      <c r="X141" s="81"/>
      <c r="Y141" s="81" t="str">
        <f t="shared" si="47"/>
        <v/>
      </c>
      <c r="Z141" s="91"/>
      <c r="AA141" s="91"/>
      <c r="AB141" s="61" t="str">
        <f t="shared" si="40"/>
        <v/>
      </c>
      <c r="AG141" s="61" t="str">
        <f t="shared" si="48"/>
        <v/>
      </c>
      <c r="AR141" s="19" t="str">
        <f t="shared" si="41"/>
        <v/>
      </c>
      <c r="AS141" s="19" t="str">
        <f t="shared" si="42"/>
        <v/>
      </c>
      <c r="AT141" s="19" t="str">
        <f t="shared" si="49"/>
        <v/>
      </c>
      <c r="AU141" s="19"/>
      <c r="AV141" s="111"/>
      <c r="AW141" s="19" t="str">
        <f t="shared" si="50"/>
        <v/>
      </c>
      <c r="AX141" s="109"/>
      <c r="AY141" s="19" t="str">
        <f t="shared" si="51"/>
        <v/>
      </c>
      <c r="AZ141" s="19" t="str">
        <f t="shared" si="43"/>
        <v/>
      </c>
      <c r="BA141" s="19" t="str">
        <f t="shared" si="52"/>
        <v/>
      </c>
    </row>
    <row r="142" spans="11:53" x14ac:dyDescent="0.3">
      <c r="K142" s="19"/>
      <c r="L142" s="81"/>
      <c r="M142" s="81"/>
      <c r="N142" s="81"/>
      <c r="O142" s="81"/>
      <c r="P142" s="81" t="str">
        <f t="shared" si="44"/>
        <v/>
      </c>
      <c r="Q142" s="81" t="str">
        <f t="shared" si="45"/>
        <v/>
      </c>
      <c r="R142" s="81"/>
      <c r="S142" s="81" t="str">
        <f t="shared" si="38"/>
        <v/>
      </c>
      <c r="T142" s="81"/>
      <c r="U142" s="81" t="str">
        <f t="shared" si="39"/>
        <v/>
      </c>
      <c r="V142" s="81" t="str">
        <f t="shared" si="46"/>
        <v/>
      </c>
      <c r="W142" s="81"/>
      <c r="X142" s="81"/>
      <c r="Y142" s="81" t="str">
        <f t="shared" si="47"/>
        <v/>
      </c>
      <c r="Z142" s="91"/>
      <c r="AA142" s="91"/>
      <c r="AB142" s="61" t="str">
        <f t="shared" si="40"/>
        <v/>
      </c>
      <c r="AG142" s="61" t="str">
        <f t="shared" si="48"/>
        <v/>
      </c>
      <c r="AR142" s="19" t="str">
        <f t="shared" si="41"/>
        <v/>
      </c>
      <c r="AS142" s="19" t="str">
        <f t="shared" si="42"/>
        <v/>
      </c>
      <c r="AT142" s="19" t="str">
        <f t="shared" si="49"/>
        <v/>
      </c>
      <c r="AU142" s="19"/>
      <c r="AV142" s="111"/>
      <c r="AW142" s="19" t="str">
        <f t="shared" si="50"/>
        <v/>
      </c>
      <c r="AX142" s="109"/>
      <c r="AY142" s="19" t="str">
        <f t="shared" si="51"/>
        <v/>
      </c>
      <c r="AZ142" s="19" t="str">
        <f t="shared" si="43"/>
        <v/>
      </c>
      <c r="BA142" s="19" t="str">
        <f t="shared" si="52"/>
        <v/>
      </c>
    </row>
    <row r="143" spans="11:53" x14ac:dyDescent="0.3">
      <c r="K143" s="19"/>
      <c r="L143" s="81"/>
      <c r="M143" s="81"/>
      <c r="N143" s="81"/>
      <c r="O143" s="81"/>
      <c r="P143" s="81" t="str">
        <f t="shared" si="44"/>
        <v/>
      </c>
      <c r="Q143" s="81" t="str">
        <f t="shared" si="45"/>
        <v/>
      </c>
      <c r="R143" s="81"/>
      <c r="S143" s="81" t="str">
        <f t="shared" si="38"/>
        <v/>
      </c>
      <c r="T143" s="81"/>
      <c r="U143" s="81" t="str">
        <f t="shared" si="39"/>
        <v/>
      </c>
      <c r="V143" s="81" t="str">
        <f t="shared" si="46"/>
        <v/>
      </c>
      <c r="W143" s="81"/>
      <c r="X143" s="81"/>
      <c r="Y143" s="81" t="str">
        <f t="shared" si="47"/>
        <v/>
      </c>
      <c r="Z143" s="91"/>
      <c r="AA143" s="91"/>
      <c r="AB143" s="61" t="str">
        <f t="shared" si="40"/>
        <v/>
      </c>
      <c r="AG143" s="61" t="str">
        <f t="shared" si="48"/>
        <v/>
      </c>
      <c r="AR143" s="19" t="str">
        <f t="shared" si="41"/>
        <v/>
      </c>
      <c r="AS143" s="19" t="str">
        <f t="shared" si="42"/>
        <v/>
      </c>
      <c r="AT143" s="19" t="str">
        <f t="shared" si="49"/>
        <v/>
      </c>
      <c r="AU143" s="19"/>
      <c r="AV143" s="111"/>
      <c r="AW143" s="19" t="str">
        <f t="shared" si="50"/>
        <v/>
      </c>
      <c r="AX143" s="109"/>
      <c r="AY143" s="19" t="str">
        <f t="shared" si="51"/>
        <v/>
      </c>
      <c r="AZ143" s="19" t="str">
        <f t="shared" si="43"/>
        <v/>
      </c>
      <c r="BA143" s="19" t="str">
        <f t="shared" si="52"/>
        <v/>
      </c>
    </row>
    <row r="144" spans="11:53" x14ac:dyDescent="0.3">
      <c r="K144" s="19"/>
      <c r="L144" s="81"/>
      <c r="M144" s="81"/>
      <c r="N144" s="81"/>
      <c r="O144" s="81"/>
      <c r="P144" s="81" t="str">
        <f t="shared" si="44"/>
        <v/>
      </c>
      <c r="Q144" s="81" t="str">
        <f t="shared" si="45"/>
        <v/>
      </c>
      <c r="R144" s="81"/>
      <c r="S144" s="81" t="str">
        <f t="shared" si="38"/>
        <v/>
      </c>
      <c r="T144" s="81"/>
      <c r="U144" s="81" t="str">
        <f t="shared" si="39"/>
        <v/>
      </c>
      <c r="V144" s="81" t="str">
        <f t="shared" si="46"/>
        <v/>
      </c>
      <c r="W144" s="81"/>
      <c r="X144" s="81"/>
      <c r="Y144" s="81" t="str">
        <f t="shared" si="47"/>
        <v/>
      </c>
      <c r="Z144" s="91"/>
      <c r="AA144" s="91"/>
      <c r="AB144" s="61" t="str">
        <f t="shared" si="40"/>
        <v/>
      </c>
      <c r="AG144" s="61" t="str">
        <f t="shared" si="48"/>
        <v/>
      </c>
      <c r="AR144" s="19" t="str">
        <f t="shared" si="41"/>
        <v/>
      </c>
      <c r="AS144" s="19" t="str">
        <f t="shared" si="42"/>
        <v/>
      </c>
      <c r="AT144" s="19" t="str">
        <f t="shared" si="49"/>
        <v/>
      </c>
      <c r="AU144" s="19"/>
      <c r="AV144" s="111"/>
      <c r="AW144" s="19" t="str">
        <f t="shared" si="50"/>
        <v/>
      </c>
      <c r="AX144" s="109"/>
      <c r="AY144" s="19" t="str">
        <f t="shared" si="51"/>
        <v/>
      </c>
      <c r="AZ144" s="19" t="str">
        <f t="shared" si="43"/>
        <v/>
      </c>
      <c r="BA144" s="19" t="str">
        <f t="shared" si="52"/>
        <v/>
      </c>
    </row>
    <row r="145" spans="11:53" x14ac:dyDescent="0.3">
      <c r="K145" s="19"/>
      <c r="L145" s="81"/>
      <c r="M145" s="81"/>
      <c r="N145" s="81"/>
      <c r="O145" s="81"/>
      <c r="P145" s="81" t="str">
        <f t="shared" si="44"/>
        <v/>
      </c>
      <c r="Q145" s="81" t="str">
        <f t="shared" si="45"/>
        <v/>
      </c>
      <c r="R145" s="81"/>
      <c r="S145" s="81" t="str">
        <f t="shared" si="38"/>
        <v/>
      </c>
      <c r="T145" s="81"/>
      <c r="U145" s="81" t="str">
        <f t="shared" si="39"/>
        <v/>
      </c>
      <c r="V145" s="81" t="str">
        <f t="shared" si="46"/>
        <v/>
      </c>
      <c r="W145" s="81"/>
      <c r="X145" s="81"/>
      <c r="Y145" s="81" t="str">
        <f t="shared" si="47"/>
        <v/>
      </c>
      <c r="Z145" s="91"/>
      <c r="AA145" s="91"/>
      <c r="AB145" s="61" t="str">
        <f t="shared" si="40"/>
        <v/>
      </c>
      <c r="AG145" s="61" t="str">
        <f t="shared" si="48"/>
        <v/>
      </c>
      <c r="AR145" s="19" t="str">
        <f t="shared" si="41"/>
        <v/>
      </c>
      <c r="AS145" s="19" t="str">
        <f t="shared" si="42"/>
        <v/>
      </c>
      <c r="AT145" s="19" t="str">
        <f t="shared" si="49"/>
        <v/>
      </c>
      <c r="AU145" s="19"/>
      <c r="AV145" s="111"/>
      <c r="AW145" s="19" t="str">
        <f t="shared" si="50"/>
        <v/>
      </c>
      <c r="AX145" s="109"/>
      <c r="AY145" s="19" t="str">
        <f t="shared" si="51"/>
        <v/>
      </c>
      <c r="AZ145" s="19" t="str">
        <f t="shared" si="43"/>
        <v/>
      </c>
      <c r="BA145" s="19" t="str">
        <f t="shared" si="52"/>
        <v/>
      </c>
    </row>
    <row r="146" spans="11:53" x14ac:dyDescent="0.3">
      <c r="K146" s="19"/>
      <c r="L146" s="81"/>
      <c r="M146" s="81"/>
      <c r="N146" s="81"/>
      <c r="O146" s="81"/>
      <c r="P146" s="81" t="str">
        <f t="shared" si="44"/>
        <v/>
      </c>
      <c r="Q146" s="81" t="str">
        <f t="shared" si="45"/>
        <v/>
      </c>
      <c r="R146" s="81"/>
      <c r="S146" s="81" t="str">
        <f t="shared" si="38"/>
        <v/>
      </c>
      <c r="T146" s="81"/>
      <c r="U146" s="81" t="str">
        <f t="shared" si="39"/>
        <v/>
      </c>
      <c r="V146" s="81" t="str">
        <f t="shared" si="46"/>
        <v/>
      </c>
      <c r="W146" s="81"/>
      <c r="X146" s="81"/>
      <c r="Y146" s="81" t="str">
        <f t="shared" si="47"/>
        <v/>
      </c>
      <c r="Z146" s="91"/>
      <c r="AA146" s="91"/>
      <c r="AB146" s="61" t="str">
        <f t="shared" si="40"/>
        <v/>
      </c>
      <c r="AG146" s="61" t="str">
        <f t="shared" si="48"/>
        <v/>
      </c>
      <c r="AR146" s="19" t="str">
        <f t="shared" si="41"/>
        <v/>
      </c>
      <c r="AS146" s="19" t="str">
        <f t="shared" si="42"/>
        <v/>
      </c>
      <c r="AT146" s="19" t="str">
        <f t="shared" si="49"/>
        <v/>
      </c>
      <c r="AU146" s="19"/>
      <c r="AV146" s="111"/>
      <c r="AW146" s="19" t="str">
        <f t="shared" si="50"/>
        <v/>
      </c>
      <c r="AX146" s="109"/>
      <c r="AY146" s="19" t="str">
        <f t="shared" si="51"/>
        <v/>
      </c>
      <c r="AZ146" s="19" t="str">
        <f t="shared" si="43"/>
        <v/>
      </c>
      <c r="BA146" s="19" t="str">
        <f t="shared" si="52"/>
        <v/>
      </c>
    </row>
    <row r="147" spans="11:53" x14ac:dyDescent="0.3">
      <c r="K147" s="19"/>
      <c r="L147" s="81"/>
      <c r="M147" s="81"/>
      <c r="N147" s="81"/>
      <c r="O147" s="81"/>
      <c r="P147" s="81" t="str">
        <f t="shared" si="44"/>
        <v/>
      </c>
      <c r="Q147" s="81" t="str">
        <f t="shared" si="45"/>
        <v/>
      </c>
      <c r="R147" s="81"/>
      <c r="S147" s="81" t="str">
        <f t="shared" si="38"/>
        <v/>
      </c>
      <c r="T147" s="81"/>
      <c r="U147" s="81" t="str">
        <f t="shared" si="39"/>
        <v/>
      </c>
      <c r="V147" s="81" t="str">
        <f t="shared" si="46"/>
        <v/>
      </c>
      <c r="W147" s="81"/>
      <c r="X147" s="81"/>
      <c r="Y147" s="81" t="str">
        <f t="shared" si="47"/>
        <v/>
      </c>
      <c r="Z147" s="91"/>
      <c r="AA147" s="91"/>
      <c r="AB147" s="61" t="str">
        <f t="shared" si="40"/>
        <v/>
      </c>
      <c r="AG147" s="61" t="str">
        <f t="shared" si="48"/>
        <v/>
      </c>
      <c r="AR147" s="19" t="str">
        <f t="shared" si="41"/>
        <v/>
      </c>
      <c r="AS147" s="19" t="str">
        <f t="shared" si="42"/>
        <v/>
      </c>
      <c r="AT147" s="19" t="str">
        <f t="shared" si="49"/>
        <v/>
      </c>
      <c r="AU147" s="19"/>
      <c r="AV147" s="111"/>
      <c r="AW147" s="19" t="str">
        <f t="shared" si="50"/>
        <v/>
      </c>
      <c r="AX147" s="109"/>
      <c r="AY147" s="19" t="str">
        <f t="shared" si="51"/>
        <v/>
      </c>
      <c r="AZ147" s="19" t="str">
        <f t="shared" si="43"/>
        <v/>
      </c>
      <c r="BA147" s="19" t="str">
        <f t="shared" si="52"/>
        <v/>
      </c>
    </row>
    <row r="148" spans="11:53" x14ac:dyDescent="0.3">
      <c r="K148" s="19"/>
      <c r="L148" s="81"/>
      <c r="M148" s="81"/>
      <c r="N148" s="81"/>
      <c r="O148" s="81"/>
      <c r="P148" s="81" t="str">
        <f t="shared" si="44"/>
        <v/>
      </c>
      <c r="Q148" s="81" t="str">
        <f t="shared" si="45"/>
        <v/>
      </c>
      <c r="R148" s="81"/>
      <c r="S148" s="81" t="str">
        <f t="shared" si="38"/>
        <v/>
      </c>
      <c r="T148" s="81"/>
      <c r="U148" s="81" t="str">
        <f t="shared" si="39"/>
        <v/>
      </c>
      <c r="V148" s="81" t="str">
        <f t="shared" si="46"/>
        <v/>
      </c>
      <c r="W148" s="81"/>
      <c r="X148" s="81"/>
      <c r="Y148" s="81" t="str">
        <f t="shared" si="47"/>
        <v/>
      </c>
      <c r="Z148" s="91"/>
      <c r="AA148" s="91"/>
      <c r="AB148" s="61" t="str">
        <f t="shared" si="40"/>
        <v/>
      </c>
      <c r="AG148" s="61" t="str">
        <f t="shared" si="48"/>
        <v/>
      </c>
      <c r="AR148" s="19" t="str">
        <f t="shared" si="41"/>
        <v/>
      </c>
      <c r="AS148" s="19" t="str">
        <f t="shared" si="42"/>
        <v/>
      </c>
      <c r="AT148" s="19" t="str">
        <f t="shared" si="49"/>
        <v/>
      </c>
      <c r="AU148" s="19"/>
      <c r="AV148" s="111"/>
      <c r="AW148" s="19" t="str">
        <f t="shared" si="50"/>
        <v/>
      </c>
      <c r="AX148" s="109"/>
      <c r="AY148" s="19" t="str">
        <f t="shared" si="51"/>
        <v/>
      </c>
      <c r="AZ148" s="19" t="str">
        <f t="shared" si="43"/>
        <v/>
      </c>
      <c r="BA148" s="19" t="str">
        <f t="shared" si="52"/>
        <v/>
      </c>
    </row>
    <row r="149" spans="11:53" x14ac:dyDescent="0.3">
      <c r="K149" s="19"/>
      <c r="L149" s="81"/>
      <c r="M149" s="81"/>
      <c r="N149" s="81"/>
      <c r="O149" s="81"/>
      <c r="P149" s="81" t="str">
        <f t="shared" si="44"/>
        <v/>
      </c>
      <c r="Q149" s="81" t="str">
        <f t="shared" si="45"/>
        <v/>
      </c>
      <c r="R149" s="81"/>
      <c r="S149" s="81" t="str">
        <f t="shared" si="38"/>
        <v/>
      </c>
      <c r="T149" s="81"/>
      <c r="U149" s="81" t="str">
        <f t="shared" si="39"/>
        <v/>
      </c>
      <c r="V149" s="81" t="str">
        <f t="shared" si="46"/>
        <v/>
      </c>
      <c r="W149" s="81"/>
      <c r="X149" s="81"/>
      <c r="Y149" s="81" t="str">
        <f t="shared" si="47"/>
        <v/>
      </c>
      <c r="Z149" s="91"/>
      <c r="AA149" s="91"/>
      <c r="AB149" s="61" t="str">
        <f t="shared" si="40"/>
        <v/>
      </c>
      <c r="AG149" s="61" t="str">
        <f t="shared" si="48"/>
        <v/>
      </c>
      <c r="AR149" s="19" t="str">
        <f t="shared" si="41"/>
        <v/>
      </c>
      <c r="AS149" s="19" t="str">
        <f t="shared" si="42"/>
        <v/>
      </c>
      <c r="AT149" s="19" t="str">
        <f t="shared" si="49"/>
        <v/>
      </c>
      <c r="AU149" s="19"/>
      <c r="AV149" s="111"/>
      <c r="AW149" s="19" t="str">
        <f t="shared" si="50"/>
        <v/>
      </c>
      <c r="AX149" s="109"/>
      <c r="AY149" s="19" t="str">
        <f t="shared" si="51"/>
        <v/>
      </c>
      <c r="AZ149" s="19" t="str">
        <f t="shared" si="43"/>
        <v/>
      </c>
      <c r="BA149" s="19" t="str">
        <f t="shared" si="52"/>
        <v/>
      </c>
    </row>
    <row r="150" spans="11:53" x14ac:dyDescent="0.3">
      <c r="K150" s="19"/>
      <c r="L150" s="81"/>
      <c r="M150" s="81"/>
      <c r="N150" s="81"/>
      <c r="O150" s="81"/>
      <c r="P150" s="81" t="str">
        <f t="shared" si="44"/>
        <v/>
      </c>
      <c r="Q150" s="81" t="str">
        <f t="shared" si="45"/>
        <v/>
      </c>
      <c r="R150" s="81"/>
      <c r="S150" s="81" t="str">
        <f t="shared" si="38"/>
        <v/>
      </c>
      <c r="T150" s="81"/>
      <c r="U150" s="81" t="str">
        <f t="shared" si="39"/>
        <v/>
      </c>
      <c r="V150" s="81" t="str">
        <f t="shared" si="46"/>
        <v/>
      </c>
      <c r="W150" s="81"/>
      <c r="X150" s="81"/>
      <c r="Y150" s="81" t="str">
        <f t="shared" si="47"/>
        <v/>
      </c>
      <c r="Z150" s="91"/>
      <c r="AA150" s="91"/>
      <c r="AB150" s="61" t="str">
        <f t="shared" si="40"/>
        <v/>
      </c>
      <c r="AG150" s="61" t="str">
        <f t="shared" si="48"/>
        <v/>
      </c>
      <c r="AR150" s="19" t="str">
        <f t="shared" si="41"/>
        <v/>
      </c>
      <c r="AS150" s="19" t="str">
        <f t="shared" si="42"/>
        <v/>
      </c>
      <c r="AT150" s="19" t="str">
        <f t="shared" si="49"/>
        <v/>
      </c>
      <c r="AU150" s="19"/>
      <c r="AV150" s="111"/>
      <c r="AW150" s="19" t="str">
        <f t="shared" si="50"/>
        <v/>
      </c>
      <c r="AX150" s="109"/>
      <c r="AY150" s="19" t="str">
        <f t="shared" si="51"/>
        <v/>
      </c>
      <c r="AZ150" s="19" t="str">
        <f t="shared" si="43"/>
        <v/>
      </c>
      <c r="BA150" s="19" t="str">
        <f t="shared" si="52"/>
        <v/>
      </c>
    </row>
    <row r="151" spans="11:53" x14ac:dyDescent="0.3">
      <c r="K151" s="19"/>
      <c r="L151" s="81"/>
      <c r="M151" s="81"/>
      <c r="N151" s="81"/>
      <c r="O151" s="81"/>
      <c r="P151" s="81" t="str">
        <f t="shared" si="44"/>
        <v/>
      </c>
      <c r="Q151" s="81" t="str">
        <f t="shared" si="45"/>
        <v/>
      </c>
      <c r="R151" s="81"/>
      <c r="S151" s="81" t="str">
        <f t="shared" si="38"/>
        <v/>
      </c>
      <c r="T151" s="81"/>
      <c r="U151" s="81" t="str">
        <f t="shared" si="39"/>
        <v/>
      </c>
      <c r="V151" s="81" t="str">
        <f t="shared" si="46"/>
        <v/>
      </c>
      <c r="W151" s="81"/>
      <c r="X151" s="81"/>
      <c r="Y151" s="81" t="str">
        <f t="shared" si="47"/>
        <v/>
      </c>
      <c r="Z151" s="91"/>
      <c r="AA151" s="91"/>
      <c r="AB151" s="61" t="str">
        <f t="shared" si="40"/>
        <v/>
      </c>
      <c r="AG151" s="61" t="str">
        <f t="shared" si="48"/>
        <v/>
      </c>
      <c r="AR151" s="19" t="str">
        <f t="shared" si="41"/>
        <v/>
      </c>
      <c r="AS151" s="19" t="str">
        <f t="shared" si="42"/>
        <v/>
      </c>
      <c r="AT151" s="19" t="str">
        <f t="shared" si="49"/>
        <v/>
      </c>
      <c r="AU151" s="19"/>
      <c r="AV151" s="111"/>
      <c r="AW151" s="19" t="str">
        <f t="shared" si="50"/>
        <v/>
      </c>
      <c r="AX151" s="109"/>
      <c r="AY151" s="19" t="str">
        <f t="shared" si="51"/>
        <v/>
      </c>
      <c r="AZ151" s="19" t="str">
        <f t="shared" si="43"/>
        <v/>
      </c>
      <c r="BA151" s="19" t="str">
        <f t="shared" si="52"/>
        <v/>
      </c>
    </row>
    <row r="152" spans="11:53" x14ac:dyDescent="0.3">
      <c r="K152" s="19"/>
      <c r="L152" s="81"/>
      <c r="M152" s="81"/>
      <c r="N152" s="81"/>
      <c r="O152" s="81"/>
      <c r="P152" s="81" t="str">
        <f t="shared" si="44"/>
        <v/>
      </c>
      <c r="Q152" s="81" t="str">
        <f t="shared" si="45"/>
        <v/>
      </c>
      <c r="R152" s="81"/>
      <c r="S152" s="81" t="str">
        <f t="shared" si="38"/>
        <v/>
      </c>
      <c r="T152" s="81"/>
      <c r="U152" s="81" t="str">
        <f t="shared" si="39"/>
        <v/>
      </c>
      <c r="V152" s="81" t="str">
        <f t="shared" si="46"/>
        <v/>
      </c>
      <c r="W152" s="81"/>
      <c r="X152" s="81"/>
      <c r="Y152" s="81" t="str">
        <f t="shared" si="47"/>
        <v/>
      </c>
      <c r="Z152" s="91"/>
      <c r="AA152" s="91"/>
      <c r="AB152" s="61" t="str">
        <f t="shared" si="40"/>
        <v/>
      </c>
      <c r="AG152" s="61" t="str">
        <f t="shared" si="48"/>
        <v/>
      </c>
      <c r="AR152" s="19" t="str">
        <f t="shared" si="41"/>
        <v/>
      </c>
      <c r="AS152" s="19" t="str">
        <f t="shared" si="42"/>
        <v/>
      </c>
      <c r="AT152" s="19" t="str">
        <f t="shared" si="49"/>
        <v/>
      </c>
      <c r="AU152" s="19"/>
      <c r="AV152" s="111"/>
      <c r="AW152" s="19" t="str">
        <f t="shared" si="50"/>
        <v/>
      </c>
      <c r="AX152" s="109"/>
      <c r="AY152" s="19" t="str">
        <f t="shared" si="51"/>
        <v/>
      </c>
      <c r="AZ152" s="19" t="str">
        <f t="shared" si="43"/>
        <v/>
      </c>
      <c r="BA152" s="19" t="str">
        <f t="shared" si="52"/>
        <v/>
      </c>
    </row>
    <row r="153" spans="11:53" x14ac:dyDescent="0.3">
      <c r="K153" s="19"/>
      <c r="L153" s="81"/>
      <c r="M153" s="81"/>
      <c r="N153" s="81"/>
      <c r="O153" s="81"/>
      <c r="P153" s="81" t="str">
        <f t="shared" si="44"/>
        <v/>
      </c>
      <c r="Q153" s="81" t="str">
        <f t="shared" si="45"/>
        <v/>
      </c>
      <c r="R153" s="81"/>
      <c r="S153" s="81" t="str">
        <f t="shared" si="38"/>
        <v/>
      </c>
      <c r="T153" s="81"/>
      <c r="U153" s="81" t="str">
        <f t="shared" si="39"/>
        <v/>
      </c>
      <c r="V153" s="81" t="str">
        <f t="shared" si="46"/>
        <v/>
      </c>
      <c r="W153" s="81"/>
      <c r="X153" s="81"/>
      <c r="Y153" s="81" t="str">
        <f t="shared" si="47"/>
        <v/>
      </c>
      <c r="Z153" s="91"/>
      <c r="AA153" s="91"/>
      <c r="AB153" s="61" t="str">
        <f t="shared" si="40"/>
        <v/>
      </c>
      <c r="AG153" s="61" t="str">
        <f t="shared" si="48"/>
        <v/>
      </c>
      <c r="AR153" s="19" t="str">
        <f t="shared" si="41"/>
        <v/>
      </c>
      <c r="AS153" s="19" t="str">
        <f t="shared" si="42"/>
        <v/>
      </c>
      <c r="AT153" s="19" t="str">
        <f t="shared" si="49"/>
        <v/>
      </c>
      <c r="AU153" s="19"/>
      <c r="AV153" s="111"/>
      <c r="AW153" s="19" t="str">
        <f t="shared" si="50"/>
        <v/>
      </c>
      <c r="AX153" s="109"/>
      <c r="AY153" s="19" t="str">
        <f t="shared" si="51"/>
        <v/>
      </c>
      <c r="AZ153" s="19" t="str">
        <f t="shared" si="43"/>
        <v/>
      </c>
      <c r="BA153" s="19" t="str">
        <f t="shared" si="52"/>
        <v/>
      </c>
    </row>
    <row r="154" spans="11:53" x14ac:dyDescent="0.3">
      <c r="K154" s="19"/>
      <c r="L154" s="81"/>
      <c r="M154" s="81"/>
      <c r="N154" s="81"/>
      <c r="O154" s="81"/>
      <c r="P154" s="81" t="str">
        <f t="shared" si="44"/>
        <v/>
      </c>
      <c r="Q154" s="81" t="str">
        <f t="shared" si="45"/>
        <v/>
      </c>
      <c r="R154" s="81"/>
      <c r="S154" s="81" t="str">
        <f t="shared" si="38"/>
        <v/>
      </c>
      <c r="T154" s="81"/>
      <c r="U154" s="81" t="str">
        <f t="shared" si="39"/>
        <v/>
      </c>
      <c r="V154" s="81" t="str">
        <f t="shared" si="46"/>
        <v/>
      </c>
      <c r="W154" s="81"/>
      <c r="X154" s="81"/>
      <c r="Y154" s="81" t="str">
        <f t="shared" si="47"/>
        <v/>
      </c>
      <c r="Z154" s="91"/>
      <c r="AA154" s="91"/>
      <c r="AB154" s="61" t="str">
        <f t="shared" si="40"/>
        <v/>
      </c>
      <c r="AG154" s="61" t="str">
        <f t="shared" si="48"/>
        <v/>
      </c>
      <c r="AR154" s="19" t="str">
        <f t="shared" si="41"/>
        <v/>
      </c>
      <c r="AS154" s="19" t="str">
        <f t="shared" si="42"/>
        <v/>
      </c>
      <c r="AT154" s="19" t="str">
        <f t="shared" si="49"/>
        <v/>
      </c>
      <c r="AU154" s="19"/>
      <c r="AV154" s="111"/>
      <c r="AW154" s="19" t="str">
        <f t="shared" si="50"/>
        <v/>
      </c>
      <c r="AX154" s="109"/>
      <c r="AY154" s="19" t="str">
        <f t="shared" si="51"/>
        <v/>
      </c>
      <c r="AZ154" s="19" t="str">
        <f t="shared" si="43"/>
        <v/>
      </c>
      <c r="BA154" s="19" t="str">
        <f t="shared" si="52"/>
        <v/>
      </c>
    </row>
    <row r="155" spans="11:53" x14ac:dyDescent="0.3">
      <c r="K155" s="19"/>
      <c r="L155" s="81"/>
      <c r="M155" s="81"/>
      <c r="N155" s="81"/>
      <c r="O155" s="81"/>
      <c r="P155" s="81" t="str">
        <f t="shared" si="44"/>
        <v/>
      </c>
      <c r="Q155" s="81" t="str">
        <f t="shared" si="45"/>
        <v/>
      </c>
      <c r="R155" s="81"/>
      <c r="S155" s="81" t="str">
        <f t="shared" si="38"/>
        <v/>
      </c>
      <c r="T155" s="81"/>
      <c r="U155" s="81" t="str">
        <f t="shared" si="39"/>
        <v/>
      </c>
      <c r="V155" s="81" t="str">
        <f t="shared" si="46"/>
        <v/>
      </c>
      <c r="W155" s="81"/>
      <c r="X155" s="81"/>
      <c r="Y155" s="81" t="str">
        <f t="shared" si="47"/>
        <v/>
      </c>
      <c r="Z155" s="91"/>
      <c r="AA155" s="91"/>
      <c r="AB155" s="61" t="str">
        <f t="shared" si="40"/>
        <v/>
      </c>
      <c r="AG155" s="61" t="str">
        <f t="shared" si="48"/>
        <v/>
      </c>
      <c r="AR155" s="19" t="str">
        <f t="shared" si="41"/>
        <v/>
      </c>
      <c r="AS155" s="19" t="str">
        <f t="shared" si="42"/>
        <v/>
      </c>
      <c r="AT155" s="19" t="str">
        <f t="shared" si="49"/>
        <v/>
      </c>
      <c r="AU155" s="19"/>
      <c r="AV155" s="111"/>
      <c r="AW155" s="19" t="str">
        <f t="shared" si="50"/>
        <v/>
      </c>
      <c r="AX155" s="109"/>
      <c r="AY155" s="19" t="str">
        <f t="shared" si="51"/>
        <v/>
      </c>
      <c r="AZ155" s="19" t="str">
        <f t="shared" si="43"/>
        <v/>
      </c>
      <c r="BA155" s="19" t="str">
        <f t="shared" si="52"/>
        <v/>
      </c>
    </row>
    <row r="156" spans="11:53" x14ac:dyDescent="0.3">
      <c r="K156" s="19"/>
      <c r="L156" s="81"/>
      <c r="M156" s="81"/>
      <c r="N156" s="81"/>
      <c r="O156" s="81"/>
      <c r="P156" s="81" t="str">
        <f t="shared" si="44"/>
        <v/>
      </c>
      <c r="Q156" s="81" t="str">
        <f t="shared" si="45"/>
        <v/>
      </c>
      <c r="R156" s="81"/>
      <c r="S156" s="81" t="str">
        <f t="shared" si="38"/>
        <v/>
      </c>
      <c r="T156" s="81"/>
      <c r="U156" s="81" t="str">
        <f t="shared" si="39"/>
        <v/>
      </c>
      <c r="V156" s="81" t="str">
        <f t="shared" si="46"/>
        <v/>
      </c>
      <c r="W156" s="81"/>
      <c r="X156" s="81"/>
      <c r="Y156" s="81" t="str">
        <f t="shared" si="47"/>
        <v/>
      </c>
      <c r="Z156" s="91"/>
      <c r="AA156" s="91"/>
      <c r="AB156" s="61" t="str">
        <f t="shared" si="40"/>
        <v/>
      </c>
      <c r="AG156" s="61" t="str">
        <f t="shared" si="48"/>
        <v/>
      </c>
      <c r="AR156" s="19" t="str">
        <f t="shared" si="41"/>
        <v/>
      </c>
      <c r="AS156" s="19" t="str">
        <f t="shared" si="42"/>
        <v/>
      </c>
      <c r="AT156" s="19" t="str">
        <f t="shared" si="49"/>
        <v/>
      </c>
      <c r="AU156" s="19"/>
      <c r="AV156" s="111"/>
      <c r="AW156" s="19" t="str">
        <f t="shared" si="50"/>
        <v/>
      </c>
      <c r="AX156" s="109"/>
      <c r="AY156" s="19" t="str">
        <f t="shared" si="51"/>
        <v/>
      </c>
      <c r="AZ156" s="19" t="str">
        <f t="shared" si="43"/>
        <v/>
      </c>
      <c r="BA156" s="19" t="str">
        <f t="shared" si="52"/>
        <v/>
      </c>
    </row>
    <row r="157" spans="11:53" x14ac:dyDescent="0.3">
      <c r="K157" s="19"/>
      <c r="L157" s="81"/>
      <c r="M157" s="81"/>
      <c r="N157" s="81"/>
      <c r="O157" s="81"/>
      <c r="P157" s="81" t="str">
        <f t="shared" si="44"/>
        <v/>
      </c>
      <c r="Q157" s="81" t="str">
        <f t="shared" si="45"/>
        <v/>
      </c>
      <c r="R157" s="81"/>
      <c r="S157" s="81" t="str">
        <f t="shared" si="38"/>
        <v/>
      </c>
      <c r="T157" s="81"/>
      <c r="U157" s="81" t="str">
        <f t="shared" si="39"/>
        <v/>
      </c>
      <c r="V157" s="81" t="str">
        <f t="shared" si="46"/>
        <v/>
      </c>
      <c r="W157" s="81"/>
      <c r="X157" s="81"/>
      <c r="Y157" s="81" t="str">
        <f t="shared" si="47"/>
        <v/>
      </c>
      <c r="Z157" s="91"/>
      <c r="AA157" s="91"/>
      <c r="AB157" s="61" t="str">
        <f t="shared" si="40"/>
        <v/>
      </c>
      <c r="AG157" s="61" t="str">
        <f t="shared" si="48"/>
        <v/>
      </c>
      <c r="AR157" s="19" t="str">
        <f t="shared" si="41"/>
        <v/>
      </c>
      <c r="AS157" s="19" t="str">
        <f t="shared" si="42"/>
        <v/>
      </c>
      <c r="AT157" s="19" t="str">
        <f t="shared" si="49"/>
        <v/>
      </c>
      <c r="AU157" s="19"/>
      <c r="AV157" s="111"/>
      <c r="AW157" s="19" t="str">
        <f t="shared" si="50"/>
        <v/>
      </c>
      <c r="AX157" s="109"/>
      <c r="AY157" s="19" t="str">
        <f t="shared" si="51"/>
        <v/>
      </c>
      <c r="AZ157" s="19" t="str">
        <f t="shared" si="43"/>
        <v/>
      </c>
      <c r="BA157" s="19" t="str">
        <f t="shared" si="52"/>
        <v/>
      </c>
    </row>
    <row r="158" spans="11:53" x14ac:dyDescent="0.3">
      <c r="K158" s="19"/>
      <c r="L158" s="81"/>
      <c r="M158" s="81"/>
      <c r="N158" s="81"/>
      <c r="O158" s="81"/>
      <c r="P158" s="81" t="str">
        <f t="shared" si="44"/>
        <v/>
      </c>
      <c r="Q158" s="81" t="str">
        <f t="shared" si="45"/>
        <v/>
      </c>
      <c r="R158" s="81"/>
      <c r="S158" s="81" t="str">
        <f t="shared" si="38"/>
        <v/>
      </c>
      <c r="T158" s="81"/>
      <c r="U158" s="81" t="str">
        <f t="shared" si="39"/>
        <v/>
      </c>
      <c r="V158" s="81" t="str">
        <f t="shared" si="46"/>
        <v/>
      </c>
      <c r="W158" s="81"/>
      <c r="X158" s="81"/>
      <c r="Y158" s="81" t="str">
        <f t="shared" si="47"/>
        <v/>
      </c>
      <c r="Z158" s="91"/>
      <c r="AA158" s="91"/>
      <c r="AB158" s="61" t="str">
        <f t="shared" si="40"/>
        <v/>
      </c>
      <c r="AG158" s="61" t="str">
        <f t="shared" si="48"/>
        <v/>
      </c>
      <c r="AR158" s="19" t="str">
        <f t="shared" si="41"/>
        <v/>
      </c>
      <c r="AS158" s="19" t="str">
        <f t="shared" si="42"/>
        <v/>
      </c>
      <c r="AT158" s="19" t="str">
        <f t="shared" si="49"/>
        <v/>
      </c>
      <c r="AU158" s="19"/>
      <c r="AV158" s="111"/>
      <c r="AW158" s="19" t="str">
        <f t="shared" si="50"/>
        <v/>
      </c>
      <c r="AX158" s="109"/>
      <c r="AY158" s="19" t="str">
        <f t="shared" si="51"/>
        <v/>
      </c>
      <c r="AZ158" s="19" t="str">
        <f t="shared" si="43"/>
        <v/>
      </c>
      <c r="BA158" s="19" t="str">
        <f t="shared" si="52"/>
        <v/>
      </c>
    </row>
    <row r="159" spans="11:53" x14ac:dyDescent="0.3">
      <c r="K159" s="19"/>
      <c r="L159" s="81"/>
      <c r="M159" s="81"/>
      <c r="N159" s="81"/>
      <c r="O159" s="81"/>
      <c r="P159" s="81" t="str">
        <f t="shared" si="44"/>
        <v/>
      </c>
      <c r="Q159" s="81" t="str">
        <f t="shared" si="45"/>
        <v/>
      </c>
      <c r="R159" s="81"/>
      <c r="S159" s="81" t="str">
        <f t="shared" si="38"/>
        <v/>
      </c>
      <c r="T159" s="81"/>
      <c r="U159" s="81" t="str">
        <f t="shared" si="39"/>
        <v/>
      </c>
      <c r="V159" s="81" t="str">
        <f t="shared" si="46"/>
        <v/>
      </c>
      <c r="W159" s="81"/>
      <c r="X159" s="81"/>
      <c r="Y159" s="81" t="str">
        <f t="shared" si="47"/>
        <v/>
      </c>
      <c r="Z159" s="91"/>
      <c r="AA159" s="91"/>
      <c r="AB159" s="61" t="str">
        <f t="shared" si="40"/>
        <v/>
      </c>
      <c r="AG159" s="61" t="str">
        <f t="shared" si="48"/>
        <v/>
      </c>
      <c r="AR159" s="19" t="str">
        <f t="shared" si="41"/>
        <v/>
      </c>
      <c r="AS159" s="19" t="str">
        <f t="shared" si="42"/>
        <v/>
      </c>
      <c r="AT159" s="19" t="str">
        <f t="shared" si="49"/>
        <v/>
      </c>
      <c r="AU159" s="19"/>
      <c r="AV159" s="111"/>
      <c r="AW159" s="19" t="str">
        <f t="shared" si="50"/>
        <v/>
      </c>
      <c r="AX159" s="109"/>
      <c r="AY159" s="19" t="str">
        <f t="shared" si="51"/>
        <v/>
      </c>
      <c r="AZ159" s="19" t="str">
        <f t="shared" si="43"/>
        <v/>
      </c>
      <c r="BA159" s="19" t="str">
        <f t="shared" si="52"/>
        <v/>
      </c>
    </row>
    <row r="160" spans="11:53" x14ac:dyDescent="0.3">
      <c r="K160" s="19"/>
      <c r="L160" s="81"/>
      <c r="M160" s="81"/>
      <c r="N160" s="81"/>
      <c r="O160" s="81"/>
      <c r="P160" s="81" t="str">
        <f t="shared" si="44"/>
        <v/>
      </c>
      <c r="Q160" s="81" t="str">
        <f t="shared" si="45"/>
        <v/>
      </c>
      <c r="R160" s="81"/>
      <c r="S160" s="81" t="str">
        <f t="shared" si="38"/>
        <v/>
      </c>
      <c r="T160" s="81"/>
      <c r="U160" s="81" t="str">
        <f t="shared" si="39"/>
        <v/>
      </c>
      <c r="V160" s="81" t="str">
        <f t="shared" si="46"/>
        <v/>
      </c>
      <c r="W160" s="81"/>
      <c r="X160" s="81"/>
      <c r="Y160" s="81" t="str">
        <f t="shared" si="47"/>
        <v/>
      </c>
      <c r="Z160" s="91"/>
      <c r="AA160" s="91"/>
      <c r="AB160" s="61" t="str">
        <f t="shared" si="40"/>
        <v/>
      </c>
      <c r="AG160" s="61" t="str">
        <f t="shared" si="48"/>
        <v/>
      </c>
      <c r="AR160" s="19" t="str">
        <f t="shared" si="41"/>
        <v/>
      </c>
      <c r="AS160" s="19" t="str">
        <f t="shared" si="42"/>
        <v/>
      </c>
      <c r="AT160" s="19" t="str">
        <f t="shared" si="49"/>
        <v/>
      </c>
      <c r="AU160" s="19"/>
      <c r="AV160" s="111"/>
      <c r="AW160" s="19" t="str">
        <f t="shared" si="50"/>
        <v/>
      </c>
      <c r="AX160" s="109"/>
      <c r="AY160" s="19" t="str">
        <f t="shared" si="51"/>
        <v/>
      </c>
      <c r="AZ160" s="19" t="str">
        <f t="shared" si="43"/>
        <v/>
      </c>
      <c r="BA160" s="19" t="str">
        <f t="shared" si="52"/>
        <v/>
      </c>
    </row>
    <row r="161" spans="11:53" x14ac:dyDescent="0.3">
      <c r="K161" s="19"/>
      <c r="L161" s="81"/>
      <c r="M161" s="81"/>
      <c r="N161" s="81"/>
      <c r="O161" s="81"/>
      <c r="P161" s="81" t="str">
        <f t="shared" si="44"/>
        <v/>
      </c>
      <c r="Q161" s="81" t="str">
        <f t="shared" si="45"/>
        <v/>
      </c>
      <c r="R161" s="81"/>
      <c r="S161" s="81" t="str">
        <f t="shared" si="38"/>
        <v/>
      </c>
      <c r="T161" s="81"/>
      <c r="U161" s="81" t="str">
        <f t="shared" si="39"/>
        <v/>
      </c>
      <c r="V161" s="81" t="str">
        <f t="shared" si="46"/>
        <v/>
      </c>
      <c r="W161" s="81"/>
      <c r="X161" s="81"/>
      <c r="Y161" s="81" t="str">
        <f t="shared" si="47"/>
        <v/>
      </c>
      <c r="Z161" s="91"/>
      <c r="AA161" s="91"/>
      <c r="AB161" s="61" t="str">
        <f t="shared" si="40"/>
        <v/>
      </c>
      <c r="AG161" s="61" t="str">
        <f t="shared" si="48"/>
        <v/>
      </c>
      <c r="AR161" s="19" t="str">
        <f t="shared" si="41"/>
        <v/>
      </c>
      <c r="AS161" s="19" t="str">
        <f t="shared" si="42"/>
        <v/>
      </c>
      <c r="AT161" s="19" t="str">
        <f t="shared" si="49"/>
        <v/>
      </c>
      <c r="AU161" s="19"/>
      <c r="AV161" s="111"/>
      <c r="AW161" s="19" t="str">
        <f t="shared" si="50"/>
        <v/>
      </c>
      <c r="AX161" s="109"/>
      <c r="AY161" s="19" t="str">
        <f t="shared" si="51"/>
        <v/>
      </c>
      <c r="AZ161" s="19" t="str">
        <f t="shared" si="43"/>
        <v/>
      </c>
      <c r="BA161" s="19" t="str">
        <f t="shared" si="52"/>
        <v/>
      </c>
    </row>
    <row r="162" spans="11:53" x14ac:dyDescent="0.3">
      <c r="K162" s="19"/>
      <c r="L162" s="81"/>
      <c r="M162" s="81"/>
      <c r="N162" s="81"/>
      <c r="O162" s="81"/>
      <c r="P162" s="81" t="str">
        <f t="shared" si="44"/>
        <v/>
      </c>
      <c r="Q162" s="81" t="str">
        <f t="shared" si="45"/>
        <v/>
      </c>
      <c r="R162" s="81"/>
      <c r="S162" s="81" t="str">
        <f t="shared" si="38"/>
        <v/>
      </c>
      <c r="T162" s="81"/>
      <c r="U162" s="81" t="str">
        <f t="shared" si="39"/>
        <v/>
      </c>
      <c r="V162" s="81" t="str">
        <f t="shared" si="46"/>
        <v/>
      </c>
      <c r="W162" s="81"/>
      <c r="X162" s="81"/>
      <c r="Y162" s="81" t="str">
        <f t="shared" si="47"/>
        <v/>
      </c>
      <c r="Z162" s="91"/>
      <c r="AA162" s="91"/>
      <c r="AB162" s="61" t="str">
        <f t="shared" si="40"/>
        <v/>
      </c>
      <c r="AG162" s="61" t="str">
        <f t="shared" si="48"/>
        <v/>
      </c>
      <c r="AR162" s="19" t="str">
        <f t="shared" si="41"/>
        <v/>
      </c>
      <c r="AS162" s="19" t="str">
        <f t="shared" si="42"/>
        <v/>
      </c>
      <c r="AT162" s="19" t="str">
        <f t="shared" si="49"/>
        <v/>
      </c>
      <c r="AU162" s="19"/>
      <c r="AV162" s="111"/>
      <c r="AW162" s="19" t="str">
        <f t="shared" si="50"/>
        <v/>
      </c>
      <c r="AX162" s="109"/>
      <c r="AY162" s="19" t="str">
        <f t="shared" si="51"/>
        <v/>
      </c>
      <c r="AZ162" s="19" t="str">
        <f t="shared" si="43"/>
        <v/>
      </c>
      <c r="BA162" s="19" t="str">
        <f t="shared" si="52"/>
        <v/>
      </c>
    </row>
    <row r="163" spans="11:53" x14ac:dyDescent="0.3">
      <c r="K163" s="19"/>
      <c r="L163" s="81"/>
      <c r="M163" s="81"/>
      <c r="N163" s="81"/>
      <c r="O163" s="81"/>
      <c r="P163" s="81" t="str">
        <f t="shared" si="44"/>
        <v/>
      </c>
      <c r="Q163" s="81" t="str">
        <f t="shared" si="45"/>
        <v/>
      </c>
      <c r="R163" s="81"/>
      <c r="S163" s="81" t="str">
        <f t="shared" si="38"/>
        <v/>
      </c>
      <c r="T163" s="81"/>
      <c r="U163" s="81" t="str">
        <f t="shared" si="39"/>
        <v/>
      </c>
      <c r="V163" s="81" t="str">
        <f t="shared" si="46"/>
        <v/>
      </c>
      <c r="W163" s="81"/>
      <c r="X163" s="81"/>
      <c r="Y163" s="81" t="str">
        <f t="shared" si="47"/>
        <v/>
      </c>
      <c r="Z163" s="91"/>
      <c r="AA163" s="91"/>
      <c r="AB163" s="61" t="str">
        <f t="shared" si="40"/>
        <v/>
      </c>
      <c r="AG163" s="61" t="str">
        <f t="shared" si="48"/>
        <v/>
      </c>
      <c r="AR163" s="19" t="str">
        <f t="shared" si="41"/>
        <v/>
      </c>
      <c r="AS163" s="19" t="str">
        <f t="shared" si="42"/>
        <v/>
      </c>
      <c r="AT163" s="19" t="str">
        <f t="shared" si="49"/>
        <v/>
      </c>
      <c r="AU163" s="19"/>
      <c r="AV163" s="111"/>
      <c r="AW163" s="19" t="str">
        <f t="shared" si="50"/>
        <v/>
      </c>
      <c r="AX163" s="109"/>
      <c r="AY163" s="19" t="str">
        <f t="shared" si="51"/>
        <v/>
      </c>
      <c r="AZ163" s="19" t="str">
        <f t="shared" si="43"/>
        <v/>
      </c>
      <c r="BA163" s="19" t="str">
        <f t="shared" si="52"/>
        <v/>
      </c>
    </row>
    <row r="164" spans="11:53" x14ac:dyDescent="0.3">
      <c r="K164" s="19"/>
      <c r="L164" s="81"/>
      <c r="M164" s="81"/>
      <c r="N164" s="81"/>
      <c r="O164" s="81"/>
      <c r="P164" s="81" t="str">
        <f t="shared" si="44"/>
        <v/>
      </c>
      <c r="Q164" s="81" t="str">
        <f t="shared" si="45"/>
        <v/>
      </c>
      <c r="R164" s="81"/>
      <c r="S164" s="81" t="str">
        <f t="shared" si="38"/>
        <v/>
      </c>
      <c r="T164" s="81"/>
      <c r="U164" s="81" t="str">
        <f t="shared" si="39"/>
        <v/>
      </c>
      <c r="V164" s="81" t="str">
        <f t="shared" si="46"/>
        <v/>
      </c>
      <c r="W164" s="81"/>
      <c r="X164" s="81"/>
      <c r="Y164" s="81" t="str">
        <f t="shared" si="47"/>
        <v/>
      </c>
      <c r="Z164" s="91"/>
      <c r="AA164" s="91"/>
      <c r="AB164" s="61" t="str">
        <f t="shared" si="40"/>
        <v/>
      </c>
      <c r="AG164" s="61" t="str">
        <f t="shared" si="48"/>
        <v/>
      </c>
      <c r="AR164" s="19" t="str">
        <f t="shared" si="41"/>
        <v/>
      </c>
      <c r="AS164" s="19" t="str">
        <f t="shared" si="42"/>
        <v/>
      </c>
      <c r="AT164" s="19" t="str">
        <f t="shared" si="49"/>
        <v/>
      </c>
      <c r="AU164" s="19"/>
      <c r="AV164" s="111"/>
      <c r="AW164" s="19" t="str">
        <f t="shared" si="50"/>
        <v/>
      </c>
      <c r="AX164" s="109"/>
      <c r="AY164" s="19" t="str">
        <f t="shared" si="51"/>
        <v/>
      </c>
      <c r="AZ164" s="19" t="str">
        <f t="shared" si="43"/>
        <v/>
      </c>
      <c r="BA164" s="19" t="str">
        <f t="shared" si="52"/>
        <v/>
      </c>
    </row>
    <row r="165" spans="11:53" x14ac:dyDescent="0.3">
      <c r="K165" s="19"/>
      <c r="L165" s="81"/>
      <c r="M165" s="81"/>
      <c r="N165" s="81"/>
      <c r="O165" s="81"/>
      <c r="P165" s="81" t="str">
        <f t="shared" si="44"/>
        <v/>
      </c>
      <c r="Q165" s="81" t="str">
        <f t="shared" si="45"/>
        <v/>
      </c>
      <c r="R165" s="81"/>
      <c r="S165" s="81" t="str">
        <f t="shared" si="38"/>
        <v/>
      </c>
      <c r="T165" s="81"/>
      <c r="U165" s="81" t="str">
        <f t="shared" si="39"/>
        <v/>
      </c>
      <c r="V165" s="81" t="str">
        <f t="shared" si="46"/>
        <v/>
      </c>
      <c r="W165" s="81"/>
      <c r="X165" s="81"/>
      <c r="Y165" s="81" t="str">
        <f t="shared" si="47"/>
        <v/>
      </c>
      <c r="Z165" s="91"/>
      <c r="AA165" s="91"/>
      <c r="AB165" s="61" t="str">
        <f t="shared" si="40"/>
        <v/>
      </c>
      <c r="AG165" s="61" t="str">
        <f t="shared" si="48"/>
        <v/>
      </c>
      <c r="AR165" s="19" t="str">
        <f t="shared" si="41"/>
        <v/>
      </c>
      <c r="AS165" s="19" t="str">
        <f t="shared" si="42"/>
        <v/>
      </c>
      <c r="AT165" s="19" t="str">
        <f t="shared" si="49"/>
        <v/>
      </c>
      <c r="AU165" s="19"/>
      <c r="AV165" s="111"/>
      <c r="AW165" s="19" t="str">
        <f t="shared" si="50"/>
        <v/>
      </c>
      <c r="AX165" s="109"/>
      <c r="AY165" s="19" t="str">
        <f t="shared" si="51"/>
        <v/>
      </c>
      <c r="AZ165" s="19" t="str">
        <f t="shared" si="43"/>
        <v/>
      </c>
      <c r="BA165" s="19" t="str">
        <f t="shared" si="52"/>
        <v/>
      </c>
    </row>
    <row r="166" spans="11:53" x14ac:dyDescent="0.3">
      <c r="K166" s="19"/>
      <c r="L166" s="81"/>
      <c r="M166" s="81"/>
      <c r="N166" s="81"/>
      <c r="O166" s="81"/>
      <c r="P166" s="81" t="str">
        <f t="shared" si="44"/>
        <v/>
      </c>
      <c r="Q166" s="81" t="str">
        <f t="shared" si="45"/>
        <v/>
      </c>
      <c r="R166" s="81"/>
      <c r="S166" s="81" t="str">
        <f t="shared" si="38"/>
        <v/>
      </c>
      <c r="T166" s="81"/>
      <c r="U166" s="81" t="str">
        <f t="shared" si="39"/>
        <v/>
      </c>
      <c r="V166" s="81" t="str">
        <f t="shared" si="46"/>
        <v/>
      </c>
      <c r="W166" s="81"/>
      <c r="X166" s="81"/>
      <c r="Y166" s="81" t="str">
        <f t="shared" si="47"/>
        <v/>
      </c>
      <c r="Z166" s="91"/>
      <c r="AA166" s="91"/>
      <c r="AB166" s="61" t="str">
        <f t="shared" si="40"/>
        <v/>
      </c>
      <c r="AG166" s="61" t="str">
        <f t="shared" si="48"/>
        <v/>
      </c>
      <c r="AR166" s="19" t="str">
        <f t="shared" si="41"/>
        <v/>
      </c>
      <c r="AS166" s="19" t="str">
        <f t="shared" si="42"/>
        <v/>
      </c>
      <c r="AT166" s="19" t="str">
        <f t="shared" si="49"/>
        <v/>
      </c>
      <c r="AU166" s="19"/>
      <c r="AV166" s="111"/>
      <c r="AW166" s="19" t="str">
        <f t="shared" si="50"/>
        <v/>
      </c>
      <c r="AX166" s="109"/>
      <c r="AY166" s="19" t="str">
        <f t="shared" si="51"/>
        <v/>
      </c>
      <c r="AZ166" s="19" t="str">
        <f t="shared" si="43"/>
        <v/>
      </c>
      <c r="BA166" s="19" t="str">
        <f t="shared" si="52"/>
        <v/>
      </c>
    </row>
    <row r="167" spans="11:53" x14ac:dyDescent="0.3">
      <c r="K167" s="19"/>
      <c r="L167" s="81"/>
      <c r="M167" s="81"/>
      <c r="N167" s="81"/>
      <c r="O167" s="81"/>
      <c r="P167" s="81" t="str">
        <f t="shared" si="44"/>
        <v/>
      </c>
      <c r="Q167" s="81" t="str">
        <f t="shared" si="45"/>
        <v/>
      </c>
      <c r="R167" s="81"/>
      <c r="S167" s="81" t="str">
        <f t="shared" si="38"/>
        <v/>
      </c>
      <c r="T167" s="81"/>
      <c r="U167" s="81" t="str">
        <f t="shared" si="39"/>
        <v/>
      </c>
      <c r="V167" s="81" t="str">
        <f t="shared" si="46"/>
        <v/>
      </c>
      <c r="W167" s="81"/>
      <c r="X167" s="81"/>
      <c r="Y167" s="81" t="str">
        <f t="shared" si="47"/>
        <v/>
      </c>
      <c r="Z167" s="91"/>
      <c r="AA167" s="91"/>
      <c r="AB167" s="61" t="str">
        <f t="shared" si="40"/>
        <v/>
      </c>
      <c r="AG167" s="61" t="str">
        <f t="shared" si="48"/>
        <v/>
      </c>
      <c r="AR167" s="19" t="str">
        <f t="shared" si="41"/>
        <v/>
      </c>
      <c r="AS167" s="19" t="str">
        <f t="shared" si="42"/>
        <v/>
      </c>
      <c r="AT167" s="19" t="str">
        <f t="shared" si="49"/>
        <v/>
      </c>
      <c r="AU167" s="19"/>
      <c r="AV167" s="111"/>
      <c r="AW167" s="19" t="str">
        <f t="shared" si="50"/>
        <v/>
      </c>
      <c r="AX167" s="109"/>
      <c r="AY167" s="19" t="str">
        <f t="shared" si="51"/>
        <v/>
      </c>
      <c r="AZ167" s="19" t="str">
        <f t="shared" si="43"/>
        <v/>
      </c>
      <c r="BA167" s="19" t="str">
        <f t="shared" si="52"/>
        <v/>
      </c>
    </row>
    <row r="168" spans="11:53" x14ac:dyDescent="0.3">
      <c r="K168" s="19"/>
      <c r="L168" s="81"/>
      <c r="M168" s="81"/>
      <c r="N168" s="81"/>
      <c r="O168" s="81"/>
      <c r="P168" s="81" t="str">
        <f t="shared" si="44"/>
        <v/>
      </c>
      <c r="Q168" s="81" t="str">
        <f t="shared" si="45"/>
        <v/>
      </c>
      <c r="R168" s="81"/>
      <c r="S168" s="81" t="str">
        <f t="shared" si="38"/>
        <v/>
      </c>
      <c r="T168" s="81"/>
      <c r="U168" s="81" t="str">
        <f t="shared" si="39"/>
        <v/>
      </c>
      <c r="V168" s="81" t="str">
        <f t="shared" si="46"/>
        <v/>
      </c>
      <c r="W168" s="81"/>
      <c r="X168" s="81"/>
      <c r="Y168" s="81" t="str">
        <f t="shared" si="47"/>
        <v/>
      </c>
      <c r="Z168" s="91"/>
      <c r="AA168" s="91"/>
      <c r="AB168" s="61" t="str">
        <f t="shared" si="40"/>
        <v/>
      </c>
      <c r="AG168" s="61" t="str">
        <f t="shared" si="48"/>
        <v/>
      </c>
      <c r="AR168" s="19" t="str">
        <f t="shared" si="41"/>
        <v/>
      </c>
      <c r="AS168" s="19" t="str">
        <f t="shared" si="42"/>
        <v/>
      </c>
      <c r="AT168" s="19" t="str">
        <f t="shared" si="49"/>
        <v/>
      </c>
      <c r="AU168" s="19"/>
      <c r="AV168" s="111"/>
      <c r="AW168" s="19" t="str">
        <f t="shared" si="50"/>
        <v/>
      </c>
      <c r="AX168" s="109"/>
      <c r="AY168" s="19" t="str">
        <f t="shared" si="51"/>
        <v/>
      </c>
      <c r="AZ168" s="19" t="str">
        <f t="shared" si="43"/>
        <v/>
      </c>
      <c r="BA168" s="19" t="str">
        <f t="shared" si="52"/>
        <v/>
      </c>
    </row>
    <row r="169" spans="11:53" x14ac:dyDescent="0.3">
      <c r="K169" s="19"/>
      <c r="L169" s="81"/>
      <c r="M169" s="81"/>
      <c r="N169" s="81"/>
      <c r="O169" s="81"/>
      <c r="P169" s="81" t="str">
        <f t="shared" si="44"/>
        <v/>
      </c>
      <c r="Q169" s="81" t="str">
        <f t="shared" si="45"/>
        <v/>
      </c>
      <c r="R169" s="81"/>
      <c r="S169" s="81" t="str">
        <f t="shared" si="38"/>
        <v/>
      </c>
      <c r="T169" s="81"/>
      <c r="U169" s="81" t="str">
        <f t="shared" si="39"/>
        <v/>
      </c>
      <c r="V169" s="81" t="str">
        <f t="shared" si="46"/>
        <v/>
      </c>
      <c r="W169" s="81"/>
      <c r="X169" s="81"/>
      <c r="Y169" s="81" t="str">
        <f t="shared" si="47"/>
        <v/>
      </c>
      <c r="Z169" s="91"/>
      <c r="AA169" s="91"/>
      <c r="AB169" s="61" t="str">
        <f t="shared" si="40"/>
        <v/>
      </c>
      <c r="AG169" s="61" t="str">
        <f t="shared" si="48"/>
        <v/>
      </c>
      <c r="AR169" s="19" t="str">
        <f t="shared" si="41"/>
        <v/>
      </c>
      <c r="AS169" s="19" t="str">
        <f t="shared" si="42"/>
        <v/>
      </c>
      <c r="AT169" s="19" t="str">
        <f t="shared" si="49"/>
        <v/>
      </c>
      <c r="AU169" s="19"/>
      <c r="AV169" s="111"/>
      <c r="AW169" s="19" t="str">
        <f t="shared" si="50"/>
        <v/>
      </c>
      <c r="AX169" s="109"/>
      <c r="AY169" s="19" t="str">
        <f t="shared" si="51"/>
        <v/>
      </c>
      <c r="AZ169" s="19" t="str">
        <f t="shared" si="43"/>
        <v/>
      </c>
      <c r="BA169" s="19" t="str">
        <f t="shared" si="52"/>
        <v/>
      </c>
    </row>
    <row r="170" spans="11:53" x14ac:dyDescent="0.3">
      <c r="K170" s="19"/>
      <c r="L170" s="81"/>
      <c r="M170" s="81"/>
      <c r="N170" s="81"/>
      <c r="O170" s="81"/>
      <c r="P170" s="81" t="str">
        <f t="shared" si="44"/>
        <v/>
      </c>
      <c r="Q170" s="81" t="str">
        <f t="shared" si="45"/>
        <v/>
      </c>
      <c r="R170" s="81"/>
      <c r="S170" s="81" t="str">
        <f t="shared" si="38"/>
        <v/>
      </c>
      <c r="T170" s="81"/>
      <c r="U170" s="81" t="str">
        <f t="shared" si="39"/>
        <v/>
      </c>
      <c r="V170" s="81" t="str">
        <f t="shared" si="46"/>
        <v/>
      </c>
      <c r="W170" s="81"/>
      <c r="X170" s="81"/>
      <c r="Y170" s="81" t="str">
        <f t="shared" si="47"/>
        <v/>
      </c>
      <c r="Z170" s="91"/>
      <c r="AA170" s="91"/>
      <c r="AB170" s="61" t="str">
        <f t="shared" si="40"/>
        <v/>
      </c>
      <c r="AG170" s="61" t="str">
        <f t="shared" si="48"/>
        <v/>
      </c>
      <c r="AR170" s="19" t="str">
        <f t="shared" si="41"/>
        <v/>
      </c>
      <c r="AS170" s="19" t="str">
        <f t="shared" si="42"/>
        <v/>
      </c>
      <c r="AT170" s="19" t="str">
        <f t="shared" si="49"/>
        <v/>
      </c>
      <c r="AU170" s="19"/>
      <c r="AV170" s="111"/>
      <c r="AW170" s="19" t="str">
        <f t="shared" si="50"/>
        <v/>
      </c>
      <c r="AX170" s="109"/>
      <c r="AY170" s="19" t="str">
        <f t="shared" si="51"/>
        <v/>
      </c>
      <c r="AZ170" s="19" t="str">
        <f t="shared" si="43"/>
        <v/>
      </c>
      <c r="BA170" s="19" t="str">
        <f t="shared" si="52"/>
        <v/>
      </c>
    </row>
    <row r="171" spans="11:53" x14ac:dyDescent="0.3">
      <c r="K171" s="19"/>
      <c r="L171" s="81"/>
      <c r="M171" s="81"/>
      <c r="N171" s="81"/>
      <c r="O171" s="81"/>
      <c r="P171" s="81" t="str">
        <f t="shared" si="44"/>
        <v/>
      </c>
      <c r="Q171" s="81" t="str">
        <f t="shared" si="45"/>
        <v/>
      </c>
      <c r="R171" s="81"/>
      <c r="S171" s="81" t="str">
        <f t="shared" si="38"/>
        <v/>
      </c>
      <c r="T171" s="81"/>
      <c r="U171" s="81" t="str">
        <f t="shared" si="39"/>
        <v/>
      </c>
      <c r="V171" s="81" t="str">
        <f t="shared" si="46"/>
        <v/>
      </c>
      <c r="W171" s="81"/>
      <c r="X171" s="81"/>
      <c r="Y171" s="81" t="str">
        <f t="shared" si="47"/>
        <v/>
      </c>
      <c r="Z171" s="91"/>
      <c r="AA171" s="91"/>
      <c r="AB171" s="61" t="str">
        <f t="shared" si="40"/>
        <v/>
      </c>
      <c r="AG171" s="61" t="str">
        <f t="shared" si="48"/>
        <v/>
      </c>
      <c r="AR171" s="19" t="str">
        <f t="shared" si="41"/>
        <v/>
      </c>
      <c r="AS171" s="19" t="str">
        <f t="shared" si="42"/>
        <v/>
      </c>
      <c r="AT171" s="19" t="str">
        <f t="shared" si="49"/>
        <v/>
      </c>
      <c r="AU171" s="19"/>
      <c r="AV171" s="111"/>
      <c r="AW171" s="19" t="str">
        <f t="shared" si="50"/>
        <v/>
      </c>
      <c r="AX171" s="109"/>
      <c r="AY171" s="19" t="str">
        <f t="shared" si="51"/>
        <v/>
      </c>
      <c r="AZ171" s="19" t="str">
        <f t="shared" si="43"/>
        <v/>
      </c>
      <c r="BA171" s="19" t="str">
        <f t="shared" si="52"/>
        <v/>
      </c>
    </row>
    <row r="172" spans="11:53" x14ac:dyDescent="0.3">
      <c r="K172" s="19"/>
      <c r="L172" s="81"/>
      <c r="M172" s="81"/>
      <c r="N172" s="81"/>
      <c r="O172" s="81"/>
      <c r="P172" s="81" t="str">
        <f t="shared" si="44"/>
        <v/>
      </c>
      <c r="Q172" s="81" t="str">
        <f t="shared" si="45"/>
        <v/>
      </c>
      <c r="R172" s="81"/>
      <c r="S172" s="81" t="str">
        <f t="shared" si="38"/>
        <v/>
      </c>
      <c r="T172" s="81"/>
      <c r="U172" s="81" t="str">
        <f t="shared" si="39"/>
        <v/>
      </c>
      <c r="V172" s="81" t="str">
        <f t="shared" si="46"/>
        <v/>
      </c>
      <c r="W172" s="81"/>
      <c r="X172" s="81"/>
      <c r="Y172" s="81" t="str">
        <f t="shared" si="47"/>
        <v/>
      </c>
      <c r="Z172" s="91"/>
      <c r="AA172" s="91"/>
      <c r="AB172" s="61" t="str">
        <f t="shared" si="40"/>
        <v/>
      </c>
      <c r="AG172" s="61" t="str">
        <f t="shared" si="48"/>
        <v/>
      </c>
      <c r="AR172" s="19" t="str">
        <f t="shared" si="41"/>
        <v/>
      </c>
      <c r="AS172" s="19" t="str">
        <f t="shared" si="42"/>
        <v/>
      </c>
      <c r="AT172" s="19" t="str">
        <f t="shared" si="49"/>
        <v/>
      </c>
      <c r="AU172" s="19"/>
      <c r="AV172" s="111"/>
      <c r="AW172" s="19" t="str">
        <f t="shared" si="50"/>
        <v/>
      </c>
      <c r="AX172" s="109"/>
      <c r="AY172" s="19" t="str">
        <f t="shared" si="51"/>
        <v/>
      </c>
      <c r="AZ172" s="19" t="str">
        <f t="shared" si="43"/>
        <v/>
      </c>
      <c r="BA172" s="19" t="str">
        <f t="shared" si="52"/>
        <v/>
      </c>
    </row>
    <row r="173" spans="11:53" x14ac:dyDescent="0.3">
      <c r="K173" s="19"/>
      <c r="L173" s="81"/>
      <c r="M173" s="81"/>
      <c r="N173" s="81"/>
      <c r="O173" s="81"/>
      <c r="P173" s="81" t="str">
        <f t="shared" si="44"/>
        <v/>
      </c>
      <c r="Q173" s="81" t="str">
        <f t="shared" si="45"/>
        <v/>
      </c>
      <c r="R173" s="81"/>
      <c r="S173" s="81" t="str">
        <f t="shared" si="38"/>
        <v/>
      </c>
      <c r="T173" s="81"/>
      <c r="U173" s="81" t="str">
        <f t="shared" si="39"/>
        <v/>
      </c>
      <c r="V173" s="81" t="str">
        <f t="shared" si="46"/>
        <v/>
      </c>
      <c r="W173" s="81"/>
      <c r="X173" s="81"/>
      <c r="Y173" s="81" t="str">
        <f t="shared" si="47"/>
        <v/>
      </c>
      <c r="Z173" s="91"/>
      <c r="AA173" s="91"/>
      <c r="AB173" s="61" t="str">
        <f t="shared" si="40"/>
        <v/>
      </c>
      <c r="AG173" s="61" t="str">
        <f t="shared" si="48"/>
        <v/>
      </c>
      <c r="AR173" s="19" t="str">
        <f t="shared" si="41"/>
        <v/>
      </c>
      <c r="AS173" s="19" t="str">
        <f t="shared" si="42"/>
        <v/>
      </c>
      <c r="AT173" s="19" t="str">
        <f t="shared" si="49"/>
        <v/>
      </c>
      <c r="AU173" s="19"/>
      <c r="AV173" s="111"/>
      <c r="AW173" s="19" t="str">
        <f t="shared" si="50"/>
        <v/>
      </c>
      <c r="AX173" s="109"/>
      <c r="AY173" s="19" t="str">
        <f t="shared" si="51"/>
        <v/>
      </c>
      <c r="AZ173" s="19" t="str">
        <f t="shared" si="43"/>
        <v/>
      </c>
      <c r="BA173" s="19" t="str">
        <f t="shared" si="52"/>
        <v/>
      </c>
    </row>
    <row r="174" spans="11:53" x14ac:dyDescent="0.3">
      <c r="K174" s="19"/>
      <c r="L174" s="81"/>
      <c r="M174" s="81"/>
      <c r="N174" s="81"/>
      <c r="O174" s="81"/>
      <c r="P174" s="81" t="str">
        <f t="shared" si="44"/>
        <v/>
      </c>
      <c r="Q174" s="81" t="str">
        <f t="shared" si="45"/>
        <v/>
      </c>
      <c r="R174" s="81"/>
      <c r="S174" s="81" t="str">
        <f t="shared" si="38"/>
        <v/>
      </c>
      <c r="T174" s="81"/>
      <c r="U174" s="81" t="str">
        <f t="shared" si="39"/>
        <v/>
      </c>
      <c r="V174" s="81" t="str">
        <f t="shared" si="46"/>
        <v/>
      </c>
      <c r="W174" s="81"/>
      <c r="X174" s="81"/>
      <c r="Y174" s="81" t="str">
        <f t="shared" si="47"/>
        <v/>
      </c>
      <c r="Z174" s="91"/>
      <c r="AA174" s="91"/>
      <c r="AB174" s="61" t="str">
        <f t="shared" si="40"/>
        <v/>
      </c>
      <c r="AG174" s="61" t="str">
        <f t="shared" si="48"/>
        <v/>
      </c>
      <c r="AR174" s="19" t="str">
        <f t="shared" si="41"/>
        <v/>
      </c>
      <c r="AS174" s="19" t="str">
        <f t="shared" si="42"/>
        <v/>
      </c>
      <c r="AT174" s="19" t="str">
        <f t="shared" si="49"/>
        <v/>
      </c>
      <c r="AU174" s="19"/>
      <c r="AV174" s="111"/>
      <c r="AW174" s="19" t="str">
        <f t="shared" si="50"/>
        <v/>
      </c>
      <c r="AX174" s="109"/>
      <c r="AY174" s="19" t="str">
        <f t="shared" si="51"/>
        <v/>
      </c>
      <c r="AZ174" s="19" t="str">
        <f t="shared" si="43"/>
        <v/>
      </c>
      <c r="BA174" s="19" t="str">
        <f t="shared" si="52"/>
        <v/>
      </c>
    </row>
    <row r="175" spans="11:53" x14ac:dyDescent="0.3">
      <c r="K175" s="19"/>
      <c r="L175" s="81"/>
      <c r="M175" s="81"/>
      <c r="N175" s="81"/>
      <c r="O175" s="81"/>
      <c r="P175" s="81" t="str">
        <f t="shared" si="44"/>
        <v/>
      </c>
      <c r="Q175" s="81" t="str">
        <f t="shared" si="45"/>
        <v/>
      </c>
      <c r="R175" s="81"/>
      <c r="S175" s="81" t="str">
        <f t="shared" si="38"/>
        <v/>
      </c>
      <c r="T175" s="81"/>
      <c r="U175" s="81" t="str">
        <f t="shared" si="39"/>
        <v/>
      </c>
      <c r="V175" s="81" t="str">
        <f t="shared" si="46"/>
        <v/>
      </c>
      <c r="W175" s="81"/>
      <c r="X175" s="81"/>
      <c r="Y175" s="81" t="str">
        <f t="shared" si="47"/>
        <v/>
      </c>
      <c r="Z175" s="91"/>
      <c r="AA175" s="91"/>
      <c r="AB175" s="61" t="str">
        <f t="shared" si="40"/>
        <v/>
      </c>
      <c r="AG175" s="61" t="str">
        <f t="shared" si="48"/>
        <v/>
      </c>
      <c r="AR175" s="19" t="str">
        <f t="shared" si="41"/>
        <v/>
      </c>
      <c r="AS175" s="19" t="str">
        <f t="shared" si="42"/>
        <v/>
      </c>
      <c r="AT175" s="19" t="str">
        <f t="shared" si="49"/>
        <v/>
      </c>
      <c r="AU175" s="19"/>
      <c r="AV175" s="111"/>
      <c r="AW175" s="19" t="str">
        <f t="shared" si="50"/>
        <v/>
      </c>
      <c r="AX175" s="109"/>
      <c r="AY175" s="19" t="str">
        <f t="shared" si="51"/>
        <v/>
      </c>
      <c r="AZ175" s="19" t="str">
        <f t="shared" si="43"/>
        <v/>
      </c>
      <c r="BA175" s="19" t="str">
        <f t="shared" si="52"/>
        <v/>
      </c>
    </row>
    <row r="176" spans="11:53" x14ac:dyDescent="0.3">
      <c r="K176" s="19"/>
      <c r="L176" s="81"/>
      <c r="M176" s="81"/>
      <c r="N176" s="81"/>
      <c r="O176" s="81"/>
      <c r="P176" s="81" t="str">
        <f t="shared" si="44"/>
        <v/>
      </c>
      <c r="Q176" s="81" t="str">
        <f t="shared" si="45"/>
        <v/>
      </c>
      <c r="R176" s="81"/>
      <c r="S176" s="81" t="str">
        <f t="shared" si="38"/>
        <v/>
      </c>
      <c r="T176" s="81"/>
      <c r="U176" s="81" t="str">
        <f t="shared" si="39"/>
        <v/>
      </c>
      <c r="V176" s="81" t="str">
        <f t="shared" si="46"/>
        <v/>
      </c>
      <c r="W176" s="81"/>
      <c r="X176" s="81"/>
      <c r="Y176" s="81" t="str">
        <f t="shared" si="47"/>
        <v/>
      </c>
      <c r="Z176" s="91"/>
      <c r="AA176" s="91"/>
      <c r="AB176" s="61" t="str">
        <f t="shared" si="40"/>
        <v/>
      </c>
      <c r="AG176" s="61" t="str">
        <f t="shared" si="48"/>
        <v/>
      </c>
      <c r="AR176" s="19" t="str">
        <f t="shared" si="41"/>
        <v/>
      </c>
      <c r="AS176" s="19" t="str">
        <f t="shared" si="42"/>
        <v/>
      </c>
      <c r="AT176" s="19" t="str">
        <f t="shared" si="49"/>
        <v/>
      </c>
      <c r="AU176" s="19"/>
      <c r="AV176" s="111"/>
      <c r="AW176" s="19" t="str">
        <f t="shared" si="50"/>
        <v/>
      </c>
      <c r="AX176" s="109"/>
      <c r="AY176" s="19" t="str">
        <f t="shared" si="51"/>
        <v/>
      </c>
      <c r="AZ176" s="19" t="str">
        <f t="shared" si="43"/>
        <v/>
      </c>
      <c r="BA176" s="19" t="str">
        <f t="shared" si="52"/>
        <v/>
      </c>
    </row>
    <row r="177" spans="11:53" x14ac:dyDescent="0.3">
      <c r="K177" s="19"/>
      <c r="L177" s="81"/>
      <c r="M177" s="81"/>
      <c r="N177" s="81"/>
      <c r="O177" s="81"/>
      <c r="P177" s="81" t="str">
        <f t="shared" si="44"/>
        <v/>
      </c>
      <c r="Q177" s="81" t="str">
        <f t="shared" si="45"/>
        <v/>
      </c>
      <c r="R177" s="81"/>
      <c r="S177" s="81" t="str">
        <f t="shared" si="38"/>
        <v/>
      </c>
      <c r="T177" s="81"/>
      <c r="U177" s="81" t="str">
        <f t="shared" si="39"/>
        <v/>
      </c>
      <c r="V177" s="81" t="str">
        <f t="shared" si="46"/>
        <v/>
      </c>
      <c r="W177" s="81"/>
      <c r="X177" s="81"/>
      <c r="Y177" s="81" t="str">
        <f t="shared" si="47"/>
        <v/>
      </c>
      <c r="Z177" s="91"/>
      <c r="AA177" s="91"/>
      <c r="AB177" s="61" t="str">
        <f t="shared" si="40"/>
        <v/>
      </c>
      <c r="AG177" s="61" t="str">
        <f t="shared" si="48"/>
        <v/>
      </c>
      <c r="AR177" s="19" t="str">
        <f t="shared" si="41"/>
        <v/>
      </c>
      <c r="AS177" s="19" t="str">
        <f t="shared" si="42"/>
        <v/>
      </c>
      <c r="AT177" s="19" t="str">
        <f t="shared" si="49"/>
        <v/>
      </c>
      <c r="AU177" s="19"/>
      <c r="AV177" s="111"/>
      <c r="AW177" s="19" t="str">
        <f t="shared" si="50"/>
        <v/>
      </c>
      <c r="AX177" s="109"/>
      <c r="AY177" s="19" t="str">
        <f t="shared" si="51"/>
        <v/>
      </c>
      <c r="AZ177" s="19" t="str">
        <f t="shared" si="43"/>
        <v/>
      </c>
      <c r="BA177" s="19" t="str">
        <f t="shared" si="52"/>
        <v/>
      </c>
    </row>
    <row r="178" spans="11:53" x14ac:dyDescent="0.3">
      <c r="K178" s="19"/>
      <c r="L178" s="81"/>
      <c r="M178" s="81"/>
      <c r="N178" s="81"/>
      <c r="O178" s="81"/>
      <c r="P178" s="81" t="str">
        <f t="shared" si="44"/>
        <v/>
      </c>
      <c r="Q178" s="81" t="str">
        <f t="shared" si="45"/>
        <v/>
      </c>
      <c r="R178" s="81"/>
      <c r="S178" s="81" t="str">
        <f t="shared" si="38"/>
        <v/>
      </c>
      <c r="T178" s="81"/>
      <c r="U178" s="81" t="str">
        <f t="shared" si="39"/>
        <v/>
      </c>
      <c r="V178" s="81" t="str">
        <f t="shared" si="46"/>
        <v/>
      </c>
      <c r="W178" s="81"/>
      <c r="X178" s="81"/>
      <c r="Y178" s="81" t="str">
        <f t="shared" si="47"/>
        <v/>
      </c>
      <c r="Z178" s="91"/>
      <c r="AA178" s="91"/>
      <c r="AB178" s="61" t="str">
        <f t="shared" si="40"/>
        <v/>
      </c>
      <c r="AG178" s="61" t="str">
        <f t="shared" si="48"/>
        <v/>
      </c>
      <c r="AR178" s="19" t="str">
        <f t="shared" si="41"/>
        <v/>
      </c>
      <c r="AS178" s="19" t="str">
        <f t="shared" si="42"/>
        <v/>
      </c>
      <c r="AT178" s="19" t="str">
        <f t="shared" si="49"/>
        <v/>
      </c>
      <c r="AU178" s="19"/>
      <c r="AV178" s="111"/>
      <c r="AW178" s="19" t="str">
        <f t="shared" si="50"/>
        <v/>
      </c>
      <c r="AX178" s="109"/>
      <c r="AY178" s="19" t="str">
        <f t="shared" si="51"/>
        <v/>
      </c>
      <c r="AZ178" s="19" t="str">
        <f t="shared" si="43"/>
        <v/>
      </c>
      <c r="BA178" s="19" t="str">
        <f t="shared" si="52"/>
        <v/>
      </c>
    </row>
    <row r="179" spans="11:53" x14ac:dyDescent="0.3">
      <c r="K179" s="19"/>
      <c r="L179" s="81"/>
      <c r="M179" s="81"/>
      <c r="N179" s="81"/>
      <c r="O179" s="81"/>
      <c r="P179" s="81" t="str">
        <f t="shared" si="44"/>
        <v/>
      </c>
      <c r="Q179" s="81" t="str">
        <f t="shared" si="45"/>
        <v/>
      </c>
      <c r="R179" s="81"/>
      <c r="S179" s="81" t="str">
        <f t="shared" si="38"/>
        <v/>
      </c>
      <c r="T179" s="81"/>
      <c r="U179" s="81" t="str">
        <f t="shared" si="39"/>
        <v/>
      </c>
      <c r="V179" s="81" t="str">
        <f t="shared" si="46"/>
        <v/>
      </c>
      <c r="W179" s="81"/>
      <c r="X179" s="81"/>
      <c r="Y179" s="81" t="str">
        <f t="shared" si="47"/>
        <v/>
      </c>
      <c r="Z179" s="91"/>
      <c r="AA179" s="91"/>
      <c r="AB179" s="61" t="str">
        <f t="shared" si="40"/>
        <v/>
      </c>
      <c r="AG179" s="61" t="str">
        <f t="shared" si="48"/>
        <v/>
      </c>
      <c r="AR179" s="19" t="str">
        <f t="shared" si="41"/>
        <v/>
      </c>
      <c r="AS179" s="19" t="str">
        <f t="shared" si="42"/>
        <v/>
      </c>
      <c r="AT179" s="19" t="str">
        <f t="shared" si="49"/>
        <v/>
      </c>
      <c r="AU179" s="19"/>
      <c r="AV179" s="111"/>
      <c r="AW179" s="19" t="str">
        <f t="shared" si="50"/>
        <v/>
      </c>
      <c r="AX179" s="109"/>
      <c r="AY179" s="19" t="str">
        <f t="shared" si="51"/>
        <v/>
      </c>
      <c r="AZ179" s="19" t="str">
        <f t="shared" si="43"/>
        <v/>
      </c>
      <c r="BA179" s="19" t="str">
        <f t="shared" si="52"/>
        <v/>
      </c>
    </row>
    <row r="180" spans="11:53" x14ac:dyDescent="0.3">
      <c r="K180" s="19"/>
      <c r="L180" s="81"/>
      <c r="M180" s="81"/>
      <c r="N180" s="81"/>
      <c r="O180" s="81"/>
      <c r="P180" s="81" t="str">
        <f t="shared" si="44"/>
        <v/>
      </c>
      <c r="Q180" s="81" t="str">
        <f t="shared" si="45"/>
        <v/>
      </c>
      <c r="R180" s="81"/>
      <c r="S180" s="81" t="str">
        <f t="shared" si="38"/>
        <v/>
      </c>
      <c r="T180" s="81"/>
      <c r="U180" s="81" t="str">
        <f t="shared" si="39"/>
        <v/>
      </c>
      <c r="V180" s="81" t="str">
        <f t="shared" si="46"/>
        <v/>
      </c>
      <c r="W180" s="81"/>
      <c r="X180" s="81"/>
      <c r="Y180" s="81" t="str">
        <f t="shared" si="47"/>
        <v/>
      </c>
      <c r="Z180" s="91"/>
      <c r="AA180" s="91"/>
      <c r="AB180" s="61" t="str">
        <f t="shared" si="40"/>
        <v/>
      </c>
      <c r="AG180" s="61" t="str">
        <f t="shared" si="48"/>
        <v/>
      </c>
      <c r="AR180" s="19" t="str">
        <f t="shared" si="41"/>
        <v/>
      </c>
      <c r="AS180" s="19" t="str">
        <f t="shared" si="42"/>
        <v/>
      </c>
      <c r="AT180" s="19" t="str">
        <f t="shared" si="49"/>
        <v/>
      </c>
      <c r="AU180" s="19"/>
      <c r="AV180" s="111"/>
      <c r="AW180" s="19" t="str">
        <f t="shared" si="50"/>
        <v/>
      </c>
      <c r="AX180" s="109"/>
      <c r="AY180" s="19" t="str">
        <f t="shared" si="51"/>
        <v/>
      </c>
      <c r="AZ180" s="19" t="str">
        <f t="shared" si="43"/>
        <v/>
      </c>
      <c r="BA180" s="19" t="str">
        <f t="shared" si="52"/>
        <v/>
      </c>
    </row>
    <row r="181" spans="11:53" x14ac:dyDescent="0.3">
      <c r="K181" s="19"/>
      <c r="L181" s="81"/>
      <c r="M181" s="81"/>
      <c r="N181" s="81"/>
      <c r="O181" s="81"/>
      <c r="P181" s="81" t="str">
        <f t="shared" si="44"/>
        <v/>
      </c>
      <c r="Q181" s="81" t="str">
        <f t="shared" si="45"/>
        <v/>
      </c>
      <c r="R181" s="81"/>
      <c r="S181" s="81" t="str">
        <f t="shared" si="38"/>
        <v/>
      </c>
      <c r="T181" s="81"/>
      <c r="U181" s="81" t="str">
        <f t="shared" si="39"/>
        <v/>
      </c>
      <c r="V181" s="81" t="str">
        <f t="shared" si="46"/>
        <v/>
      </c>
      <c r="W181" s="81"/>
      <c r="X181" s="81"/>
      <c r="Y181" s="81" t="str">
        <f t="shared" si="47"/>
        <v/>
      </c>
      <c r="Z181" s="91"/>
      <c r="AA181" s="91"/>
      <c r="AB181" s="61" t="str">
        <f t="shared" si="40"/>
        <v/>
      </c>
      <c r="AG181" s="61" t="str">
        <f t="shared" si="48"/>
        <v/>
      </c>
      <c r="AR181" s="19" t="str">
        <f t="shared" si="41"/>
        <v/>
      </c>
      <c r="AS181" s="19" t="str">
        <f t="shared" si="42"/>
        <v/>
      </c>
      <c r="AT181" s="19" t="str">
        <f t="shared" si="49"/>
        <v/>
      </c>
      <c r="AU181" s="19"/>
      <c r="AV181" s="111"/>
      <c r="AW181" s="19" t="str">
        <f t="shared" si="50"/>
        <v/>
      </c>
      <c r="AX181" s="109"/>
      <c r="AY181" s="19" t="str">
        <f t="shared" si="51"/>
        <v/>
      </c>
      <c r="AZ181" s="19" t="str">
        <f t="shared" si="43"/>
        <v/>
      </c>
      <c r="BA181" s="19" t="str">
        <f t="shared" si="52"/>
        <v/>
      </c>
    </row>
    <row r="182" spans="11:53" x14ac:dyDescent="0.3">
      <c r="K182" s="19"/>
      <c r="L182" s="81"/>
      <c r="M182" s="81"/>
      <c r="N182" s="81"/>
      <c r="O182" s="81"/>
      <c r="P182" s="81" t="str">
        <f t="shared" si="44"/>
        <v/>
      </c>
      <c r="Q182" s="81" t="str">
        <f t="shared" si="45"/>
        <v/>
      </c>
      <c r="R182" s="81"/>
      <c r="S182" s="81" t="str">
        <f t="shared" si="38"/>
        <v/>
      </c>
      <c r="T182" s="81"/>
      <c r="U182" s="81" t="str">
        <f t="shared" si="39"/>
        <v/>
      </c>
      <c r="V182" s="81" t="str">
        <f t="shared" si="46"/>
        <v/>
      </c>
      <c r="W182" s="81"/>
      <c r="X182" s="81"/>
      <c r="Y182" s="81" t="str">
        <f t="shared" si="47"/>
        <v/>
      </c>
      <c r="Z182" s="91"/>
      <c r="AA182" s="91"/>
      <c r="AB182" s="61" t="str">
        <f t="shared" si="40"/>
        <v/>
      </c>
      <c r="AG182" s="61" t="str">
        <f t="shared" si="48"/>
        <v/>
      </c>
      <c r="AR182" s="19" t="str">
        <f t="shared" si="41"/>
        <v/>
      </c>
      <c r="AS182" s="19" t="str">
        <f t="shared" si="42"/>
        <v/>
      </c>
      <c r="AT182" s="19" t="str">
        <f t="shared" si="49"/>
        <v/>
      </c>
      <c r="AU182" s="19"/>
      <c r="AV182" s="111"/>
      <c r="AW182" s="19" t="str">
        <f t="shared" si="50"/>
        <v/>
      </c>
      <c r="AX182" s="109"/>
      <c r="AY182" s="19" t="str">
        <f t="shared" si="51"/>
        <v/>
      </c>
      <c r="AZ182" s="19" t="str">
        <f t="shared" si="43"/>
        <v/>
      </c>
      <c r="BA182" s="19" t="str">
        <f t="shared" si="52"/>
        <v/>
      </c>
    </row>
    <row r="183" spans="11:53" x14ac:dyDescent="0.3">
      <c r="K183" s="19"/>
      <c r="L183" s="81"/>
      <c r="M183" s="81"/>
      <c r="N183" s="81"/>
      <c r="O183" s="81"/>
      <c r="P183" s="81" t="str">
        <f t="shared" si="44"/>
        <v/>
      </c>
      <c r="Q183" s="81" t="str">
        <f t="shared" si="45"/>
        <v/>
      </c>
      <c r="R183" s="81"/>
      <c r="S183" s="81" t="str">
        <f t="shared" si="38"/>
        <v/>
      </c>
      <c r="T183" s="81"/>
      <c r="U183" s="81" t="str">
        <f t="shared" si="39"/>
        <v/>
      </c>
      <c r="V183" s="81" t="str">
        <f t="shared" si="46"/>
        <v/>
      </c>
      <c r="W183" s="81"/>
      <c r="X183" s="81"/>
      <c r="Y183" s="81" t="str">
        <f t="shared" si="47"/>
        <v/>
      </c>
      <c r="Z183" s="91"/>
      <c r="AA183" s="91"/>
      <c r="AB183" s="61" t="str">
        <f t="shared" si="40"/>
        <v/>
      </c>
      <c r="AG183" s="61" t="str">
        <f t="shared" si="48"/>
        <v/>
      </c>
      <c r="AR183" s="19" t="str">
        <f t="shared" si="41"/>
        <v/>
      </c>
      <c r="AS183" s="19" t="str">
        <f t="shared" si="42"/>
        <v/>
      </c>
      <c r="AT183" s="19" t="str">
        <f t="shared" si="49"/>
        <v/>
      </c>
      <c r="AU183" s="19"/>
      <c r="AV183" s="111"/>
      <c r="AW183" s="19" t="str">
        <f t="shared" si="50"/>
        <v/>
      </c>
      <c r="AX183" s="109"/>
      <c r="AY183" s="19" t="str">
        <f t="shared" si="51"/>
        <v/>
      </c>
      <c r="AZ183" s="19" t="str">
        <f t="shared" si="43"/>
        <v/>
      </c>
      <c r="BA183" s="19" t="str">
        <f t="shared" si="52"/>
        <v/>
      </c>
    </row>
    <row r="184" spans="11:53" x14ac:dyDescent="0.3">
      <c r="K184" s="19"/>
      <c r="L184" s="81"/>
      <c r="M184" s="81"/>
      <c r="N184" s="81"/>
      <c r="O184" s="81"/>
      <c r="P184" s="81" t="str">
        <f t="shared" si="44"/>
        <v/>
      </c>
      <c r="Q184" s="81" t="str">
        <f t="shared" si="45"/>
        <v/>
      </c>
      <c r="R184" s="81"/>
      <c r="S184" s="81" t="str">
        <f t="shared" si="38"/>
        <v/>
      </c>
      <c r="T184" s="81"/>
      <c r="U184" s="81" t="str">
        <f t="shared" si="39"/>
        <v/>
      </c>
      <c r="V184" s="81" t="str">
        <f t="shared" si="46"/>
        <v/>
      </c>
      <c r="W184" s="81"/>
      <c r="X184" s="81"/>
      <c r="Y184" s="81" t="str">
        <f t="shared" si="47"/>
        <v/>
      </c>
      <c r="Z184" s="91"/>
      <c r="AA184" s="91"/>
      <c r="AB184" s="61" t="str">
        <f t="shared" si="40"/>
        <v/>
      </c>
      <c r="AG184" s="61" t="str">
        <f t="shared" si="48"/>
        <v/>
      </c>
      <c r="AR184" s="19" t="str">
        <f t="shared" si="41"/>
        <v/>
      </c>
      <c r="AS184" s="19" t="str">
        <f t="shared" si="42"/>
        <v/>
      </c>
      <c r="AT184" s="19" t="str">
        <f t="shared" si="49"/>
        <v/>
      </c>
      <c r="AU184" s="19"/>
      <c r="AV184" s="111"/>
      <c r="AW184" s="19" t="str">
        <f t="shared" si="50"/>
        <v/>
      </c>
      <c r="AX184" s="109"/>
      <c r="AY184" s="19" t="str">
        <f t="shared" si="51"/>
        <v/>
      </c>
      <c r="AZ184" s="19" t="str">
        <f t="shared" si="43"/>
        <v/>
      </c>
      <c r="BA184" s="19" t="str">
        <f t="shared" si="52"/>
        <v/>
      </c>
    </row>
    <row r="185" spans="11:53" x14ac:dyDescent="0.3">
      <c r="K185" s="19"/>
      <c r="L185" s="81"/>
      <c r="M185" s="81"/>
      <c r="N185" s="81"/>
      <c r="O185" s="81"/>
      <c r="P185" s="81" t="str">
        <f t="shared" si="44"/>
        <v/>
      </c>
      <c r="Q185" s="81" t="str">
        <f t="shared" si="45"/>
        <v/>
      </c>
      <c r="R185" s="81"/>
      <c r="S185" s="81" t="str">
        <f t="shared" si="38"/>
        <v/>
      </c>
      <c r="T185" s="81"/>
      <c r="U185" s="81" t="str">
        <f t="shared" si="39"/>
        <v/>
      </c>
      <c r="V185" s="81" t="str">
        <f t="shared" si="46"/>
        <v/>
      </c>
      <c r="W185" s="81"/>
      <c r="X185" s="81"/>
      <c r="Y185" s="81" t="str">
        <f t="shared" si="47"/>
        <v/>
      </c>
      <c r="Z185" s="91"/>
      <c r="AA185" s="91"/>
      <c r="AB185" s="61" t="str">
        <f t="shared" si="40"/>
        <v/>
      </c>
      <c r="AG185" s="61" t="str">
        <f t="shared" si="48"/>
        <v/>
      </c>
      <c r="AR185" s="19" t="str">
        <f t="shared" si="41"/>
        <v/>
      </c>
      <c r="AS185" s="19" t="str">
        <f t="shared" si="42"/>
        <v/>
      </c>
      <c r="AT185" s="19" t="str">
        <f t="shared" si="49"/>
        <v/>
      </c>
      <c r="AU185" s="19"/>
      <c r="AV185" s="111"/>
      <c r="AW185" s="19" t="str">
        <f t="shared" si="50"/>
        <v/>
      </c>
      <c r="AX185" s="109"/>
      <c r="AY185" s="19" t="str">
        <f t="shared" si="51"/>
        <v/>
      </c>
      <c r="AZ185" s="19" t="str">
        <f t="shared" si="43"/>
        <v/>
      </c>
      <c r="BA185" s="19" t="str">
        <f t="shared" si="52"/>
        <v/>
      </c>
    </row>
    <row r="186" spans="11:53" x14ac:dyDescent="0.3">
      <c r="K186" s="19"/>
      <c r="L186" s="81"/>
      <c r="M186" s="81"/>
      <c r="N186" s="81"/>
      <c r="O186" s="81"/>
      <c r="P186" s="81" t="str">
        <f t="shared" si="44"/>
        <v/>
      </c>
      <c r="Q186" s="81" t="str">
        <f t="shared" si="45"/>
        <v/>
      </c>
      <c r="R186" s="81"/>
      <c r="S186" s="81" t="str">
        <f t="shared" si="38"/>
        <v/>
      </c>
      <c r="T186" s="81"/>
      <c r="U186" s="81" t="str">
        <f t="shared" si="39"/>
        <v/>
      </c>
      <c r="V186" s="81" t="str">
        <f t="shared" si="46"/>
        <v/>
      </c>
      <c r="W186" s="81"/>
      <c r="X186" s="81"/>
      <c r="Y186" s="81" t="str">
        <f t="shared" si="47"/>
        <v/>
      </c>
      <c r="Z186" s="91"/>
      <c r="AA186" s="91"/>
      <c r="AB186" s="61" t="str">
        <f t="shared" si="40"/>
        <v/>
      </c>
      <c r="AG186" s="61" t="str">
        <f t="shared" si="48"/>
        <v/>
      </c>
      <c r="AR186" s="19" t="str">
        <f t="shared" si="41"/>
        <v/>
      </c>
      <c r="AS186" s="19" t="str">
        <f t="shared" si="42"/>
        <v/>
      </c>
      <c r="AT186" s="19" t="str">
        <f t="shared" si="49"/>
        <v/>
      </c>
      <c r="AU186" s="19"/>
      <c r="AV186" s="111"/>
      <c r="AW186" s="19" t="str">
        <f t="shared" si="50"/>
        <v/>
      </c>
      <c r="AX186" s="109"/>
      <c r="AY186" s="19" t="str">
        <f t="shared" si="51"/>
        <v/>
      </c>
      <c r="AZ186" s="19" t="str">
        <f t="shared" si="43"/>
        <v/>
      </c>
      <c r="BA186" s="19" t="str">
        <f t="shared" si="52"/>
        <v/>
      </c>
    </row>
    <row r="187" spans="11:53" x14ac:dyDescent="0.3">
      <c r="K187" s="19"/>
      <c r="L187" s="81"/>
      <c r="M187" s="81"/>
      <c r="N187" s="81"/>
      <c r="O187" s="81"/>
      <c r="P187" s="81" t="str">
        <f t="shared" si="44"/>
        <v/>
      </c>
      <c r="Q187" s="81" t="str">
        <f t="shared" si="45"/>
        <v/>
      </c>
      <c r="R187" s="81"/>
      <c r="S187" s="81" t="str">
        <f t="shared" si="38"/>
        <v/>
      </c>
      <c r="T187" s="81"/>
      <c r="U187" s="81" t="str">
        <f t="shared" si="39"/>
        <v/>
      </c>
      <c r="V187" s="81" t="str">
        <f t="shared" si="46"/>
        <v/>
      </c>
      <c r="W187" s="81"/>
      <c r="X187" s="81"/>
      <c r="Y187" s="81" t="str">
        <f t="shared" si="47"/>
        <v/>
      </c>
      <c r="Z187" s="91"/>
      <c r="AA187" s="91"/>
      <c r="AB187" s="61" t="str">
        <f t="shared" si="40"/>
        <v/>
      </c>
      <c r="AG187" s="61" t="str">
        <f t="shared" si="48"/>
        <v/>
      </c>
      <c r="AR187" s="19" t="str">
        <f t="shared" si="41"/>
        <v/>
      </c>
      <c r="AS187" s="19" t="str">
        <f t="shared" si="42"/>
        <v/>
      </c>
      <c r="AT187" s="19" t="str">
        <f t="shared" si="49"/>
        <v/>
      </c>
      <c r="AU187" s="19"/>
      <c r="AV187" s="111"/>
      <c r="AW187" s="19" t="str">
        <f t="shared" si="50"/>
        <v/>
      </c>
      <c r="AX187" s="109"/>
      <c r="AY187" s="19" t="str">
        <f t="shared" si="51"/>
        <v/>
      </c>
      <c r="AZ187" s="19" t="str">
        <f t="shared" si="43"/>
        <v/>
      </c>
      <c r="BA187" s="19" t="str">
        <f t="shared" si="52"/>
        <v/>
      </c>
    </row>
    <row r="188" spans="11:53" x14ac:dyDescent="0.3">
      <c r="K188" s="19"/>
      <c r="L188" s="81"/>
      <c r="M188" s="81"/>
      <c r="N188" s="81"/>
      <c r="O188" s="81"/>
      <c r="P188" s="81" t="str">
        <f t="shared" si="44"/>
        <v/>
      </c>
      <c r="Q188" s="81" t="str">
        <f t="shared" si="45"/>
        <v/>
      </c>
      <c r="R188" s="81"/>
      <c r="S188" s="81" t="str">
        <f t="shared" si="38"/>
        <v/>
      </c>
      <c r="T188" s="81"/>
      <c r="U188" s="81" t="str">
        <f t="shared" si="39"/>
        <v/>
      </c>
      <c r="V188" s="81" t="str">
        <f t="shared" si="46"/>
        <v/>
      </c>
      <c r="W188" s="81"/>
      <c r="X188" s="81"/>
      <c r="Y188" s="81" t="str">
        <f t="shared" si="47"/>
        <v/>
      </c>
      <c r="Z188" s="91"/>
      <c r="AA188" s="91"/>
      <c r="AB188" s="61" t="str">
        <f t="shared" si="40"/>
        <v/>
      </c>
      <c r="AG188" s="61" t="str">
        <f t="shared" si="48"/>
        <v/>
      </c>
      <c r="AR188" s="19" t="str">
        <f t="shared" si="41"/>
        <v/>
      </c>
      <c r="AS188" s="19" t="str">
        <f t="shared" si="42"/>
        <v/>
      </c>
      <c r="AT188" s="19" t="str">
        <f t="shared" si="49"/>
        <v/>
      </c>
      <c r="AU188" s="19"/>
      <c r="AV188" s="111"/>
      <c r="AW188" s="19" t="str">
        <f t="shared" si="50"/>
        <v/>
      </c>
      <c r="AX188" s="109"/>
      <c r="AY188" s="19" t="str">
        <f t="shared" si="51"/>
        <v/>
      </c>
      <c r="AZ188" s="19" t="str">
        <f t="shared" si="43"/>
        <v/>
      </c>
      <c r="BA188" s="19" t="str">
        <f t="shared" si="52"/>
        <v/>
      </c>
    </row>
    <row r="189" spans="11:53" x14ac:dyDescent="0.3">
      <c r="K189" s="19"/>
      <c r="L189" s="81"/>
      <c r="M189" s="81"/>
      <c r="N189" s="81"/>
      <c r="O189" s="81"/>
      <c r="P189" s="81" t="str">
        <f t="shared" si="44"/>
        <v/>
      </c>
      <c r="Q189" s="81" t="str">
        <f t="shared" si="45"/>
        <v/>
      </c>
      <c r="R189" s="81"/>
      <c r="S189" s="81" t="str">
        <f t="shared" si="38"/>
        <v/>
      </c>
      <c r="T189" s="81"/>
      <c r="U189" s="81" t="str">
        <f t="shared" si="39"/>
        <v/>
      </c>
      <c r="V189" s="81" t="str">
        <f t="shared" si="46"/>
        <v/>
      </c>
      <c r="W189" s="81"/>
      <c r="X189" s="81"/>
      <c r="Y189" s="81" t="str">
        <f t="shared" si="47"/>
        <v/>
      </c>
      <c r="Z189" s="91"/>
      <c r="AA189" s="91"/>
      <c r="AB189" s="61" t="str">
        <f t="shared" si="40"/>
        <v/>
      </c>
      <c r="AG189" s="61" t="str">
        <f t="shared" si="48"/>
        <v/>
      </c>
      <c r="AR189" s="19" t="str">
        <f t="shared" si="41"/>
        <v/>
      </c>
      <c r="AS189" s="19" t="str">
        <f t="shared" si="42"/>
        <v/>
      </c>
      <c r="AT189" s="19" t="str">
        <f t="shared" si="49"/>
        <v/>
      </c>
      <c r="AU189" s="19"/>
      <c r="AV189" s="111"/>
      <c r="AW189" s="19" t="str">
        <f t="shared" si="50"/>
        <v/>
      </c>
      <c r="AX189" s="109"/>
      <c r="AY189" s="19" t="str">
        <f t="shared" si="51"/>
        <v/>
      </c>
      <c r="AZ189" s="19" t="str">
        <f t="shared" si="43"/>
        <v/>
      </c>
      <c r="BA189" s="19" t="str">
        <f t="shared" si="52"/>
        <v/>
      </c>
    </row>
    <row r="190" spans="11:53" x14ac:dyDescent="0.3">
      <c r="K190" s="19"/>
      <c r="L190" s="81"/>
      <c r="M190" s="81"/>
      <c r="N190" s="81"/>
      <c r="O190" s="81"/>
      <c r="P190" s="81" t="str">
        <f t="shared" si="44"/>
        <v/>
      </c>
      <c r="Q190" s="81" t="str">
        <f t="shared" si="45"/>
        <v/>
      </c>
      <c r="R190" s="81"/>
      <c r="S190" s="81" t="str">
        <f t="shared" si="38"/>
        <v/>
      </c>
      <c r="T190" s="81"/>
      <c r="U190" s="81" t="str">
        <f t="shared" si="39"/>
        <v/>
      </c>
      <c r="V190" s="81" t="str">
        <f t="shared" si="46"/>
        <v/>
      </c>
      <c r="W190" s="81"/>
      <c r="X190" s="81"/>
      <c r="Y190" s="81" t="str">
        <f t="shared" si="47"/>
        <v/>
      </c>
      <c r="Z190" s="91"/>
      <c r="AA190" s="91"/>
      <c r="AB190" s="61" t="str">
        <f t="shared" si="40"/>
        <v/>
      </c>
      <c r="AG190" s="61" t="str">
        <f t="shared" si="48"/>
        <v/>
      </c>
      <c r="AR190" s="19" t="str">
        <f t="shared" si="41"/>
        <v/>
      </c>
      <c r="AS190" s="19" t="str">
        <f t="shared" si="42"/>
        <v/>
      </c>
      <c r="AT190" s="19" t="str">
        <f t="shared" si="49"/>
        <v/>
      </c>
      <c r="AU190" s="19"/>
      <c r="AV190" s="111"/>
      <c r="AW190" s="19" t="str">
        <f t="shared" si="50"/>
        <v/>
      </c>
      <c r="AX190" s="109"/>
      <c r="AY190" s="19" t="str">
        <f t="shared" si="51"/>
        <v/>
      </c>
      <c r="AZ190" s="19" t="str">
        <f t="shared" si="43"/>
        <v/>
      </c>
      <c r="BA190" s="19" t="str">
        <f t="shared" si="52"/>
        <v/>
      </c>
    </row>
    <row r="191" spans="11:53" x14ac:dyDescent="0.3">
      <c r="K191" s="19"/>
      <c r="L191" s="81"/>
      <c r="M191" s="81"/>
      <c r="N191" s="81"/>
      <c r="O191" s="81"/>
      <c r="P191" s="81" t="str">
        <f t="shared" si="44"/>
        <v/>
      </c>
      <c r="Q191" s="81" t="str">
        <f t="shared" si="45"/>
        <v/>
      </c>
      <c r="R191" s="81"/>
      <c r="S191" s="81" t="str">
        <f t="shared" si="38"/>
        <v/>
      </c>
      <c r="T191" s="81"/>
      <c r="U191" s="81" t="str">
        <f t="shared" si="39"/>
        <v/>
      </c>
      <c r="V191" s="81" t="str">
        <f t="shared" si="46"/>
        <v/>
      </c>
      <c r="W191" s="81"/>
      <c r="X191" s="81"/>
      <c r="Y191" s="81" t="str">
        <f t="shared" si="47"/>
        <v/>
      </c>
      <c r="Z191" s="91"/>
      <c r="AA191" s="91"/>
      <c r="AB191" s="61" t="str">
        <f t="shared" si="40"/>
        <v/>
      </c>
      <c r="AG191" s="61" t="str">
        <f t="shared" si="48"/>
        <v/>
      </c>
      <c r="AR191" s="19" t="str">
        <f t="shared" si="41"/>
        <v/>
      </c>
      <c r="AS191" s="19" t="str">
        <f t="shared" si="42"/>
        <v/>
      </c>
      <c r="AT191" s="19" t="str">
        <f t="shared" si="49"/>
        <v/>
      </c>
      <c r="AU191" s="19"/>
      <c r="AV191" s="111"/>
      <c r="AW191" s="19" t="str">
        <f t="shared" si="50"/>
        <v/>
      </c>
      <c r="AX191" s="109"/>
      <c r="AY191" s="19" t="str">
        <f t="shared" si="51"/>
        <v/>
      </c>
      <c r="AZ191" s="19" t="str">
        <f t="shared" si="43"/>
        <v/>
      </c>
      <c r="BA191" s="19" t="str">
        <f t="shared" si="52"/>
        <v/>
      </c>
    </row>
    <row r="192" spans="11:53" x14ac:dyDescent="0.3">
      <c r="K192" s="19"/>
      <c r="L192" s="81"/>
      <c r="M192" s="81"/>
      <c r="N192" s="81"/>
      <c r="O192" s="81"/>
      <c r="P192" s="81" t="str">
        <f t="shared" si="44"/>
        <v/>
      </c>
      <c r="Q192" s="81" t="str">
        <f t="shared" si="45"/>
        <v/>
      </c>
      <c r="R192" s="81"/>
      <c r="S192" s="81" t="str">
        <f t="shared" si="38"/>
        <v/>
      </c>
      <c r="T192" s="81"/>
      <c r="U192" s="81" t="str">
        <f t="shared" si="39"/>
        <v/>
      </c>
      <c r="V192" s="81" t="str">
        <f t="shared" si="46"/>
        <v/>
      </c>
      <c r="W192" s="81"/>
      <c r="X192" s="81"/>
      <c r="Y192" s="81" t="str">
        <f t="shared" si="47"/>
        <v/>
      </c>
      <c r="Z192" s="91"/>
      <c r="AA192" s="91"/>
      <c r="AB192" s="61" t="str">
        <f t="shared" si="40"/>
        <v/>
      </c>
      <c r="AG192" s="61" t="str">
        <f t="shared" si="48"/>
        <v/>
      </c>
      <c r="AR192" s="19" t="str">
        <f t="shared" si="41"/>
        <v/>
      </c>
      <c r="AS192" s="19" t="str">
        <f t="shared" si="42"/>
        <v/>
      </c>
      <c r="AT192" s="19" t="str">
        <f t="shared" si="49"/>
        <v/>
      </c>
      <c r="AU192" s="19"/>
      <c r="AV192" s="111"/>
      <c r="AW192" s="19" t="str">
        <f t="shared" si="50"/>
        <v/>
      </c>
      <c r="AX192" s="109"/>
      <c r="AY192" s="19" t="str">
        <f t="shared" si="51"/>
        <v/>
      </c>
      <c r="AZ192" s="19" t="str">
        <f t="shared" si="43"/>
        <v/>
      </c>
      <c r="BA192" s="19" t="str">
        <f t="shared" si="52"/>
        <v/>
      </c>
    </row>
    <row r="193" spans="11:53" x14ac:dyDescent="0.3">
      <c r="K193" s="19"/>
      <c r="L193" s="81"/>
      <c r="M193" s="81"/>
      <c r="N193" s="81"/>
      <c r="O193" s="81"/>
      <c r="P193" s="81" t="str">
        <f t="shared" si="44"/>
        <v/>
      </c>
      <c r="Q193" s="81" t="str">
        <f t="shared" si="45"/>
        <v/>
      </c>
      <c r="R193" s="81"/>
      <c r="S193" s="81" t="str">
        <f t="shared" si="38"/>
        <v/>
      </c>
      <c r="T193" s="81"/>
      <c r="U193" s="81" t="str">
        <f t="shared" si="39"/>
        <v/>
      </c>
      <c r="V193" s="81" t="str">
        <f t="shared" si="46"/>
        <v/>
      </c>
      <c r="W193" s="81"/>
      <c r="X193" s="81"/>
      <c r="Y193" s="81" t="str">
        <f t="shared" si="47"/>
        <v/>
      </c>
      <c r="Z193" s="91"/>
      <c r="AA193" s="91"/>
      <c r="AB193" s="61" t="str">
        <f t="shared" si="40"/>
        <v/>
      </c>
      <c r="AG193" s="61" t="str">
        <f t="shared" si="48"/>
        <v/>
      </c>
      <c r="AR193" s="19" t="str">
        <f t="shared" si="41"/>
        <v/>
      </c>
      <c r="AS193" s="19" t="str">
        <f t="shared" si="42"/>
        <v/>
      </c>
      <c r="AT193" s="19" t="str">
        <f t="shared" si="49"/>
        <v/>
      </c>
      <c r="AU193" s="19"/>
      <c r="AV193" s="111"/>
      <c r="AW193" s="19" t="str">
        <f t="shared" si="50"/>
        <v/>
      </c>
      <c r="AX193" s="109"/>
      <c r="AY193" s="19" t="str">
        <f t="shared" si="51"/>
        <v/>
      </c>
      <c r="AZ193" s="19" t="str">
        <f t="shared" si="43"/>
        <v/>
      </c>
      <c r="BA193" s="19" t="str">
        <f t="shared" si="52"/>
        <v/>
      </c>
    </row>
    <row r="194" spans="11:53" x14ac:dyDescent="0.3">
      <c r="K194" s="19"/>
      <c r="L194" s="81"/>
      <c r="M194" s="81"/>
      <c r="N194" s="81"/>
      <c r="O194" s="81"/>
      <c r="P194" s="81" t="str">
        <f t="shared" si="44"/>
        <v/>
      </c>
      <c r="Q194" s="81" t="str">
        <f t="shared" si="45"/>
        <v/>
      </c>
      <c r="R194" s="81"/>
      <c r="S194" s="81" t="str">
        <f t="shared" si="38"/>
        <v/>
      </c>
      <c r="T194" s="81"/>
      <c r="U194" s="81" t="str">
        <f t="shared" si="39"/>
        <v/>
      </c>
      <c r="V194" s="81" t="str">
        <f t="shared" si="46"/>
        <v/>
      </c>
      <c r="W194" s="81"/>
      <c r="X194" s="81"/>
      <c r="Y194" s="81" t="str">
        <f t="shared" si="47"/>
        <v/>
      </c>
      <c r="Z194" s="91"/>
      <c r="AA194" s="91"/>
      <c r="AB194" s="61" t="str">
        <f t="shared" si="40"/>
        <v/>
      </c>
      <c r="AG194" s="61" t="str">
        <f t="shared" si="48"/>
        <v/>
      </c>
      <c r="AR194" s="19" t="str">
        <f t="shared" si="41"/>
        <v/>
      </c>
      <c r="AS194" s="19" t="str">
        <f t="shared" si="42"/>
        <v/>
      </c>
      <c r="AT194" s="19" t="str">
        <f t="shared" si="49"/>
        <v/>
      </c>
      <c r="AU194" s="19"/>
      <c r="AV194" s="111"/>
      <c r="AW194" s="19" t="str">
        <f t="shared" si="50"/>
        <v/>
      </c>
      <c r="AX194" s="109"/>
      <c r="AY194" s="19" t="str">
        <f t="shared" si="51"/>
        <v/>
      </c>
      <c r="AZ194" s="19" t="str">
        <f t="shared" si="43"/>
        <v/>
      </c>
      <c r="BA194" s="19" t="str">
        <f t="shared" si="52"/>
        <v/>
      </c>
    </row>
    <row r="195" spans="11:53" x14ac:dyDescent="0.3">
      <c r="K195" s="19"/>
      <c r="L195" s="81"/>
      <c r="M195" s="81"/>
      <c r="N195" s="81"/>
      <c r="O195" s="81"/>
      <c r="P195" s="81" t="str">
        <f t="shared" si="44"/>
        <v/>
      </c>
      <c r="Q195" s="81" t="str">
        <f t="shared" si="45"/>
        <v/>
      </c>
      <c r="R195" s="81"/>
      <c r="S195" s="81" t="str">
        <f t="shared" ref="S195:S258" si="53">IF(K195=0,"",IF(R195&lt;lumpsum,1,""))</f>
        <v/>
      </c>
      <c r="T195" s="81"/>
      <c r="U195" s="81" t="str">
        <f t="shared" ref="U195:U258" si="54">IF(K195=0,"",IF(T195&lt;lumpsum,1,""))</f>
        <v/>
      </c>
      <c r="V195" s="81" t="str">
        <f t="shared" si="46"/>
        <v/>
      </c>
      <c r="W195" s="81"/>
      <c r="X195" s="81"/>
      <c r="Y195" s="81" t="str">
        <f t="shared" si="47"/>
        <v/>
      </c>
      <c r="Z195" s="91"/>
      <c r="AA195" s="91"/>
      <c r="AB195" s="61" t="str">
        <f t="shared" ref="AB195:AB258" si="55">IF(K195=0,"",IF(W195&gt;target1,1,""))</f>
        <v/>
      </c>
      <c r="AG195" s="61" t="str">
        <f t="shared" si="48"/>
        <v/>
      </c>
      <c r="AR195" s="19" t="str">
        <f t="shared" ref="AR195:AR258" si="56">IF(K195=0,"",IF(L195&gt;targetp,1,""))</f>
        <v/>
      </c>
      <c r="AS195" s="19" t="str">
        <f t="shared" ref="AS195:AS258" si="57">IF(K195=0,"",IF(N195&gt;targetp,1,""))</f>
        <v/>
      </c>
      <c r="AT195" s="19" t="str">
        <f t="shared" si="49"/>
        <v/>
      </c>
      <c r="AU195" s="19"/>
      <c r="AV195" s="111"/>
      <c r="AW195" s="19" t="str">
        <f t="shared" si="50"/>
        <v/>
      </c>
      <c r="AX195" s="109"/>
      <c r="AY195" s="19" t="str">
        <f t="shared" si="51"/>
        <v/>
      </c>
      <c r="AZ195" s="19" t="str">
        <f t="shared" ref="AZ195:AZ258" si="58">IF(K195=0,"",IF(AU195&gt;target1,1,""))</f>
        <v/>
      </c>
      <c r="BA195" s="19" t="str">
        <f t="shared" si="52"/>
        <v/>
      </c>
    </row>
    <row r="196" spans="11:53" x14ac:dyDescent="0.3">
      <c r="K196" s="19"/>
      <c r="L196" s="81"/>
      <c r="M196" s="81"/>
      <c r="N196" s="81"/>
      <c r="O196" s="81"/>
      <c r="P196" s="81" t="str">
        <f t="shared" ref="P196:P259" si="59">IF(L196&lt;M196,1,"")</f>
        <v/>
      </c>
      <c r="Q196" s="81" t="str">
        <f t="shared" ref="Q196:Q259" si="60">IF(N196&lt;O196,1,"")</f>
        <v/>
      </c>
      <c r="R196" s="81"/>
      <c r="S196" s="81" t="str">
        <f t="shared" si="53"/>
        <v/>
      </c>
      <c r="T196" s="81"/>
      <c r="U196" s="81" t="str">
        <f t="shared" si="54"/>
        <v/>
      </c>
      <c r="V196" s="81" t="str">
        <f t="shared" ref="V196:V259" si="61">IF(K196=0,"",IF(T196&gt;R196,1,""))</f>
        <v/>
      </c>
      <c r="W196" s="81"/>
      <c r="X196" s="81"/>
      <c r="Y196" s="81" t="str">
        <f t="shared" ref="Y196:Y259" si="62">IF(K196=0,"",IF(W196&lt;X196,1,""))</f>
        <v/>
      </c>
      <c r="Z196" s="91"/>
      <c r="AA196" s="91"/>
      <c r="AB196" s="61" t="str">
        <f t="shared" si="55"/>
        <v/>
      </c>
      <c r="AG196" s="61" t="str">
        <f t="shared" ref="AG196:AG259" si="63">IF(K196=0,"",IF(W196&gt;L196,1,""))</f>
        <v/>
      </c>
      <c r="AR196" s="19" t="str">
        <f t="shared" si="56"/>
        <v/>
      </c>
      <c r="AS196" s="19" t="str">
        <f t="shared" si="57"/>
        <v/>
      </c>
      <c r="AT196" s="19" t="str">
        <f t="shared" ref="AT196:AT259" si="64">IF(K196=0,"",IF(N196&gt;L196,1,""))</f>
        <v/>
      </c>
      <c r="AU196" s="19"/>
      <c r="AV196" s="111"/>
      <c r="AW196" s="19" t="str">
        <f t="shared" ref="AW196:AW259" si="65">IF(K196=0,"",IF(AU196&lt;AV196,1,""))</f>
        <v/>
      </c>
      <c r="AX196" s="109"/>
      <c r="AY196" s="19" t="str">
        <f t="shared" ref="AY196:AY259" si="66">IF(K196=0,"",IF(AU196&gt;L196,1,""))</f>
        <v/>
      </c>
      <c r="AZ196" s="19" t="str">
        <f t="shared" si="58"/>
        <v/>
      </c>
      <c r="BA196" s="19" t="str">
        <f t="shared" ref="BA196:BA259" si="67">IF(K196=0,"",IF(W196&gt;AU196,1,""))</f>
        <v/>
      </c>
    </row>
    <row r="197" spans="11:53" x14ac:dyDescent="0.3">
      <c r="K197" s="19"/>
      <c r="L197" s="81"/>
      <c r="M197" s="81"/>
      <c r="N197" s="81"/>
      <c r="O197" s="81"/>
      <c r="P197" s="81" t="str">
        <f t="shared" si="59"/>
        <v/>
      </c>
      <c r="Q197" s="81" t="str">
        <f t="shared" si="60"/>
        <v/>
      </c>
      <c r="R197" s="81"/>
      <c r="S197" s="81" t="str">
        <f t="shared" si="53"/>
        <v/>
      </c>
      <c r="T197" s="81"/>
      <c r="U197" s="81" t="str">
        <f t="shared" si="54"/>
        <v/>
      </c>
      <c r="V197" s="81" t="str">
        <f t="shared" si="61"/>
        <v/>
      </c>
      <c r="W197" s="81"/>
      <c r="X197" s="81"/>
      <c r="Y197" s="81" t="str">
        <f t="shared" si="62"/>
        <v/>
      </c>
      <c r="Z197" s="91"/>
      <c r="AA197" s="91"/>
      <c r="AB197" s="61" t="str">
        <f t="shared" si="55"/>
        <v/>
      </c>
      <c r="AG197" s="61" t="str">
        <f t="shared" si="63"/>
        <v/>
      </c>
      <c r="AR197" s="19" t="str">
        <f t="shared" si="56"/>
        <v/>
      </c>
      <c r="AS197" s="19" t="str">
        <f t="shared" si="57"/>
        <v/>
      </c>
      <c r="AT197" s="19" t="str">
        <f t="shared" si="64"/>
        <v/>
      </c>
      <c r="AU197" s="19"/>
      <c r="AV197" s="111"/>
      <c r="AW197" s="19" t="str">
        <f t="shared" si="65"/>
        <v/>
      </c>
      <c r="AX197" s="109"/>
      <c r="AY197" s="19" t="str">
        <f t="shared" si="66"/>
        <v/>
      </c>
      <c r="AZ197" s="19" t="str">
        <f t="shared" si="58"/>
        <v/>
      </c>
      <c r="BA197" s="19" t="str">
        <f t="shared" si="67"/>
        <v/>
      </c>
    </row>
    <row r="198" spans="11:53" x14ac:dyDescent="0.3">
      <c r="K198" s="19"/>
      <c r="L198" s="81"/>
      <c r="M198" s="81"/>
      <c r="N198" s="81"/>
      <c r="O198" s="81"/>
      <c r="P198" s="81" t="str">
        <f t="shared" si="59"/>
        <v/>
      </c>
      <c r="Q198" s="81" t="str">
        <f t="shared" si="60"/>
        <v/>
      </c>
      <c r="R198" s="81"/>
      <c r="S198" s="81" t="str">
        <f t="shared" si="53"/>
        <v/>
      </c>
      <c r="T198" s="81"/>
      <c r="U198" s="81" t="str">
        <f t="shared" si="54"/>
        <v/>
      </c>
      <c r="V198" s="81" t="str">
        <f t="shared" si="61"/>
        <v/>
      </c>
      <c r="W198" s="81"/>
      <c r="X198" s="81"/>
      <c r="Y198" s="81" t="str">
        <f t="shared" si="62"/>
        <v/>
      </c>
      <c r="Z198" s="91"/>
      <c r="AA198" s="91"/>
      <c r="AB198" s="61" t="str">
        <f t="shared" si="55"/>
        <v/>
      </c>
      <c r="AG198" s="61" t="str">
        <f t="shared" si="63"/>
        <v/>
      </c>
      <c r="AR198" s="19" t="str">
        <f t="shared" si="56"/>
        <v/>
      </c>
      <c r="AS198" s="19" t="str">
        <f t="shared" si="57"/>
        <v/>
      </c>
      <c r="AT198" s="19" t="str">
        <f t="shared" si="64"/>
        <v/>
      </c>
      <c r="AU198" s="19"/>
      <c r="AV198" s="111"/>
      <c r="AW198" s="19" t="str">
        <f t="shared" si="65"/>
        <v/>
      </c>
      <c r="AX198" s="109"/>
      <c r="AY198" s="19" t="str">
        <f t="shared" si="66"/>
        <v/>
      </c>
      <c r="AZ198" s="19" t="str">
        <f t="shared" si="58"/>
        <v/>
      </c>
      <c r="BA198" s="19" t="str">
        <f t="shared" si="67"/>
        <v/>
      </c>
    </row>
    <row r="199" spans="11:53" x14ac:dyDescent="0.3">
      <c r="K199" s="19"/>
      <c r="L199" s="81"/>
      <c r="M199" s="81"/>
      <c r="N199" s="81"/>
      <c r="O199" s="81"/>
      <c r="P199" s="81" t="str">
        <f t="shared" si="59"/>
        <v/>
      </c>
      <c r="Q199" s="81" t="str">
        <f t="shared" si="60"/>
        <v/>
      </c>
      <c r="R199" s="81"/>
      <c r="S199" s="81" t="str">
        <f t="shared" si="53"/>
        <v/>
      </c>
      <c r="T199" s="81"/>
      <c r="U199" s="81" t="str">
        <f t="shared" si="54"/>
        <v/>
      </c>
      <c r="V199" s="81" t="str">
        <f t="shared" si="61"/>
        <v/>
      </c>
      <c r="W199" s="81"/>
      <c r="X199" s="81"/>
      <c r="Y199" s="81" t="str">
        <f t="shared" si="62"/>
        <v/>
      </c>
      <c r="Z199" s="91"/>
      <c r="AA199" s="91"/>
      <c r="AB199" s="61" t="str">
        <f t="shared" si="55"/>
        <v/>
      </c>
      <c r="AG199" s="61" t="str">
        <f t="shared" si="63"/>
        <v/>
      </c>
      <c r="AR199" s="19" t="str">
        <f t="shared" si="56"/>
        <v/>
      </c>
      <c r="AS199" s="19" t="str">
        <f t="shared" si="57"/>
        <v/>
      </c>
      <c r="AT199" s="19" t="str">
        <f t="shared" si="64"/>
        <v/>
      </c>
      <c r="AU199" s="19"/>
      <c r="AV199" s="111"/>
      <c r="AW199" s="19" t="str">
        <f t="shared" si="65"/>
        <v/>
      </c>
      <c r="AX199" s="109"/>
      <c r="AY199" s="19" t="str">
        <f t="shared" si="66"/>
        <v/>
      </c>
      <c r="AZ199" s="19" t="str">
        <f t="shared" si="58"/>
        <v/>
      </c>
      <c r="BA199" s="19" t="str">
        <f t="shared" si="67"/>
        <v/>
      </c>
    </row>
    <row r="200" spans="11:53" x14ac:dyDescent="0.3">
      <c r="K200" s="19"/>
      <c r="L200" s="81"/>
      <c r="M200" s="81"/>
      <c r="N200" s="81"/>
      <c r="O200" s="81"/>
      <c r="P200" s="81" t="str">
        <f t="shared" si="59"/>
        <v/>
      </c>
      <c r="Q200" s="81" t="str">
        <f t="shared" si="60"/>
        <v/>
      </c>
      <c r="R200" s="81"/>
      <c r="S200" s="81" t="str">
        <f t="shared" si="53"/>
        <v/>
      </c>
      <c r="T200" s="81"/>
      <c r="U200" s="81" t="str">
        <f t="shared" si="54"/>
        <v/>
      </c>
      <c r="V200" s="81" t="str">
        <f t="shared" si="61"/>
        <v/>
      </c>
      <c r="W200" s="81"/>
      <c r="X200" s="81"/>
      <c r="Y200" s="81" t="str">
        <f t="shared" si="62"/>
        <v/>
      </c>
      <c r="Z200" s="91"/>
      <c r="AA200" s="91"/>
      <c r="AB200" s="61" t="str">
        <f t="shared" si="55"/>
        <v/>
      </c>
      <c r="AG200" s="61" t="str">
        <f t="shared" si="63"/>
        <v/>
      </c>
      <c r="AR200" s="19" t="str">
        <f t="shared" si="56"/>
        <v/>
      </c>
      <c r="AS200" s="19" t="str">
        <f t="shared" si="57"/>
        <v/>
      </c>
      <c r="AT200" s="19" t="str">
        <f t="shared" si="64"/>
        <v/>
      </c>
      <c r="AU200" s="19"/>
      <c r="AV200" s="111"/>
      <c r="AW200" s="19" t="str">
        <f t="shared" si="65"/>
        <v/>
      </c>
      <c r="AX200" s="109"/>
      <c r="AY200" s="19" t="str">
        <f t="shared" si="66"/>
        <v/>
      </c>
      <c r="AZ200" s="19" t="str">
        <f t="shared" si="58"/>
        <v/>
      </c>
      <c r="BA200" s="19" t="str">
        <f t="shared" si="67"/>
        <v/>
      </c>
    </row>
    <row r="201" spans="11:53" x14ac:dyDescent="0.3">
      <c r="K201" s="19"/>
      <c r="L201" s="81"/>
      <c r="M201" s="81"/>
      <c r="N201" s="81"/>
      <c r="O201" s="81"/>
      <c r="P201" s="81" t="str">
        <f t="shared" si="59"/>
        <v/>
      </c>
      <c r="Q201" s="81" t="str">
        <f t="shared" si="60"/>
        <v/>
      </c>
      <c r="R201" s="81"/>
      <c r="S201" s="81" t="str">
        <f t="shared" si="53"/>
        <v/>
      </c>
      <c r="T201" s="81"/>
      <c r="U201" s="81" t="str">
        <f t="shared" si="54"/>
        <v/>
      </c>
      <c r="V201" s="81" t="str">
        <f t="shared" si="61"/>
        <v/>
      </c>
      <c r="W201" s="81"/>
      <c r="X201" s="81"/>
      <c r="Y201" s="81" t="str">
        <f t="shared" si="62"/>
        <v/>
      </c>
      <c r="Z201" s="91"/>
      <c r="AA201" s="91"/>
      <c r="AB201" s="61" t="str">
        <f t="shared" si="55"/>
        <v/>
      </c>
      <c r="AG201" s="61" t="str">
        <f t="shared" si="63"/>
        <v/>
      </c>
      <c r="AR201" s="19" t="str">
        <f t="shared" si="56"/>
        <v/>
      </c>
      <c r="AS201" s="19" t="str">
        <f t="shared" si="57"/>
        <v/>
      </c>
      <c r="AT201" s="19" t="str">
        <f t="shared" si="64"/>
        <v/>
      </c>
      <c r="AU201" s="19"/>
      <c r="AV201" s="111"/>
      <c r="AW201" s="19" t="str">
        <f t="shared" si="65"/>
        <v/>
      </c>
      <c r="AX201" s="109"/>
      <c r="AY201" s="19" t="str">
        <f t="shared" si="66"/>
        <v/>
      </c>
      <c r="AZ201" s="19" t="str">
        <f t="shared" si="58"/>
        <v/>
      </c>
      <c r="BA201" s="19" t="str">
        <f t="shared" si="67"/>
        <v/>
      </c>
    </row>
    <row r="202" spans="11:53" x14ac:dyDescent="0.3">
      <c r="K202" s="19"/>
      <c r="L202" s="81"/>
      <c r="M202" s="81"/>
      <c r="N202" s="81"/>
      <c r="O202" s="81"/>
      <c r="P202" s="81" t="str">
        <f t="shared" si="59"/>
        <v/>
      </c>
      <c r="Q202" s="81" t="str">
        <f t="shared" si="60"/>
        <v/>
      </c>
      <c r="R202" s="81"/>
      <c r="S202" s="81" t="str">
        <f t="shared" si="53"/>
        <v/>
      </c>
      <c r="T202" s="81"/>
      <c r="U202" s="81" t="str">
        <f t="shared" si="54"/>
        <v/>
      </c>
      <c r="V202" s="81" t="str">
        <f t="shared" si="61"/>
        <v/>
      </c>
      <c r="W202" s="81"/>
      <c r="X202" s="81"/>
      <c r="Y202" s="81" t="str">
        <f t="shared" si="62"/>
        <v/>
      </c>
      <c r="Z202" s="91"/>
      <c r="AA202" s="91"/>
      <c r="AB202" s="61" t="str">
        <f t="shared" si="55"/>
        <v/>
      </c>
      <c r="AG202" s="61" t="str">
        <f t="shared" si="63"/>
        <v/>
      </c>
      <c r="AR202" s="19" t="str">
        <f t="shared" si="56"/>
        <v/>
      </c>
      <c r="AS202" s="19" t="str">
        <f t="shared" si="57"/>
        <v/>
      </c>
      <c r="AT202" s="19" t="str">
        <f t="shared" si="64"/>
        <v/>
      </c>
      <c r="AU202" s="19"/>
      <c r="AV202" s="111"/>
      <c r="AW202" s="19" t="str">
        <f t="shared" si="65"/>
        <v/>
      </c>
      <c r="AX202" s="109"/>
      <c r="AY202" s="19" t="str">
        <f t="shared" si="66"/>
        <v/>
      </c>
      <c r="AZ202" s="19" t="str">
        <f t="shared" si="58"/>
        <v/>
      </c>
      <c r="BA202" s="19" t="str">
        <f t="shared" si="67"/>
        <v/>
      </c>
    </row>
    <row r="203" spans="11:53" x14ac:dyDescent="0.3">
      <c r="K203" s="19"/>
      <c r="L203" s="81"/>
      <c r="M203" s="81"/>
      <c r="N203" s="81"/>
      <c r="O203" s="81"/>
      <c r="P203" s="81" t="str">
        <f t="shared" si="59"/>
        <v/>
      </c>
      <c r="Q203" s="81" t="str">
        <f t="shared" si="60"/>
        <v/>
      </c>
      <c r="R203" s="81"/>
      <c r="S203" s="81" t="str">
        <f t="shared" si="53"/>
        <v/>
      </c>
      <c r="T203" s="81"/>
      <c r="U203" s="81" t="str">
        <f t="shared" si="54"/>
        <v/>
      </c>
      <c r="V203" s="81" t="str">
        <f t="shared" si="61"/>
        <v/>
      </c>
      <c r="W203" s="81"/>
      <c r="X203" s="81"/>
      <c r="Y203" s="81" t="str">
        <f t="shared" si="62"/>
        <v/>
      </c>
      <c r="Z203" s="91"/>
      <c r="AA203" s="91"/>
      <c r="AB203" s="61" t="str">
        <f t="shared" si="55"/>
        <v/>
      </c>
      <c r="AG203" s="61" t="str">
        <f t="shared" si="63"/>
        <v/>
      </c>
      <c r="AR203" s="19" t="str">
        <f t="shared" si="56"/>
        <v/>
      </c>
      <c r="AS203" s="19" t="str">
        <f t="shared" si="57"/>
        <v/>
      </c>
      <c r="AT203" s="19" t="str">
        <f t="shared" si="64"/>
        <v/>
      </c>
      <c r="AU203" s="19"/>
      <c r="AV203" s="111"/>
      <c r="AW203" s="19" t="str">
        <f t="shared" si="65"/>
        <v/>
      </c>
      <c r="AX203" s="109"/>
      <c r="AY203" s="19" t="str">
        <f t="shared" si="66"/>
        <v/>
      </c>
      <c r="AZ203" s="19" t="str">
        <f t="shared" si="58"/>
        <v/>
      </c>
      <c r="BA203" s="19" t="str">
        <f t="shared" si="67"/>
        <v/>
      </c>
    </row>
    <row r="204" spans="11:53" x14ac:dyDescent="0.3">
      <c r="K204" s="19"/>
      <c r="L204" s="81"/>
      <c r="M204" s="81"/>
      <c r="N204" s="81"/>
      <c r="O204" s="81"/>
      <c r="P204" s="81" t="str">
        <f t="shared" si="59"/>
        <v/>
      </c>
      <c r="Q204" s="81" t="str">
        <f t="shared" si="60"/>
        <v/>
      </c>
      <c r="R204" s="81"/>
      <c r="S204" s="81" t="str">
        <f t="shared" si="53"/>
        <v/>
      </c>
      <c r="T204" s="81"/>
      <c r="U204" s="81" t="str">
        <f t="shared" si="54"/>
        <v/>
      </c>
      <c r="V204" s="81" t="str">
        <f t="shared" si="61"/>
        <v/>
      </c>
      <c r="W204" s="81"/>
      <c r="X204" s="81"/>
      <c r="Y204" s="81" t="str">
        <f t="shared" si="62"/>
        <v/>
      </c>
      <c r="Z204" s="91"/>
      <c r="AA204" s="91"/>
      <c r="AB204" s="61" t="str">
        <f t="shared" si="55"/>
        <v/>
      </c>
      <c r="AG204" s="61" t="str">
        <f t="shared" si="63"/>
        <v/>
      </c>
      <c r="AR204" s="19" t="str">
        <f t="shared" si="56"/>
        <v/>
      </c>
      <c r="AS204" s="19" t="str">
        <f t="shared" si="57"/>
        <v/>
      </c>
      <c r="AT204" s="19" t="str">
        <f t="shared" si="64"/>
        <v/>
      </c>
      <c r="AU204" s="19"/>
      <c r="AV204" s="111"/>
      <c r="AW204" s="19" t="str">
        <f t="shared" si="65"/>
        <v/>
      </c>
      <c r="AX204" s="109"/>
      <c r="AY204" s="19" t="str">
        <f t="shared" si="66"/>
        <v/>
      </c>
      <c r="AZ204" s="19" t="str">
        <f t="shared" si="58"/>
        <v/>
      </c>
      <c r="BA204" s="19" t="str">
        <f t="shared" si="67"/>
        <v/>
      </c>
    </row>
    <row r="205" spans="11:53" x14ac:dyDescent="0.3">
      <c r="K205" s="19"/>
      <c r="L205" s="81"/>
      <c r="M205" s="81"/>
      <c r="N205" s="81"/>
      <c r="O205" s="81"/>
      <c r="P205" s="81" t="str">
        <f t="shared" si="59"/>
        <v/>
      </c>
      <c r="Q205" s="81" t="str">
        <f t="shared" si="60"/>
        <v/>
      </c>
      <c r="R205" s="81"/>
      <c r="S205" s="81" t="str">
        <f t="shared" si="53"/>
        <v/>
      </c>
      <c r="T205" s="81"/>
      <c r="U205" s="81" t="str">
        <f t="shared" si="54"/>
        <v/>
      </c>
      <c r="V205" s="81" t="str">
        <f t="shared" si="61"/>
        <v/>
      </c>
      <c r="W205" s="81"/>
      <c r="X205" s="81"/>
      <c r="Y205" s="81" t="str">
        <f t="shared" si="62"/>
        <v/>
      </c>
      <c r="Z205" s="91"/>
      <c r="AA205" s="91"/>
      <c r="AB205" s="61" t="str">
        <f t="shared" si="55"/>
        <v/>
      </c>
      <c r="AG205" s="61" t="str">
        <f t="shared" si="63"/>
        <v/>
      </c>
      <c r="AR205" s="19" t="str">
        <f t="shared" si="56"/>
        <v/>
      </c>
      <c r="AS205" s="19" t="str">
        <f t="shared" si="57"/>
        <v/>
      </c>
      <c r="AT205" s="19" t="str">
        <f t="shared" si="64"/>
        <v/>
      </c>
      <c r="AU205" s="19"/>
      <c r="AV205" s="111"/>
      <c r="AW205" s="19" t="str">
        <f t="shared" si="65"/>
        <v/>
      </c>
      <c r="AX205" s="109"/>
      <c r="AY205" s="19" t="str">
        <f t="shared" si="66"/>
        <v/>
      </c>
      <c r="AZ205" s="19" t="str">
        <f t="shared" si="58"/>
        <v/>
      </c>
      <c r="BA205" s="19" t="str">
        <f t="shared" si="67"/>
        <v/>
      </c>
    </row>
    <row r="206" spans="11:53" x14ac:dyDescent="0.3">
      <c r="K206" s="19"/>
      <c r="L206" s="81"/>
      <c r="M206" s="81"/>
      <c r="N206" s="81"/>
      <c r="O206" s="81"/>
      <c r="P206" s="81" t="str">
        <f t="shared" si="59"/>
        <v/>
      </c>
      <c r="Q206" s="81" t="str">
        <f t="shared" si="60"/>
        <v/>
      </c>
      <c r="R206" s="81"/>
      <c r="S206" s="81" t="str">
        <f t="shared" si="53"/>
        <v/>
      </c>
      <c r="T206" s="81"/>
      <c r="U206" s="81" t="str">
        <f t="shared" si="54"/>
        <v/>
      </c>
      <c r="V206" s="81" t="str">
        <f t="shared" si="61"/>
        <v/>
      </c>
      <c r="W206" s="81"/>
      <c r="X206" s="81"/>
      <c r="Y206" s="81" t="str">
        <f t="shared" si="62"/>
        <v/>
      </c>
      <c r="Z206" s="91"/>
      <c r="AA206" s="91"/>
      <c r="AB206" s="61" t="str">
        <f t="shared" si="55"/>
        <v/>
      </c>
      <c r="AG206" s="61" t="str">
        <f t="shared" si="63"/>
        <v/>
      </c>
      <c r="AR206" s="19" t="str">
        <f t="shared" si="56"/>
        <v/>
      </c>
      <c r="AS206" s="19" t="str">
        <f t="shared" si="57"/>
        <v/>
      </c>
      <c r="AT206" s="19" t="str">
        <f t="shared" si="64"/>
        <v/>
      </c>
      <c r="AU206" s="19"/>
      <c r="AV206" s="111"/>
      <c r="AW206" s="19" t="str">
        <f t="shared" si="65"/>
        <v/>
      </c>
      <c r="AX206" s="109"/>
      <c r="AY206" s="19" t="str">
        <f t="shared" si="66"/>
        <v/>
      </c>
      <c r="AZ206" s="19" t="str">
        <f t="shared" si="58"/>
        <v/>
      </c>
      <c r="BA206" s="19" t="str">
        <f t="shared" si="67"/>
        <v/>
      </c>
    </row>
    <row r="207" spans="11:53" x14ac:dyDescent="0.3">
      <c r="K207" s="19"/>
      <c r="L207" s="81"/>
      <c r="M207" s="81"/>
      <c r="N207" s="81"/>
      <c r="O207" s="81"/>
      <c r="P207" s="81" t="str">
        <f t="shared" si="59"/>
        <v/>
      </c>
      <c r="Q207" s="81" t="str">
        <f t="shared" si="60"/>
        <v/>
      </c>
      <c r="R207" s="81"/>
      <c r="S207" s="81" t="str">
        <f t="shared" si="53"/>
        <v/>
      </c>
      <c r="T207" s="81"/>
      <c r="U207" s="81" t="str">
        <f t="shared" si="54"/>
        <v/>
      </c>
      <c r="V207" s="81" t="str">
        <f t="shared" si="61"/>
        <v/>
      </c>
      <c r="W207" s="81"/>
      <c r="X207" s="81"/>
      <c r="Y207" s="81" t="str">
        <f t="shared" si="62"/>
        <v/>
      </c>
      <c r="Z207" s="91"/>
      <c r="AA207" s="91"/>
      <c r="AB207" s="61" t="str">
        <f t="shared" si="55"/>
        <v/>
      </c>
      <c r="AG207" s="61" t="str">
        <f t="shared" si="63"/>
        <v/>
      </c>
      <c r="AR207" s="19" t="str">
        <f t="shared" si="56"/>
        <v/>
      </c>
      <c r="AS207" s="19" t="str">
        <f t="shared" si="57"/>
        <v/>
      </c>
      <c r="AT207" s="19" t="str">
        <f t="shared" si="64"/>
        <v/>
      </c>
      <c r="AU207" s="19"/>
      <c r="AV207" s="111"/>
      <c r="AW207" s="19" t="str">
        <f t="shared" si="65"/>
        <v/>
      </c>
      <c r="AX207" s="109"/>
      <c r="AY207" s="19" t="str">
        <f t="shared" si="66"/>
        <v/>
      </c>
      <c r="AZ207" s="19" t="str">
        <f t="shared" si="58"/>
        <v/>
      </c>
      <c r="BA207" s="19" t="str">
        <f t="shared" si="67"/>
        <v/>
      </c>
    </row>
    <row r="208" spans="11:53" x14ac:dyDescent="0.3">
      <c r="K208" s="19"/>
      <c r="L208" s="81"/>
      <c r="M208" s="81"/>
      <c r="N208" s="81"/>
      <c r="O208" s="81"/>
      <c r="P208" s="81" t="str">
        <f t="shared" si="59"/>
        <v/>
      </c>
      <c r="Q208" s="81" t="str">
        <f t="shared" si="60"/>
        <v/>
      </c>
      <c r="R208" s="81"/>
      <c r="S208" s="81" t="str">
        <f t="shared" si="53"/>
        <v/>
      </c>
      <c r="T208" s="81"/>
      <c r="U208" s="81" t="str">
        <f t="shared" si="54"/>
        <v/>
      </c>
      <c r="V208" s="81" t="str">
        <f t="shared" si="61"/>
        <v/>
      </c>
      <c r="W208" s="81"/>
      <c r="X208" s="81"/>
      <c r="Y208" s="81" t="str">
        <f t="shared" si="62"/>
        <v/>
      </c>
      <c r="Z208" s="91"/>
      <c r="AA208" s="91"/>
      <c r="AB208" s="61" t="str">
        <f t="shared" si="55"/>
        <v/>
      </c>
      <c r="AG208" s="61" t="str">
        <f t="shared" si="63"/>
        <v/>
      </c>
      <c r="AR208" s="19" t="str">
        <f t="shared" si="56"/>
        <v/>
      </c>
      <c r="AS208" s="19" t="str">
        <f t="shared" si="57"/>
        <v/>
      </c>
      <c r="AT208" s="19" t="str">
        <f t="shared" si="64"/>
        <v/>
      </c>
      <c r="AU208" s="19"/>
      <c r="AV208" s="111"/>
      <c r="AW208" s="19" t="str">
        <f t="shared" si="65"/>
        <v/>
      </c>
      <c r="AX208" s="109"/>
      <c r="AY208" s="19" t="str">
        <f t="shared" si="66"/>
        <v/>
      </c>
      <c r="AZ208" s="19" t="str">
        <f t="shared" si="58"/>
        <v/>
      </c>
      <c r="BA208" s="19" t="str">
        <f t="shared" si="67"/>
        <v/>
      </c>
    </row>
    <row r="209" spans="11:53" x14ac:dyDescent="0.3">
      <c r="K209" s="19"/>
      <c r="L209" s="81"/>
      <c r="M209" s="81"/>
      <c r="N209" s="81"/>
      <c r="O209" s="81"/>
      <c r="P209" s="81" t="str">
        <f t="shared" si="59"/>
        <v/>
      </c>
      <c r="Q209" s="81" t="str">
        <f t="shared" si="60"/>
        <v/>
      </c>
      <c r="R209" s="81"/>
      <c r="S209" s="81" t="str">
        <f t="shared" si="53"/>
        <v/>
      </c>
      <c r="T209" s="81"/>
      <c r="U209" s="81" t="str">
        <f t="shared" si="54"/>
        <v/>
      </c>
      <c r="V209" s="81" t="str">
        <f t="shared" si="61"/>
        <v/>
      </c>
      <c r="W209" s="81"/>
      <c r="X209" s="81"/>
      <c r="Y209" s="81" t="str">
        <f t="shared" si="62"/>
        <v/>
      </c>
      <c r="Z209" s="91"/>
      <c r="AA209" s="91"/>
      <c r="AB209" s="61" t="str">
        <f t="shared" si="55"/>
        <v/>
      </c>
      <c r="AG209" s="61" t="str">
        <f t="shared" si="63"/>
        <v/>
      </c>
      <c r="AR209" s="19" t="str">
        <f t="shared" si="56"/>
        <v/>
      </c>
      <c r="AS209" s="19" t="str">
        <f t="shared" si="57"/>
        <v/>
      </c>
      <c r="AT209" s="19" t="str">
        <f t="shared" si="64"/>
        <v/>
      </c>
      <c r="AU209" s="19"/>
      <c r="AV209" s="111"/>
      <c r="AW209" s="19" t="str">
        <f t="shared" si="65"/>
        <v/>
      </c>
      <c r="AX209" s="109"/>
      <c r="AY209" s="19" t="str">
        <f t="shared" si="66"/>
        <v/>
      </c>
      <c r="AZ209" s="19" t="str">
        <f t="shared" si="58"/>
        <v/>
      </c>
      <c r="BA209" s="19" t="str">
        <f t="shared" si="67"/>
        <v/>
      </c>
    </row>
    <row r="210" spans="11:53" x14ac:dyDescent="0.3">
      <c r="K210" s="19"/>
      <c r="L210" s="81"/>
      <c r="M210" s="81"/>
      <c r="N210" s="81"/>
      <c r="O210" s="81"/>
      <c r="P210" s="81" t="str">
        <f t="shared" si="59"/>
        <v/>
      </c>
      <c r="Q210" s="81" t="str">
        <f t="shared" si="60"/>
        <v/>
      </c>
      <c r="R210" s="81"/>
      <c r="S210" s="81" t="str">
        <f t="shared" si="53"/>
        <v/>
      </c>
      <c r="T210" s="81"/>
      <c r="U210" s="81" t="str">
        <f t="shared" si="54"/>
        <v/>
      </c>
      <c r="V210" s="81" t="str">
        <f t="shared" si="61"/>
        <v/>
      </c>
      <c r="W210" s="81"/>
      <c r="X210" s="81"/>
      <c r="Y210" s="81" t="str">
        <f t="shared" si="62"/>
        <v/>
      </c>
      <c r="Z210" s="91"/>
      <c r="AA210" s="91"/>
      <c r="AB210" s="61" t="str">
        <f t="shared" si="55"/>
        <v/>
      </c>
      <c r="AG210" s="61" t="str">
        <f t="shared" si="63"/>
        <v/>
      </c>
      <c r="AR210" s="19" t="str">
        <f t="shared" si="56"/>
        <v/>
      </c>
      <c r="AS210" s="19" t="str">
        <f t="shared" si="57"/>
        <v/>
      </c>
      <c r="AT210" s="19" t="str">
        <f t="shared" si="64"/>
        <v/>
      </c>
      <c r="AU210" s="19"/>
      <c r="AV210" s="111"/>
      <c r="AW210" s="19" t="str">
        <f t="shared" si="65"/>
        <v/>
      </c>
      <c r="AX210" s="109"/>
      <c r="AY210" s="19" t="str">
        <f t="shared" si="66"/>
        <v/>
      </c>
      <c r="AZ210" s="19" t="str">
        <f t="shared" si="58"/>
        <v/>
      </c>
      <c r="BA210" s="19" t="str">
        <f t="shared" si="67"/>
        <v/>
      </c>
    </row>
    <row r="211" spans="11:53" x14ac:dyDescent="0.3">
      <c r="K211" s="19"/>
      <c r="L211" s="81"/>
      <c r="M211" s="81"/>
      <c r="N211" s="81"/>
      <c r="O211" s="81"/>
      <c r="P211" s="81" t="str">
        <f t="shared" si="59"/>
        <v/>
      </c>
      <c r="Q211" s="81" t="str">
        <f t="shared" si="60"/>
        <v/>
      </c>
      <c r="R211" s="81"/>
      <c r="S211" s="81" t="str">
        <f t="shared" si="53"/>
        <v/>
      </c>
      <c r="T211" s="81"/>
      <c r="U211" s="81" t="str">
        <f t="shared" si="54"/>
        <v/>
      </c>
      <c r="V211" s="81" t="str">
        <f t="shared" si="61"/>
        <v/>
      </c>
      <c r="W211" s="81"/>
      <c r="X211" s="81"/>
      <c r="Y211" s="81" t="str">
        <f t="shared" si="62"/>
        <v/>
      </c>
      <c r="Z211" s="91"/>
      <c r="AA211" s="91"/>
      <c r="AB211" s="61" t="str">
        <f t="shared" si="55"/>
        <v/>
      </c>
      <c r="AG211" s="61" t="str">
        <f t="shared" si="63"/>
        <v/>
      </c>
      <c r="AR211" s="19" t="str">
        <f t="shared" si="56"/>
        <v/>
      </c>
      <c r="AS211" s="19" t="str">
        <f t="shared" si="57"/>
        <v/>
      </c>
      <c r="AT211" s="19" t="str">
        <f t="shared" si="64"/>
        <v/>
      </c>
      <c r="AU211" s="19"/>
      <c r="AV211" s="111"/>
      <c r="AW211" s="19" t="str">
        <f t="shared" si="65"/>
        <v/>
      </c>
      <c r="AX211" s="109"/>
      <c r="AY211" s="19" t="str">
        <f t="shared" si="66"/>
        <v/>
      </c>
      <c r="AZ211" s="19" t="str">
        <f t="shared" si="58"/>
        <v/>
      </c>
      <c r="BA211" s="19" t="str">
        <f t="shared" si="67"/>
        <v/>
      </c>
    </row>
    <row r="212" spans="11:53" x14ac:dyDescent="0.3">
      <c r="K212" s="19"/>
      <c r="L212" s="81"/>
      <c r="M212" s="81"/>
      <c r="N212" s="81"/>
      <c r="O212" s="81"/>
      <c r="P212" s="81" t="str">
        <f t="shared" si="59"/>
        <v/>
      </c>
      <c r="Q212" s="81" t="str">
        <f t="shared" si="60"/>
        <v/>
      </c>
      <c r="R212" s="81"/>
      <c r="S212" s="81" t="str">
        <f t="shared" si="53"/>
        <v/>
      </c>
      <c r="T212" s="81"/>
      <c r="U212" s="81" t="str">
        <f t="shared" si="54"/>
        <v/>
      </c>
      <c r="V212" s="81" t="str">
        <f t="shared" si="61"/>
        <v/>
      </c>
      <c r="W212" s="81"/>
      <c r="X212" s="81"/>
      <c r="Y212" s="81" t="str">
        <f t="shared" si="62"/>
        <v/>
      </c>
      <c r="Z212" s="91"/>
      <c r="AA212" s="91"/>
      <c r="AB212" s="61" t="str">
        <f t="shared" si="55"/>
        <v/>
      </c>
      <c r="AG212" s="61" t="str">
        <f t="shared" si="63"/>
        <v/>
      </c>
      <c r="AR212" s="19" t="str">
        <f t="shared" si="56"/>
        <v/>
      </c>
      <c r="AS212" s="19" t="str">
        <f t="shared" si="57"/>
        <v/>
      </c>
      <c r="AT212" s="19" t="str">
        <f t="shared" si="64"/>
        <v/>
      </c>
      <c r="AU212" s="19"/>
      <c r="AV212" s="111"/>
      <c r="AW212" s="19" t="str">
        <f t="shared" si="65"/>
        <v/>
      </c>
      <c r="AX212" s="109"/>
      <c r="AY212" s="19" t="str">
        <f t="shared" si="66"/>
        <v/>
      </c>
      <c r="AZ212" s="19" t="str">
        <f t="shared" si="58"/>
        <v/>
      </c>
      <c r="BA212" s="19" t="str">
        <f t="shared" si="67"/>
        <v/>
      </c>
    </row>
    <row r="213" spans="11:53" x14ac:dyDescent="0.3">
      <c r="K213" s="19"/>
      <c r="L213" s="81"/>
      <c r="M213" s="81"/>
      <c r="N213" s="81"/>
      <c r="O213" s="81"/>
      <c r="P213" s="81" t="str">
        <f t="shared" si="59"/>
        <v/>
      </c>
      <c r="Q213" s="81" t="str">
        <f t="shared" si="60"/>
        <v/>
      </c>
      <c r="R213" s="81"/>
      <c r="S213" s="81" t="str">
        <f t="shared" si="53"/>
        <v/>
      </c>
      <c r="T213" s="81"/>
      <c r="U213" s="81" t="str">
        <f t="shared" si="54"/>
        <v/>
      </c>
      <c r="V213" s="81" t="str">
        <f t="shared" si="61"/>
        <v/>
      </c>
      <c r="W213" s="81"/>
      <c r="X213" s="81"/>
      <c r="Y213" s="81" t="str">
        <f t="shared" si="62"/>
        <v/>
      </c>
      <c r="Z213" s="91"/>
      <c r="AA213" s="91"/>
      <c r="AB213" s="61" t="str">
        <f t="shared" si="55"/>
        <v/>
      </c>
      <c r="AG213" s="61" t="str">
        <f t="shared" si="63"/>
        <v/>
      </c>
      <c r="AR213" s="19" t="str">
        <f t="shared" si="56"/>
        <v/>
      </c>
      <c r="AS213" s="19" t="str">
        <f t="shared" si="57"/>
        <v/>
      </c>
      <c r="AT213" s="19" t="str">
        <f t="shared" si="64"/>
        <v/>
      </c>
      <c r="AU213" s="19"/>
      <c r="AV213" s="111"/>
      <c r="AW213" s="19" t="str">
        <f t="shared" si="65"/>
        <v/>
      </c>
      <c r="AX213" s="109"/>
      <c r="AY213" s="19" t="str">
        <f t="shared" si="66"/>
        <v/>
      </c>
      <c r="AZ213" s="19" t="str">
        <f t="shared" si="58"/>
        <v/>
      </c>
      <c r="BA213" s="19" t="str">
        <f t="shared" si="67"/>
        <v/>
      </c>
    </row>
    <row r="214" spans="11:53" x14ac:dyDescent="0.3">
      <c r="K214" s="19"/>
      <c r="L214" s="81"/>
      <c r="M214" s="81"/>
      <c r="N214" s="81"/>
      <c r="O214" s="81"/>
      <c r="P214" s="81" t="str">
        <f t="shared" si="59"/>
        <v/>
      </c>
      <c r="Q214" s="81" t="str">
        <f t="shared" si="60"/>
        <v/>
      </c>
      <c r="R214" s="81"/>
      <c r="S214" s="81" t="str">
        <f t="shared" si="53"/>
        <v/>
      </c>
      <c r="T214" s="81"/>
      <c r="U214" s="81" t="str">
        <f t="shared" si="54"/>
        <v/>
      </c>
      <c r="V214" s="81" t="str">
        <f t="shared" si="61"/>
        <v/>
      </c>
      <c r="W214" s="81"/>
      <c r="X214" s="81"/>
      <c r="Y214" s="81" t="str">
        <f t="shared" si="62"/>
        <v/>
      </c>
      <c r="Z214" s="91"/>
      <c r="AA214" s="91"/>
      <c r="AB214" s="61" t="str">
        <f t="shared" si="55"/>
        <v/>
      </c>
      <c r="AG214" s="61" t="str">
        <f t="shared" si="63"/>
        <v/>
      </c>
      <c r="AR214" s="19" t="str">
        <f t="shared" si="56"/>
        <v/>
      </c>
      <c r="AS214" s="19" t="str">
        <f t="shared" si="57"/>
        <v/>
      </c>
      <c r="AT214" s="19" t="str">
        <f t="shared" si="64"/>
        <v/>
      </c>
      <c r="AU214" s="19"/>
      <c r="AV214" s="111"/>
      <c r="AW214" s="19" t="str">
        <f t="shared" si="65"/>
        <v/>
      </c>
      <c r="AX214" s="109"/>
      <c r="AY214" s="19" t="str">
        <f t="shared" si="66"/>
        <v/>
      </c>
      <c r="AZ214" s="19" t="str">
        <f t="shared" si="58"/>
        <v/>
      </c>
      <c r="BA214" s="19" t="str">
        <f t="shared" si="67"/>
        <v/>
      </c>
    </row>
    <row r="215" spans="11:53" x14ac:dyDescent="0.3">
      <c r="K215" s="19"/>
      <c r="L215" s="81"/>
      <c r="M215" s="81"/>
      <c r="N215" s="81"/>
      <c r="O215" s="81"/>
      <c r="P215" s="81" t="str">
        <f t="shared" si="59"/>
        <v/>
      </c>
      <c r="Q215" s="81" t="str">
        <f t="shared" si="60"/>
        <v/>
      </c>
      <c r="R215" s="81"/>
      <c r="S215" s="81" t="str">
        <f t="shared" si="53"/>
        <v/>
      </c>
      <c r="T215" s="81"/>
      <c r="U215" s="81" t="str">
        <f t="shared" si="54"/>
        <v/>
      </c>
      <c r="V215" s="81" t="str">
        <f t="shared" si="61"/>
        <v/>
      </c>
      <c r="W215" s="81"/>
      <c r="X215" s="81"/>
      <c r="Y215" s="81" t="str">
        <f t="shared" si="62"/>
        <v/>
      </c>
      <c r="Z215" s="91"/>
      <c r="AA215" s="91"/>
      <c r="AB215" s="61" t="str">
        <f t="shared" si="55"/>
        <v/>
      </c>
      <c r="AG215" s="61" t="str">
        <f t="shared" si="63"/>
        <v/>
      </c>
      <c r="AR215" s="19" t="str">
        <f t="shared" si="56"/>
        <v/>
      </c>
      <c r="AS215" s="19" t="str">
        <f t="shared" si="57"/>
        <v/>
      </c>
      <c r="AT215" s="19" t="str">
        <f t="shared" si="64"/>
        <v/>
      </c>
      <c r="AU215" s="19"/>
      <c r="AV215" s="111"/>
      <c r="AW215" s="19" t="str">
        <f t="shared" si="65"/>
        <v/>
      </c>
      <c r="AX215" s="109"/>
      <c r="AY215" s="19" t="str">
        <f t="shared" si="66"/>
        <v/>
      </c>
      <c r="AZ215" s="19" t="str">
        <f t="shared" si="58"/>
        <v/>
      </c>
      <c r="BA215" s="19" t="str">
        <f t="shared" si="67"/>
        <v/>
      </c>
    </row>
    <row r="216" spans="11:53" x14ac:dyDescent="0.3">
      <c r="K216" s="19"/>
      <c r="L216" s="81"/>
      <c r="M216" s="81"/>
      <c r="N216" s="81"/>
      <c r="O216" s="81"/>
      <c r="P216" s="81" t="str">
        <f t="shared" si="59"/>
        <v/>
      </c>
      <c r="Q216" s="81" t="str">
        <f t="shared" si="60"/>
        <v/>
      </c>
      <c r="R216" s="81"/>
      <c r="S216" s="81" t="str">
        <f t="shared" si="53"/>
        <v/>
      </c>
      <c r="T216" s="81"/>
      <c r="U216" s="81" t="str">
        <f t="shared" si="54"/>
        <v/>
      </c>
      <c r="V216" s="81" t="str">
        <f t="shared" si="61"/>
        <v/>
      </c>
      <c r="W216" s="81"/>
      <c r="X216" s="81"/>
      <c r="Y216" s="81" t="str">
        <f t="shared" si="62"/>
        <v/>
      </c>
      <c r="Z216" s="91"/>
      <c r="AA216" s="91"/>
      <c r="AB216" s="61" t="str">
        <f t="shared" si="55"/>
        <v/>
      </c>
      <c r="AG216" s="61" t="str">
        <f t="shared" si="63"/>
        <v/>
      </c>
      <c r="AR216" s="19" t="str">
        <f t="shared" si="56"/>
        <v/>
      </c>
      <c r="AS216" s="19" t="str">
        <f t="shared" si="57"/>
        <v/>
      </c>
      <c r="AT216" s="19" t="str">
        <f t="shared" si="64"/>
        <v/>
      </c>
      <c r="AU216" s="19"/>
      <c r="AV216" s="111"/>
      <c r="AW216" s="19" t="str">
        <f t="shared" si="65"/>
        <v/>
      </c>
      <c r="AX216" s="109"/>
      <c r="AY216" s="19" t="str">
        <f t="shared" si="66"/>
        <v/>
      </c>
      <c r="AZ216" s="19" t="str">
        <f t="shared" si="58"/>
        <v/>
      </c>
      <c r="BA216" s="19" t="str">
        <f t="shared" si="67"/>
        <v/>
      </c>
    </row>
    <row r="217" spans="11:53" x14ac:dyDescent="0.3">
      <c r="K217" s="19"/>
      <c r="L217" s="81"/>
      <c r="M217" s="81"/>
      <c r="N217" s="81"/>
      <c r="O217" s="81"/>
      <c r="P217" s="81" t="str">
        <f t="shared" si="59"/>
        <v/>
      </c>
      <c r="Q217" s="81" t="str">
        <f t="shared" si="60"/>
        <v/>
      </c>
      <c r="R217" s="81"/>
      <c r="S217" s="81" t="str">
        <f t="shared" si="53"/>
        <v/>
      </c>
      <c r="T217" s="81"/>
      <c r="U217" s="81" t="str">
        <f t="shared" si="54"/>
        <v/>
      </c>
      <c r="V217" s="81" t="str">
        <f t="shared" si="61"/>
        <v/>
      </c>
      <c r="W217" s="81"/>
      <c r="X217" s="81"/>
      <c r="Y217" s="81" t="str">
        <f t="shared" si="62"/>
        <v/>
      </c>
      <c r="Z217" s="91"/>
      <c r="AA217" s="91"/>
      <c r="AB217" s="61" t="str">
        <f t="shared" si="55"/>
        <v/>
      </c>
      <c r="AG217" s="61" t="str">
        <f t="shared" si="63"/>
        <v/>
      </c>
      <c r="AR217" s="19" t="str">
        <f t="shared" si="56"/>
        <v/>
      </c>
      <c r="AS217" s="19" t="str">
        <f t="shared" si="57"/>
        <v/>
      </c>
      <c r="AT217" s="19" t="str">
        <f t="shared" si="64"/>
        <v/>
      </c>
      <c r="AU217" s="19"/>
      <c r="AV217" s="111"/>
      <c r="AW217" s="19" t="str">
        <f t="shared" si="65"/>
        <v/>
      </c>
      <c r="AX217" s="109"/>
      <c r="AY217" s="19" t="str">
        <f t="shared" si="66"/>
        <v/>
      </c>
      <c r="AZ217" s="19" t="str">
        <f t="shared" si="58"/>
        <v/>
      </c>
      <c r="BA217" s="19" t="str">
        <f t="shared" si="67"/>
        <v/>
      </c>
    </row>
    <row r="218" spans="11:53" x14ac:dyDescent="0.3">
      <c r="K218" s="19"/>
      <c r="L218" s="81"/>
      <c r="M218" s="81"/>
      <c r="N218" s="81"/>
      <c r="O218" s="81"/>
      <c r="P218" s="81" t="str">
        <f t="shared" si="59"/>
        <v/>
      </c>
      <c r="Q218" s="81" t="str">
        <f t="shared" si="60"/>
        <v/>
      </c>
      <c r="R218" s="81"/>
      <c r="S218" s="81" t="str">
        <f t="shared" si="53"/>
        <v/>
      </c>
      <c r="T218" s="81"/>
      <c r="U218" s="81" t="str">
        <f t="shared" si="54"/>
        <v/>
      </c>
      <c r="V218" s="81" t="str">
        <f t="shared" si="61"/>
        <v/>
      </c>
      <c r="W218" s="81"/>
      <c r="X218" s="81"/>
      <c r="Y218" s="81" t="str">
        <f t="shared" si="62"/>
        <v/>
      </c>
      <c r="Z218" s="91"/>
      <c r="AA218" s="91"/>
      <c r="AB218" s="61" t="str">
        <f t="shared" si="55"/>
        <v/>
      </c>
      <c r="AG218" s="61" t="str">
        <f t="shared" si="63"/>
        <v/>
      </c>
      <c r="AR218" s="19" t="str">
        <f t="shared" si="56"/>
        <v/>
      </c>
      <c r="AS218" s="19" t="str">
        <f t="shared" si="57"/>
        <v/>
      </c>
      <c r="AT218" s="19" t="str">
        <f t="shared" si="64"/>
        <v/>
      </c>
      <c r="AU218" s="19"/>
      <c r="AV218" s="111"/>
      <c r="AW218" s="19" t="str">
        <f t="shared" si="65"/>
        <v/>
      </c>
      <c r="AX218" s="109"/>
      <c r="AY218" s="19" t="str">
        <f t="shared" si="66"/>
        <v/>
      </c>
      <c r="AZ218" s="19" t="str">
        <f t="shared" si="58"/>
        <v/>
      </c>
      <c r="BA218" s="19" t="str">
        <f t="shared" si="67"/>
        <v/>
      </c>
    </row>
    <row r="219" spans="11:53" x14ac:dyDescent="0.3">
      <c r="K219" s="19"/>
      <c r="L219" s="81"/>
      <c r="M219" s="81"/>
      <c r="N219" s="81"/>
      <c r="O219" s="81"/>
      <c r="P219" s="81" t="str">
        <f t="shared" si="59"/>
        <v/>
      </c>
      <c r="Q219" s="81" t="str">
        <f t="shared" si="60"/>
        <v/>
      </c>
      <c r="R219" s="81"/>
      <c r="S219" s="81" t="str">
        <f t="shared" si="53"/>
        <v/>
      </c>
      <c r="T219" s="81"/>
      <c r="U219" s="81" t="str">
        <f t="shared" si="54"/>
        <v/>
      </c>
      <c r="V219" s="81" t="str">
        <f t="shared" si="61"/>
        <v/>
      </c>
      <c r="W219" s="81"/>
      <c r="X219" s="81"/>
      <c r="Y219" s="81" t="str">
        <f t="shared" si="62"/>
        <v/>
      </c>
      <c r="Z219" s="91"/>
      <c r="AA219" s="91"/>
      <c r="AB219" s="61" t="str">
        <f t="shared" si="55"/>
        <v/>
      </c>
      <c r="AG219" s="61" t="str">
        <f t="shared" si="63"/>
        <v/>
      </c>
      <c r="AR219" s="19" t="str">
        <f t="shared" si="56"/>
        <v/>
      </c>
      <c r="AS219" s="19" t="str">
        <f t="shared" si="57"/>
        <v/>
      </c>
      <c r="AT219" s="19" t="str">
        <f t="shared" si="64"/>
        <v/>
      </c>
      <c r="AU219" s="19"/>
      <c r="AV219" s="111"/>
      <c r="AW219" s="19" t="str">
        <f t="shared" si="65"/>
        <v/>
      </c>
      <c r="AX219" s="109"/>
      <c r="AY219" s="19" t="str">
        <f t="shared" si="66"/>
        <v/>
      </c>
      <c r="AZ219" s="19" t="str">
        <f t="shared" si="58"/>
        <v/>
      </c>
      <c r="BA219" s="19" t="str">
        <f t="shared" si="67"/>
        <v/>
      </c>
    </row>
    <row r="220" spans="11:53" x14ac:dyDescent="0.3">
      <c r="K220" s="19"/>
      <c r="L220" s="81"/>
      <c r="M220" s="81"/>
      <c r="N220" s="81"/>
      <c r="O220" s="81"/>
      <c r="P220" s="81" t="str">
        <f t="shared" si="59"/>
        <v/>
      </c>
      <c r="Q220" s="81" t="str">
        <f t="shared" si="60"/>
        <v/>
      </c>
      <c r="R220" s="81"/>
      <c r="S220" s="81" t="str">
        <f t="shared" si="53"/>
        <v/>
      </c>
      <c r="T220" s="81"/>
      <c r="U220" s="81" t="str">
        <f t="shared" si="54"/>
        <v/>
      </c>
      <c r="V220" s="81" t="str">
        <f t="shared" si="61"/>
        <v/>
      </c>
      <c r="W220" s="81"/>
      <c r="X220" s="81"/>
      <c r="Y220" s="81" t="str">
        <f t="shared" si="62"/>
        <v/>
      </c>
      <c r="Z220" s="91"/>
      <c r="AA220" s="91"/>
      <c r="AB220" s="61" t="str">
        <f t="shared" si="55"/>
        <v/>
      </c>
      <c r="AG220" s="61" t="str">
        <f t="shared" si="63"/>
        <v/>
      </c>
      <c r="AR220" s="19" t="str">
        <f t="shared" si="56"/>
        <v/>
      </c>
      <c r="AS220" s="19" t="str">
        <f t="shared" si="57"/>
        <v/>
      </c>
      <c r="AT220" s="19" t="str">
        <f t="shared" si="64"/>
        <v/>
      </c>
      <c r="AU220" s="19"/>
      <c r="AV220" s="111"/>
      <c r="AW220" s="19" t="str">
        <f t="shared" si="65"/>
        <v/>
      </c>
      <c r="AX220" s="109"/>
      <c r="AY220" s="19" t="str">
        <f t="shared" si="66"/>
        <v/>
      </c>
      <c r="AZ220" s="19" t="str">
        <f t="shared" si="58"/>
        <v/>
      </c>
      <c r="BA220" s="19" t="str">
        <f t="shared" si="67"/>
        <v/>
      </c>
    </row>
    <row r="221" spans="11:53" x14ac:dyDescent="0.3">
      <c r="K221" s="19"/>
      <c r="L221" s="81"/>
      <c r="M221" s="81"/>
      <c r="N221" s="81"/>
      <c r="O221" s="81"/>
      <c r="P221" s="81" t="str">
        <f t="shared" si="59"/>
        <v/>
      </c>
      <c r="Q221" s="81" t="str">
        <f t="shared" si="60"/>
        <v/>
      </c>
      <c r="R221" s="81"/>
      <c r="S221" s="81" t="str">
        <f t="shared" si="53"/>
        <v/>
      </c>
      <c r="T221" s="81"/>
      <c r="U221" s="81" t="str">
        <f t="shared" si="54"/>
        <v/>
      </c>
      <c r="V221" s="81" t="str">
        <f t="shared" si="61"/>
        <v/>
      </c>
      <c r="W221" s="81"/>
      <c r="X221" s="81"/>
      <c r="Y221" s="81" t="str">
        <f t="shared" si="62"/>
        <v/>
      </c>
      <c r="Z221" s="91"/>
      <c r="AA221" s="91"/>
      <c r="AB221" s="61" t="str">
        <f t="shared" si="55"/>
        <v/>
      </c>
      <c r="AG221" s="61" t="str">
        <f t="shared" si="63"/>
        <v/>
      </c>
      <c r="AR221" s="19" t="str">
        <f t="shared" si="56"/>
        <v/>
      </c>
      <c r="AS221" s="19" t="str">
        <f t="shared" si="57"/>
        <v/>
      </c>
      <c r="AT221" s="19" t="str">
        <f t="shared" si="64"/>
        <v/>
      </c>
      <c r="AU221" s="19"/>
      <c r="AV221" s="111"/>
      <c r="AW221" s="19" t="str">
        <f t="shared" si="65"/>
        <v/>
      </c>
      <c r="AX221" s="109"/>
      <c r="AY221" s="19" t="str">
        <f t="shared" si="66"/>
        <v/>
      </c>
      <c r="AZ221" s="19" t="str">
        <f t="shared" si="58"/>
        <v/>
      </c>
      <c r="BA221" s="19" t="str">
        <f t="shared" si="67"/>
        <v/>
      </c>
    </row>
    <row r="222" spans="11:53" x14ac:dyDescent="0.3">
      <c r="K222" s="19"/>
      <c r="L222" s="81"/>
      <c r="M222" s="81"/>
      <c r="N222" s="81"/>
      <c r="O222" s="81"/>
      <c r="P222" s="81" t="str">
        <f t="shared" si="59"/>
        <v/>
      </c>
      <c r="Q222" s="81" t="str">
        <f t="shared" si="60"/>
        <v/>
      </c>
      <c r="R222" s="81"/>
      <c r="S222" s="81" t="str">
        <f t="shared" si="53"/>
        <v/>
      </c>
      <c r="T222" s="81"/>
      <c r="U222" s="81" t="str">
        <f t="shared" si="54"/>
        <v/>
      </c>
      <c r="V222" s="81" t="str">
        <f t="shared" si="61"/>
        <v/>
      </c>
      <c r="W222" s="81"/>
      <c r="X222" s="81"/>
      <c r="Y222" s="81" t="str">
        <f t="shared" si="62"/>
        <v/>
      </c>
      <c r="Z222" s="91"/>
      <c r="AA222" s="91"/>
      <c r="AB222" s="61" t="str">
        <f t="shared" si="55"/>
        <v/>
      </c>
      <c r="AG222" s="61" t="str">
        <f t="shared" si="63"/>
        <v/>
      </c>
      <c r="AR222" s="19" t="str">
        <f t="shared" si="56"/>
        <v/>
      </c>
      <c r="AS222" s="19" t="str">
        <f t="shared" si="57"/>
        <v/>
      </c>
      <c r="AT222" s="19" t="str">
        <f t="shared" si="64"/>
        <v/>
      </c>
      <c r="AU222" s="19"/>
      <c r="AV222" s="111"/>
      <c r="AW222" s="19" t="str">
        <f t="shared" si="65"/>
        <v/>
      </c>
      <c r="AX222" s="109"/>
      <c r="AY222" s="19" t="str">
        <f t="shared" si="66"/>
        <v/>
      </c>
      <c r="AZ222" s="19" t="str">
        <f t="shared" si="58"/>
        <v/>
      </c>
      <c r="BA222" s="19" t="str">
        <f t="shared" si="67"/>
        <v/>
      </c>
    </row>
    <row r="223" spans="11:53" x14ac:dyDescent="0.3">
      <c r="K223" s="19"/>
      <c r="L223" s="81"/>
      <c r="M223" s="81"/>
      <c r="N223" s="81"/>
      <c r="O223" s="81"/>
      <c r="P223" s="81" t="str">
        <f t="shared" si="59"/>
        <v/>
      </c>
      <c r="Q223" s="81" t="str">
        <f t="shared" si="60"/>
        <v/>
      </c>
      <c r="R223" s="81"/>
      <c r="S223" s="81" t="str">
        <f t="shared" si="53"/>
        <v/>
      </c>
      <c r="T223" s="81"/>
      <c r="U223" s="81" t="str">
        <f t="shared" si="54"/>
        <v/>
      </c>
      <c r="V223" s="81" t="str">
        <f t="shared" si="61"/>
        <v/>
      </c>
      <c r="W223" s="81"/>
      <c r="X223" s="81"/>
      <c r="Y223" s="81" t="str">
        <f t="shared" si="62"/>
        <v/>
      </c>
      <c r="Z223" s="91"/>
      <c r="AA223" s="91"/>
      <c r="AB223" s="61" t="str">
        <f t="shared" si="55"/>
        <v/>
      </c>
      <c r="AG223" s="61" t="str">
        <f t="shared" si="63"/>
        <v/>
      </c>
      <c r="AR223" s="19" t="str">
        <f t="shared" si="56"/>
        <v/>
      </c>
      <c r="AS223" s="19" t="str">
        <f t="shared" si="57"/>
        <v/>
      </c>
      <c r="AT223" s="19" t="str">
        <f t="shared" si="64"/>
        <v/>
      </c>
      <c r="AU223" s="19"/>
      <c r="AV223" s="111"/>
      <c r="AW223" s="19" t="str">
        <f t="shared" si="65"/>
        <v/>
      </c>
      <c r="AX223" s="109"/>
      <c r="AY223" s="19" t="str">
        <f t="shared" si="66"/>
        <v/>
      </c>
      <c r="AZ223" s="19" t="str">
        <f t="shared" si="58"/>
        <v/>
      </c>
      <c r="BA223" s="19" t="str">
        <f t="shared" si="67"/>
        <v/>
      </c>
    </row>
    <row r="224" spans="11:53" x14ac:dyDescent="0.3">
      <c r="K224" s="19"/>
      <c r="L224" s="81"/>
      <c r="M224" s="81"/>
      <c r="N224" s="81"/>
      <c r="O224" s="81"/>
      <c r="P224" s="81" t="str">
        <f t="shared" si="59"/>
        <v/>
      </c>
      <c r="Q224" s="81" t="str">
        <f t="shared" si="60"/>
        <v/>
      </c>
      <c r="R224" s="81"/>
      <c r="S224" s="81" t="str">
        <f t="shared" si="53"/>
        <v/>
      </c>
      <c r="T224" s="81"/>
      <c r="U224" s="81" t="str">
        <f t="shared" si="54"/>
        <v/>
      </c>
      <c r="V224" s="81" t="str">
        <f t="shared" si="61"/>
        <v/>
      </c>
      <c r="W224" s="81"/>
      <c r="X224" s="81"/>
      <c r="Y224" s="81" t="str">
        <f t="shared" si="62"/>
        <v/>
      </c>
      <c r="Z224" s="91"/>
      <c r="AA224" s="91"/>
      <c r="AB224" s="61" t="str">
        <f t="shared" si="55"/>
        <v/>
      </c>
      <c r="AG224" s="61" t="str">
        <f t="shared" si="63"/>
        <v/>
      </c>
      <c r="AR224" s="19" t="str">
        <f t="shared" si="56"/>
        <v/>
      </c>
      <c r="AS224" s="19" t="str">
        <f t="shared" si="57"/>
        <v/>
      </c>
      <c r="AT224" s="19" t="str">
        <f t="shared" si="64"/>
        <v/>
      </c>
      <c r="AU224" s="19"/>
      <c r="AV224" s="111"/>
      <c r="AW224" s="19" t="str">
        <f t="shared" si="65"/>
        <v/>
      </c>
      <c r="AX224" s="109"/>
      <c r="AY224" s="19" t="str">
        <f t="shared" si="66"/>
        <v/>
      </c>
      <c r="AZ224" s="19" t="str">
        <f t="shared" si="58"/>
        <v/>
      </c>
      <c r="BA224" s="19" t="str">
        <f t="shared" si="67"/>
        <v/>
      </c>
    </row>
    <row r="225" spans="11:53" x14ac:dyDescent="0.3">
      <c r="K225" s="19"/>
      <c r="L225" s="81"/>
      <c r="M225" s="81"/>
      <c r="N225" s="81"/>
      <c r="O225" s="81"/>
      <c r="P225" s="81" t="str">
        <f t="shared" si="59"/>
        <v/>
      </c>
      <c r="Q225" s="81" t="str">
        <f t="shared" si="60"/>
        <v/>
      </c>
      <c r="R225" s="81"/>
      <c r="S225" s="81" t="str">
        <f t="shared" si="53"/>
        <v/>
      </c>
      <c r="T225" s="81"/>
      <c r="U225" s="81" t="str">
        <f t="shared" si="54"/>
        <v/>
      </c>
      <c r="V225" s="81" t="str">
        <f t="shared" si="61"/>
        <v/>
      </c>
      <c r="W225" s="81"/>
      <c r="X225" s="81"/>
      <c r="Y225" s="81" t="str">
        <f t="shared" si="62"/>
        <v/>
      </c>
      <c r="Z225" s="91"/>
      <c r="AA225" s="91"/>
      <c r="AB225" s="61" t="str">
        <f t="shared" si="55"/>
        <v/>
      </c>
      <c r="AG225" s="61" t="str">
        <f t="shared" si="63"/>
        <v/>
      </c>
      <c r="AR225" s="19" t="str">
        <f t="shared" si="56"/>
        <v/>
      </c>
      <c r="AS225" s="19" t="str">
        <f t="shared" si="57"/>
        <v/>
      </c>
      <c r="AT225" s="19" t="str">
        <f t="shared" si="64"/>
        <v/>
      </c>
      <c r="AU225" s="19"/>
      <c r="AV225" s="111"/>
      <c r="AW225" s="19" t="str">
        <f t="shared" si="65"/>
        <v/>
      </c>
      <c r="AX225" s="109"/>
      <c r="AY225" s="19" t="str">
        <f t="shared" si="66"/>
        <v/>
      </c>
      <c r="AZ225" s="19" t="str">
        <f t="shared" si="58"/>
        <v/>
      </c>
      <c r="BA225" s="19" t="str">
        <f t="shared" si="67"/>
        <v/>
      </c>
    </row>
    <row r="226" spans="11:53" x14ac:dyDescent="0.3">
      <c r="K226" s="19"/>
      <c r="L226" s="81"/>
      <c r="M226" s="81"/>
      <c r="N226" s="81"/>
      <c r="O226" s="81"/>
      <c r="P226" s="81" t="str">
        <f t="shared" si="59"/>
        <v/>
      </c>
      <c r="Q226" s="81" t="str">
        <f t="shared" si="60"/>
        <v/>
      </c>
      <c r="R226" s="81"/>
      <c r="S226" s="81" t="str">
        <f t="shared" si="53"/>
        <v/>
      </c>
      <c r="T226" s="81"/>
      <c r="U226" s="81" t="str">
        <f t="shared" si="54"/>
        <v/>
      </c>
      <c r="V226" s="81" t="str">
        <f t="shared" si="61"/>
        <v/>
      </c>
      <c r="W226" s="81"/>
      <c r="X226" s="81"/>
      <c r="Y226" s="81" t="str">
        <f t="shared" si="62"/>
        <v/>
      </c>
      <c r="Z226" s="91"/>
      <c r="AA226" s="91"/>
      <c r="AB226" s="61" t="str">
        <f t="shared" si="55"/>
        <v/>
      </c>
      <c r="AG226" s="61" t="str">
        <f t="shared" si="63"/>
        <v/>
      </c>
      <c r="AR226" s="19" t="str">
        <f t="shared" si="56"/>
        <v/>
      </c>
      <c r="AS226" s="19" t="str">
        <f t="shared" si="57"/>
        <v/>
      </c>
      <c r="AT226" s="19" t="str">
        <f t="shared" si="64"/>
        <v/>
      </c>
      <c r="AU226" s="19"/>
      <c r="AV226" s="111"/>
      <c r="AW226" s="19" t="str">
        <f t="shared" si="65"/>
        <v/>
      </c>
      <c r="AX226" s="109"/>
      <c r="AY226" s="19" t="str">
        <f t="shared" si="66"/>
        <v/>
      </c>
      <c r="AZ226" s="19" t="str">
        <f t="shared" si="58"/>
        <v/>
      </c>
      <c r="BA226" s="19" t="str">
        <f t="shared" si="67"/>
        <v/>
      </c>
    </row>
    <row r="227" spans="11:53" x14ac:dyDescent="0.3">
      <c r="K227" s="19"/>
      <c r="L227" s="81"/>
      <c r="M227" s="81"/>
      <c r="N227" s="81"/>
      <c r="O227" s="81"/>
      <c r="P227" s="81" t="str">
        <f t="shared" si="59"/>
        <v/>
      </c>
      <c r="Q227" s="81" t="str">
        <f t="shared" si="60"/>
        <v/>
      </c>
      <c r="R227" s="81"/>
      <c r="S227" s="81" t="str">
        <f t="shared" si="53"/>
        <v/>
      </c>
      <c r="T227" s="81"/>
      <c r="U227" s="81" t="str">
        <f t="shared" si="54"/>
        <v/>
      </c>
      <c r="V227" s="81" t="str">
        <f t="shared" si="61"/>
        <v/>
      </c>
      <c r="W227" s="81"/>
      <c r="X227" s="81"/>
      <c r="Y227" s="81" t="str">
        <f t="shared" si="62"/>
        <v/>
      </c>
      <c r="Z227" s="91"/>
      <c r="AA227" s="91"/>
      <c r="AB227" s="61" t="str">
        <f t="shared" si="55"/>
        <v/>
      </c>
      <c r="AG227" s="61" t="str">
        <f t="shared" si="63"/>
        <v/>
      </c>
      <c r="AR227" s="19" t="str">
        <f t="shared" si="56"/>
        <v/>
      </c>
      <c r="AS227" s="19" t="str">
        <f t="shared" si="57"/>
        <v/>
      </c>
      <c r="AT227" s="19" t="str">
        <f t="shared" si="64"/>
        <v/>
      </c>
      <c r="AU227" s="19"/>
      <c r="AV227" s="111"/>
      <c r="AW227" s="19" t="str">
        <f t="shared" si="65"/>
        <v/>
      </c>
      <c r="AX227" s="109"/>
      <c r="AY227" s="19" t="str">
        <f t="shared" si="66"/>
        <v/>
      </c>
      <c r="AZ227" s="19" t="str">
        <f t="shared" si="58"/>
        <v/>
      </c>
      <c r="BA227" s="19" t="str">
        <f t="shared" si="67"/>
        <v/>
      </c>
    </row>
    <row r="228" spans="11:53" x14ac:dyDescent="0.3">
      <c r="K228" s="19"/>
      <c r="L228" s="81"/>
      <c r="M228" s="81"/>
      <c r="N228" s="81"/>
      <c r="O228" s="81"/>
      <c r="P228" s="81" t="str">
        <f t="shared" si="59"/>
        <v/>
      </c>
      <c r="Q228" s="81" t="str">
        <f t="shared" si="60"/>
        <v/>
      </c>
      <c r="R228" s="81"/>
      <c r="S228" s="81" t="str">
        <f t="shared" si="53"/>
        <v/>
      </c>
      <c r="T228" s="81"/>
      <c r="U228" s="81" t="str">
        <f t="shared" si="54"/>
        <v/>
      </c>
      <c r="V228" s="81" t="str">
        <f t="shared" si="61"/>
        <v/>
      </c>
      <c r="W228" s="81"/>
      <c r="X228" s="81"/>
      <c r="Y228" s="81" t="str">
        <f t="shared" si="62"/>
        <v/>
      </c>
      <c r="Z228" s="91"/>
      <c r="AA228" s="91"/>
      <c r="AB228" s="61" t="str">
        <f t="shared" si="55"/>
        <v/>
      </c>
      <c r="AG228" s="61" t="str">
        <f t="shared" si="63"/>
        <v/>
      </c>
      <c r="AR228" s="19" t="str">
        <f t="shared" si="56"/>
        <v/>
      </c>
      <c r="AS228" s="19" t="str">
        <f t="shared" si="57"/>
        <v/>
      </c>
      <c r="AT228" s="19" t="str">
        <f t="shared" si="64"/>
        <v/>
      </c>
      <c r="AU228" s="19"/>
      <c r="AV228" s="111"/>
      <c r="AW228" s="19" t="str">
        <f t="shared" si="65"/>
        <v/>
      </c>
      <c r="AX228" s="109"/>
      <c r="AY228" s="19" t="str">
        <f t="shared" si="66"/>
        <v/>
      </c>
      <c r="AZ228" s="19" t="str">
        <f t="shared" si="58"/>
        <v/>
      </c>
      <c r="BA228" s="19" t="str">
        <f t="shared" si="67"/>
        <v/>
      </c>
    </row>
    <row r="229" spans="11:53" x14ac:dyDescent="0.3">
      <c r="K229" s="19"/>
      <c r="L229" s="81"/>
      <c r="M229" s="81"/>
      <c r="N229" s="81"/>
      <c r="O229" s="81"/>
      <c r="P229" s="81" t="str">
        <f t="shared" si="59"/>
        <v/>
      </c>
      <c r="Q229" s="81" t="str">
        <f t="shared" si="60"/>
        <v/>
      </c>
      <c r="R229" s="81"/>
      <c r="S229" s="81" t="str">
        <f t="shared" si="53"/>
        <v/>
      </c>
      <c r="T229" s="81"/>
      <c r="U229" s="81" t="str">
        <f t="shared" si="54"/>
        <v/>
      </c>
      <c r="V229" s="81" t="str">
        <f t="shared" si="61"/>
        <v/>
      </c>
      <c r="W229" s="81"/>
      <c r="X229" s="81"/>
      <c r="Y229" s="81" t="str">
        <f t="shared" si="62"/>
        <v/>
      </c>
      <c r="Z229" s="91"/>
      <c r="AA229" s="91"/>
      <c r="AB229" s="61" t="str">
        <f t="shared" si="55"/>
        <v/>
      </c>
      <c r="AG229" s="61" t="str">
        <f t="shared" si="63"/>
        <v/>
      </c>
      <c r="AR229" s="19" t="str">
        <f t="shared" si="56"/>
        <v/>
      </c>
      <c r="AS229" s="19" t="str">
        <f t="shared" si="57"/>
        <v/>
      </c>
      <c r="AT229" s="19" t="str">
        <f t="shared" si="64"/>
        <v/>
      </c>
      <c r="AU229" s="19"/>
      <c r="AV229" s="111"/>
      <c r="AW229" s="19" t="str">
        <f t="shared" si="65"/>
        <v/>
      </c>
      <c r="AX229" s="109"/>
      <c r="AY229" s="19" t="str">
        <f t="shared" si="66"/>
        <v/>
      </c>
      <c r="AZ229" s="19" t="str">
        <f t="shared" si="58"/>
        <v/>
      </c>
      <c r="BA229" s="19" t="str">
        <f t="shared" si="67"/>
        <v/>
      </c>
    </row>
    <row r="230" spans="11:53" x14ac:dyDescent="0.3">
      <c r="K230" s="19"/>
      <c r="L230" s="81"/>
      <c r="M230" s="81"/>
      <c r="N230" s="81"/>
      <c r="O230" s="81"/>
      <c r="P230" s="81" t="str">
        <f t="shared" si="59"/>
        <v/>
      </c>
      <c r="Q230" s="81" t="str">
        <f t="shared" si="60"/>
        <v/>
      </c>
      <c r="R230" s="81"/>
      <c r="S230" s="81" t="str">
        <f t="shared" si="53"/>
        <v/>
      </c>
      <c r="T230" s="81"/>
      <c r="U230" s="81" t="str">
        <f t="shared" si="54"/>
        <v/>
      </c>
      <c r="V230" s="81" t="str">
        <f t="shared" si="61"/>
        <v/>
      </c>
      <c r="W230" s="81"/>
      <c r="X230" s="81"/>
      <c r="Y230" s="81" t="str">
        <f t="shared" si="62"/>
        <v/>
      </c>
      <c r="Z230" s="91"/>
      <c r="AA230" s="91"/>
      <c r="AB230" s="61" t="str">
        <f t="shared" si="55"/>
        <v/>
      </c>
      <c r="AG230" s="61" t="str">
        <f t="shared" si="63"/>
        <v/>
      </c>
      <c r="AR230" s="19" t="str">
        <f t="shared" si="56"/>
        <v/>
      </c>
      <c r="AS230" s="19" t="str">
        <f t="shared" si="57"/>
        <v/>
      </c>
      <c r="AT230" s="19" t="str">
        <f t="shared" si="64"/>
        <v/>
      </c>
      <c r="AU230" s="19"/>
      <c r="AV230" s="111"/>
      <c r="AW230" s="19" t="str">
        <f t="shared" si="65"/>
        <v/>
      </c>
      <c r="AX230" s="109"/>
      <c r="AY230" s="19" t="str">
        <f t="shared" si="66"/>
        <v/>
      </c>
      <c r="AZ230" s="19" t="str">
        <f t="shared" si="58"/>
        <v/>
      </c>
      <c r="BA230" s="19" t="str">
        <f t="shared" si="67"/>
        <v/>
      </c>
    </row>
    <row r="231" spans="11:53" x14ac:dyDescent="0.3">
      <c r="K231" s="19"/>
      <c r="L231" s="81"/>
      <c r="M231" s="81"/>
      <c r="N231" s="81"/>
      <c r="O231" s="81"/>
      <c r="P231" s="81" t="str">
        <f t="shared" si="59"/>
        <v/>
      </c>
      <c r="Q231" s="81" t="str">
        <f t="shared" si="60"/>
        <v/>
      </c>
      <c r="R231" s="81"/>
      <c r="S231" s="81" t="str">
        <f t="shared" si="53"/>
        <v/>
      </c>
      <c r="T231" s="81"/>
      <c r="U231" s="81" t="str">
        <f t="shared" si="54"/>
        <v/>
      </c>
      <c r="V231" s="81" t="str">
        <f t="shared" si="61"/>
        <v/>
      </c>
      <c r="W231" s="81"/>
      <c r="X231" s="81"/>
      <c r="Y231" s="81" t="str">
        <f t="shared" si="62"/>
        <v/>
      </c>
      <c r="Z231" s="91"/>
      <c r="AA231" s="91"/>
      <c r="AB231" s="61" t="str">
        <f t="shared" si="55"/>
        <v/>
      </c>
      <c r="AG231" s="61" t="str">
        <f t="shared" si="63"/>
        <v/>
      </c>
      <c r="AR231" s="19" t="str">
        <f t="shared" si="56"/>
        <v/>
      </c>
      <c r="AS231" s="19" t="str">
        <f t="shared" si="57"/>
        <v/>
      </c>
      <c r="AT231" s="19" t="str">
        <f t="shared" si="64"/>
        <v/>
      </c>
      <c r="AU231" s="19"/>
      <c r="AV231" s="111"/>
      <c r="AW231" s="19" t="str">
        <f t="shared" si="65"/>
        <v/>
      </c>
      <c r="AX231" s="109"/>
      <c r="AY231" s="19" t="str">
        <f t="shared" si="66"/>
        <v/>
      </c>
      <c r="AZ231" s="19" t="str">
        <f t="shared" si="58"/>
        <v/>
      </c>
      <c r="BA231" s="19" t="str">
        <f t="shared" si="67"/>
        <v/>
      </c>
    </row>
    <row r="232" spans="11:53" x14ac:dyDescent="0.3">
      <c r="K232" s="19"/>
      <c r="L232" s="81"/>
      <c r="M232" s="81"/>
      <c r="N232" s="81"/>
      <c r="O232" s="81"/>
      <c r="P232" s="81" t="str">
        <f t="shared" si="59"/>
        <v/>
      </c>
      <c r="Q232" s="81" t="str">
        <f t="shared" si="60"/>
        <v/>
      </c>
      <c r="R232" s="81"/>
      <c r="S232" s="81" t="str">
        <f t="shared" si="53"/>
        <v/>
      </c>
      <c r="T232" s="81"/>
      <c r="U232" s="81" t="str">
        <f t="shared" si="54"/>
        <v/>
      </c>
      <c r="V232" s="81" t="str">
        <f t="shared" si="61"/>
        <v/>
      </c>
      <c r="W232" s="81"/>
      <c r="X232" s="81"/>
      <c r="Y232" s="81" t="str">
        <f t="shared" si="62"/>
        <v/>
      </c>
      <c r="Z232" s="91"/>
      <c r="AA232" s="91"/>
      <c r="AB232" s="61" t="str">
        <f t="shared" si="55"/>
        <v/>
      </c>
      <c r="AG232" s="61" t="str">
        <f t="shared" si="63"/>
        <v/>
      </c>
      <c r="AR232" s="19" t="str">
        <f t="shared" si="56"/>
        <v/>
      </c>
      <c r="AS232" s="19" t="str">
        <f t="shared" si="57"/>
        <v/>
      </c>
      <c r="AT232" s="19" t="str">
        <f t="shared" si="64"/>
        <v/>
      </c>
      <c r="AU232" s="19"/>
      <c r="AV232" s="111"/>
      <c r="AW232" s="19" t="str">
        <f t="shared" si="65"/>
        <v/>
      </c>
      <c r="AX232" s="109"/>
      <c r="AY232" s="19" t="str">
        <f t="shared" si="66"/>
        <v/>
      </c>
      <c r="AZ232" s="19" t="str">
        <f t="shared" si="58"/>
        <v/>
      </c>
      <c r="BA232" s="19" t="str">
        <f t="shared" si="67"/>
        <v/>
      </c>
    </row>
    <row r="233" spans="11:53" x14ac:dyDescent="0.3">
      <c r="K233" s="19"/>
      <c r="L233" s="81"/>
      <c r="M233" s="81"/>
      <c r="N233" s="81"/>
      <c r="O233" s="81"/>
      <c r="P233" s="81" t="str">
        <f t="shared" si="59"/>
        <v/>
      </c>
      <c r="Q233" s="81" t="str">
        <f t="shared" si="60"/>
        <v/>
      </c>
      <c r="R233" s="81"/>
      <c r="S233" s="81" t="str">
        <f t="shared" si="53"/>
        <v/>
      </c>
      <c r="T233" s="81"/>
      <c r="U233" s="81" t="str">
        <f t="shared" si="54"/>
        <v/>
      </c>
      <c r="V233" s="81" t="str">
        <f t="shared" si="61"/>
        <v/>
      </c>
      <c r="W233" s="81"/>
      <c r="X233" s="81"/>
      <c r="Y233" s="81" t="str">
        <f t="shared" si="62"/>
        <v/>
      </c>
      <c r="Z233" s="91"/>
      <c r="AA233" s="91"/>
      <c r="AB233" s="61" t="str">
        <f t="shared" si="55"/>
        <v/>
      </c>
      <c r="AG233" s="61" t="str">
        <f t="shared" si="63"/>
        <v/>
      </c>
      <c r="AR233" s="19" t="str">
        <f t="shared" si="56"/>
        <v/>
      </c>
      <c r="AS233" s="19" t="str">
        <f t="shared" si="57"/>
        <v/>
      </c>
      <c r="AT233" s="19" t="str">
        <f t="shared" si="64"/>
        <v/>
      </c>
      <c r="AU233" s="19"/>
      <c r="AV233" s="111"/>
      <c r="AW233" s="19" t="str">
        <f t="shared" si="65"/>
        <v/>
      </c>
      <c r="AX233" s="109"/>
      <c r="AY233" s="19" t="str">
        <f t="shared" si="66"/>
        <v/>
      </c>
      <c r="AZ233" s="19" t="str">
        <f t="shared" si="58"/>
        <v/>
      </c>
      <c r="BA233" s="19" t="str">
        <f t="shared" si="67"/>
        <v/>
      </c>
    </row>
    <row r="234" spans="11:53" x14ac:dyDescent="0.3">
      <c r="K234" s="19"/>
      <c r="L234" s="81"/>
      <c r="M234" s="81"/>
      <c r="N234" s="81"/>
      <c r="O234" s="81"/>
      <c r="P234" s="81" t="str">
        <f t="shared" si="59"/>
        <v/>
      </c>
      <c r="Q234" s="81" t="str">
        <f t="shared" si="60"/>
        <v/>
      </c>
      <c r="R234" s="81"/>
      <c r="S234" s="81" t="str">
        <f t="shared" si="53"/>
        <v/>
      </c>
      <c r="T234" s="81"/>
      <c r="U234" s="81" t="str">
        <f t="shared" si="54"/>
        <v/>
      </c>
      <c r="V234" s="81" t="str">
        <f t="shared" si="61"/>
        <v/>
      </c>
      <c r="W234" s="81"/>
      <c r="X234" s="81"/>
      <c r="Y234" s="81" t="str">
        <f t="shared" si="62"/>
        <v/>
      </c>
      <c r="Z234" s="91"/>
      <c r="AA234" s="91"/>
      <c r="AB234" s="61" t="str">
        <f t="shared" si="55"/>
        <v/>
      </c>
      <c r="AG234" s="61" t="str">
        <f t="shared" si="63"/>
        <v/>
      </c>
      <c r="AR234" s="19" t="str">
        <f t="shared" si="56"/>
        <v/>
      </c>
      <c r="AS234" s="19" t="str">
        <f t="shared" si="57"/>
        <v/>
      </c>
      <c r="AT234" s="19" t="str">
        <f t="shared" si="64"/>
        <v/>
      </c>
      <c r="AU234" s="19"/>
      <c r="AV234" s="111"/>
      <c r="AW234" s="19" t="str">
        <f t="shared" si="65"/>
        <v/>
      </c>
      <c r="AX234" s="109"/>
      <c r="AY234" s="19" t="str">
        <f t="shared" si="66"/>
        <v/>
      </c>
      <c r="AZ234" s="19" t="str">
        <f t="shared" si="58"/>
        <v/>
      </c>
      <c r="BA234" s="19" t="str">
        <f t="shared" si="67"/>
        <v/>
      </c>
    </row>
    <row r="235" spans="11:53" x14ac:dyDescent="0.3">
      <c r="K235" s="19"/>
      <c r="L235" s="81"/>
      <c r="M235" s="81"/>
      <c r="N235" s="81"/>
      <c r="O235" s="81"/>
      <c r="P235" s="81" t="str">
        <f t="shared" si="59"/>
        <v/>
      </c>
      <c r="Q235" s="81" t="str">
        <f t="shared" si="60"/>
        <v/>
      </c>
      <c r="R235" s="81"/>
      <c r="S235" s="81" t="str">
        <f t="shared" si="53"/>
        <v/>
      </c>
      <c r="T235" s="81"/>
      <c r="U235" s="81" t="str">
        <f t="shared" si="54"/>
        <v/>
      </c>
      <c r="V235" s="81" t="str">
        <f t="shared" si="61"/>
        <v/>
      </c>
      <c r="W235" s="81"/>
      <c r="X235" s="81"/>
      <c r="Y235" s="81" t="str">
        <f t="shared" si="62"/>
        <v/>
      </c>
      <c r="Z235" s="91"/>
      <c r="AA235" s="91"/>
      <c r="AB235" s="61" t="str">
        <f t="shared" si="55"/>
        <v/>
      </c>
      <c r="AG235" s="61" t="str">
        <f t="shared" si="63"/>
        <v/>
      </c>
      <c r="AR235" s="19" t="str">
        <f t="shared" si="56"/>
        <v/>
      </c>
      <c r="AS235" s="19" t="str">
        <f t="shared" si="57"/>
        <v/>
      </c>
      <c r="AT235" s="19" t="str">
        <f t="shared" si="64"/>
        <v/>
      </c>
      <c r="AU235" s="19"/>
      <c r="AV235" s="111"/>
      <c r="AW235" s="19" t="str">
        <f t="shared" si="65"/>
        <v/>
      </c>
      <c r="AX235" s="109"/>
      <c r="AY235" s="19" t="str">
        <f t="shared" si="66"/>
        <v/>
      </c>
      <c r="AZ235" s="19" t="str">
        <f t="shared" si="58"/>
        <v/>
      </c>
      <c r="BA235" s="19" t="str">
        <f t="shared" si="67"/>
        <v/>
      </c>
    </row>
    <row r="236" spans="11:53" x14ac:dyDescent="0.3">
      <c r="K236" s="19"/>
      <c r="L236" s="81"/>
      <c r="M236" s="81"/>
      <c r="N236" s="81"/>
      <c r="O236" s="81"/>
      <c r="P236" s="81" t="str">
        <f t="shared" si="59"/>
        <v/>
      </c>
      <c r="Q236" s="81" t="str">
        <f t="shared" si="60"/>
        <v/>
      </c>
      <c r="R236" s="81"/>
      <c r="S236" s="81" t="str">
        <f t="shared" si="53"/>
        <v/>
      </c>
      <c r="T236" s="81"/>
      <c r="U236" s="81" t="str">
        <f t="shared" si="54"/>
        <v/>
      </c>
      <c r="V236" s="81" t="str">
        <f t="shared" si="61"/>
        <v/>
      </c>
      <c r="W236" s="81"/>
      <c r="X236" s="81"/>
      <c r="Y236" s="81" t="str">
        <f t="shared" si="62"/>
        <v/>
      </c>
      <c r="Z236" s="91"/>
      <c r="AA236" s="91"/>
      <c r="AB236" s="61" t="str">
        <f t="shared" si="55"/>
        <v/>
      </c>
      <c r="AG236" s="61" t="str">
        <f t="shared" si="63"/>
        <v/>
      </c>
      <c r="AR236" s="19" t="str">
        <f t="shared" si="56"/>
        <v/>
      </c>
      <c r="AS236" s="19" t="str">
        <f t="shared" si="57"/>
        <v/>
      </c>
      <c r="AT236" s="19" t="str">
        <f t="shared" si="64"/>
        <v/>
      </c>
      <c r="AU236" s="19"/>
      <c r="AV236" s="111"/>
      <c r="AW236" s="19" t="str">
        <f t="shared" si="65"/>
        <v/>
      </c>
      <c r="AX236" s="109"/>
      <c r="AY236" s="19" t="str">
        <f t="shared" si="66"/>
        <v/>
      </c>
      <c r="AZ236" s="19" t="str">
        <f t="shared" si="58"/>
        <v/>
      </c>
      <c r="BA236" s="19" t="str">
        <f t="shared" si="67"/>
        <v/>
      </c>
    </row>
    <row r="237" spans="11:53" x14ac:dyDescent="0.3">
      <c r="K237" s="19"/>
      <c r="L237" s="81"/>
      <c r="M237" s="81"/>
      <c r="N237" s="81"/>
      <c r="O237" s="81"/>
      <c r="P237" s="81" t="str">
        <f t="shared" si="59"/>
        <v/>
      </c>
      <c r="Q237" s="81" t="str">
        <f t="shared" si="60"/>
        <v/>
      </c>
      <c r="R237" s="81"/>
      <c r="S237" s="81" t="str">
        <f t="shared" si="53"/>
        <v/>
      </c>
      <c r="T237" s="81"/>
      <c r="U237" s="81" t="str">
        <f t="shared" si="54"/>
        <v/>
      </c>
      <c r="V237" s="81" t="str">
        <f t="shared" si="61"/>
        <v/>
      </c>
      <c r="W237" s="81"/>
      <c r="X237" s="81"/>
      <c r="Y237" s="81" t="str">
        <f t="shared" si="62"/>
        <v/>
      </c>
      <c r="Z237" s="91"/>
      <c r="AA237" s="91"/>
      <c r="AB237" s="61" t="str">
        <f t="shared" si="55"/>
        <v/>
      </c>
      <c r="AG237" s="61" t="str">
        <f t="shared" si="63"/>
        <v/>
      </c>
      <c r="AR237" s="19" t="str">
        <f t="shared" si="56"/>
        <v/>
      </c>
      <c r="AS237" s="19" t="str">
        <f t="shared" si="57"/>
        <v/>
      </c>
      <c r="AT237" s="19" t="str">
        <f t="shared" si="64"/>
        <v/>
      </c>
      <c r="AU237" s="19"/>
      <c r="AV237" s="111"/>
      <c r="AW237" s="19" t="str">
        <f t="shared" si="65"/>
        <v/>
      </c>
      <c r="AX237" s="109"/>
      <c r="AY237" s="19" t="str">
        <f t="shared" si="66"/>
        <v/>
      </c>
      <c r="AZ237" s="19" t="str">
        <f t="shared" si="58"/>
        <v/>
      </c>
      <c r="BA237" s="19" t="str">
        <f t="shared" si="67"/>
        <v/>
      </c>
    </row>
    <row r="238" spans="11:53" x14ac:dyDescent="0.3">
      <c r="K238" s="19"/>
      <c r="L238" s="81"/>
      <c r="M238" s="81"/>
      <c r="N238" s="81"/>
      <c r="O238" s="81"/>
      <c r="P238" s="81" t="str">
        <f t="shared" si="59"/>
        <v/>
      </c>
      <c r="Q238" s="81" t="str">
        <f t="shared" si="60"/>
        <v/>
      </c>
      <c r="R238" s="81"/>
      <c r="S238" s="81" t="str">
        <f t="shared" si="53"/>
        <v/>
      </c>
      <c r="T238" s="81"/>
      <c r="U238" s="81" t="str">
        <f t="shared" si="54"/>
        <v/>
      </c>
      <c r="V238" s="81" t="str">
        <f t="shared" si="61"/>
        <v/>
      </c>
      <c r="W238" s="81"/>
      <c r="X238" s="81"/>
      <c r="Y238" s="81" t="str">
        <f t="shared" si="62"/>
        <v/>
      </c>
      <c r="Z238" s="91"/>
      <c r="AA238" s="91"/>
      <c r="AB238" s="61" t="str">
        <f t="shared" si="55"/>
        <v/>
      </c>
      <c r="AG238" s="61" t="str">
        <f t="shared" si="63"/>
        <v/>
      </c>
      <c r="AR238" s="19" t="str">
        <f t="shared" si="56"/>
        <v/>
      </c>
      <c r="AS238" s="19" t="str">
        <f t="shared" si="57"/>
        <v/>
      </c>
      <c r="AT238" s="19" t="str">
        <f t="shared" si="64"/>
        <v/>
      </c>
      <c r="AU238" s="19"/>
      <c r="AV238" s="111"/>
      <c r="AW238" s="19" t="str">
        <f t="shared" si="65"/>
        <v/>
      </c>
      <c r="AX238" s="109"/>
      <c r="AY238" s="19" t="str">
        <f t="shared" si="66"/>
        <v/>
      </c>
      <c r="AZ238" s="19" t="str">
        <f t="shared" si="58"/>
        <v/>
      </c>
      <c r="BA238" s="19" t="str">
        <f t="shared" si="67"/>
        <v/>
      </c>
    </row>
    <row r="239" spans="11:53" x14ac:dyDescent="0.3">
      <c r="K239" s="19"/>
      <c r="L239" s="81"/>
      <c r="M239" s="81"/>
      <c r="N239" s="81"/>
      <c r="O239" s="81"/>
      <c r="P239" s="81" t="str">
        <f t="shared" si="59"/>
        <v/>
      </c>
      <c r="Q239" s="81" t="str">
        <f t="shared" si="60"/>
        <v/>
      </c>
      <c r="R239" s="81"/>
      <c r="S239" s="81" t="str">
        <f t="shared" si="53"/>
        <v/>
      </c>
      <c r="T239" s="81"/>
      <c r="U239" s="81" t="str">
        <f t="shared" si="54"/>
        <v/>
      </c>
      <c r="V239" s="81" t="str">
        <f t="shared" si="61"/>
        <v/>
      </c>
      <c r="W239" s="81"/>
      <c r="X239" s="81"/>
      <c r="Y239" s="81" t="str">
        <f t="shared" si="62"/>
        <v/>
      </c>
      <c r="Z239" s="91"/>
      <c r="AA239" s="91"/>
      <c r="AB239" s="61" t="str">
        <f t="shared" si="55"/>
        <v/>
      </c>
      <c r="AG239" s="61" t="str">
        <f t="shared" si="63"/>
        <v/>
      </c>
      <c r="AR239" s="19" t="str">
        <f t="shared" si="56"/>
        <v/>
      </c>
      <c r="AS239" s="19" t="str">
        <f t="shared" si="57"/>
        <v/>
      </c>
      <c r="AT239" s="19" t="str">
        <f t="shared" si="64"/>
        <v/>
      </c>
      <c r="AU239" s="19"/>
      <c r="AV239" s="111"/>
      <c r="AW239" s="19" t="str">
        <f t="shared" si="65"/>
        <v/>
      </c>
      <c r="AX239" s="109"/>
      <c r="AY239" s="19" t="str">
        <f t="shared" si="66"/>
        <v/>
      </c>
      <c r="AZ239" s="19" t="str">
        <f t="shared" si="58"/>
        <v/>
      </c>
      <c r="BA239" s="19" t="str">
        <f t="shared" si="67"/>
        <v/>
      </c>
    </row>
    <row r="240" spans="11:53" x14ac:dyDescent="0.3">
      <c r="K240" s="19"/>
      <c r="L240" s="81"/>
      <c r="M240" s="81"/>
      <c r="N240" s="81"/>
      <c r="O240" s="81"/>
      <c r="P240" s="81" t="str">
        <f t="shared" si="59"/>
        <v/>
      </c>
      <c r="Q240" s="81" t="str">
        <f t="shared" si="60"/>
        <v/>
      </c>
      <c r="R240" s="81"/>
      <c r="S240" s="81" t="str">
        <f t="shared" si="53"/>
        <v/>
      </c>
      <c r="T240" s="81"/>
      <c r="U240" s="81" t="str">
        <f t="shared" si="54"/>
        <v/>
      </c>
      <c r="V240" s="81" t="str">
        <f t="shared" si="61"/>
        <v/>
      </c>
      <c r="W240" s="81"/>
      <c r="X240" s="81"/>
      <c r="Y240" s="81" t="str">
        <f t="shared" si="62"/>
        <v/>
      </c>
      <c r="Z240" s="91"/>
      <c r="AA240" s="91"/>
      <c r="AB240" s="61" t="str">
        <f t="shared" si="55"/>
        <v/>
      </c>
      <c r="AG240" s="61" t="str">
        <f t="shared" si="63"/>
        <v/>
      </c>
      <c r="AR240" s="19" t="str">
        <f t="shared" si="56"/>
        <v/>
      </c>
      <c r="AS240" s="19" t="str">
        <f t="shared" si="57"/>
        <v/>
      </c>
      <c r="AT240" s="19" t="str">
        <f t="shared" si="64"/>
        <v/>
      </c>
      <c r="AU240" s="19"/>
      <c r="AV240" s="111"/>
      <c r="AW240" s="19" t="str">
        <f t="shared" si="65"/>
        <v/>
      </c>
      <c r="AX240" s="109"/>
      <c r="AY240" s="19" t="str">
        <f t="shared" si="66"/>
        <v/>
      </c>
      <c r="AZ240" s="19" t="str">
        <f t="shared" si="58"/>
        <v/>
      </c>
      <c r="BA240" s="19" t="str">
        <f t="shared" si="67"/>
        <v/>
      </c>
    </row>
    <row r="241" spans="11:53" x14ac:dyDescent="0.3">
      <c r="K241" s="19"/>
      <c r="L241" s="81"/>
      <c r="M241" s="81"/>
      <c r="N241" s="81"/>
      <c r="O241" s="81"/>
      <c r="P241" s="81" t="str">
        <f t="shared" si="59"/>
        <v/>
      </c>
      <c r="Q241" s="81" t="str">
        <f t="shared" si="60"/>
        <v/>
      </c>
      <c r="R241" s="81"/>
      <c r="S241" s="81" t="str">
        <f t="shared" si="53"/>
        <v/>
      </c>
      <c r="T241" s="81"/>
      <c r="U241" s="81" t="str">
        <f t="shared" si="54"/>
        <v/>
      </c>
      <c r="V241" s="81" t="str">
        <f t="shared" si="61"/>
        <v/>
      </c>
      <c r="W241" s="81"/>
      <c r="X241" s="81"/>
      <c r="Y241" s="81" t="str">
        <f t="shared" si="62"/>
        <v/>
      </c>
      <c r="Z241" s="91"/>
      <c r="AA241" s="91"/>
      <c r="AB241" s="61" t="str">
        <f t="shared" si="55"/>
        <v/>
      </c>
      <c r="AG241" s="61" t="str">
        <f t="shared" si="63"/>
        <v/>
      </c>
      <c r="AR241" s="19" t="str">
        <f t="shared" si="56"/>
        <v/>
      </c>
      <c r="AS241" s="19" t="str">
        <f t="shared" si="57"/>
        <v/>
      </c>
      <c r="AT241" s="19" t="str">
        <f t="shared" si="64"/>
        <v/>
      </c>
      <c r="AU241" s="19"/>
      <c r="AV241" s="111"/>
      <c r="AW241" s="19" t="str">
        <f t="shared" si="65"/>
        <v/>
      </c>
      <c r="AX241" s="109"/>
      <c r="AY241" s="19" t="str">
        <f t="shared" si="66"/>
        <v/>
      </c>
      <c r="AZ241" s="19" t="str">
        <f t="shared" si="58"/>
        <v/>
      </c>
      <c r="BA241" s="19" t="str">
        <f t="shared" si="67"/>
        <v/>
      </c>
    </row>
    <row r="242" spans="11:53" x14ac:dyDescent="0.3">
      <c r="K242" s="19"/>
      <c r="L242" s="81"/>
      <c r="M242" s="81"/>
      <c r="N242" s="81"/>
      <c r="O242" s="81"/>
      <c r="P242" s="81" t="str">
        <f t="shared" si="59"/>
        <v/>
      </c>
      <c r="Q242" s="81" t="str">
        <f t="shared" si="60"/>
        <v/>
      </c>
      <c r="R242" s="81"/>
      <c r="S242" s="81" t="str">
        <f t="shared" si="53"/>
        <v/>
      </c>
      <c r="T242" s="81"/>
      <c r="U242" s="81" t="str">
        <f t="shared" si="54"/>
        <v/>
      </c>
      <c r="V242" s="81" t="str">
        <f t="shared" si="61"/>
        <v/>
      </c>
      <c r="W242" s="81"/>
      <c r="X242" s="81"/>
      <c r="Y242" s="81" t="str">
        <f t="shared" si="62"/>
        <v/>
      </c>
      <c r="Z242" s="91"/>
      <c r="AA242" s="91"/>
      <c r="AB242" s="61" t="str">
        <f t="shared" si="55"/>
        <v/>
      </c>
      <c r="AG242" s="61" t="str">
        <f t="shared" si="63"/>
        <v/>
      </c>
      <c r="AR242" s="19" t="str">
        <f t="shared" si="56"/>
        <v/>
      </c>
      <c r="AS242" s="19" t="str">
        <f t="shared" si="57"/>
        <v/>
      </c>
      <c r="AT242" s="19" t="str">
        <f t="shared" si="64"/>
        <v/>
      </c>
      <c r="AU242" s="19"/>
      <c r="AV242" s="111"/>
      <c r="AW242" s="19" t="str">
        <f t="shared" si="65"/>
        <v/>
      </c>
      <c r="AX242" s="109"/>
      <c r="AY242" s="19" t="str">
        <f t="shared" si="66"/>
        <v/>
      </c>
      <c r="AZ242" s="19" t="str">
        <f t="shared" si="58"/>
        <v/>
      </c>
      <c r="BA242" s="19" t="str">
        <f t="shared" si="67"/>
        <v/>
      </c>
    </row>
    <row r="243" spans="11:53" x14ac:dyDescent="0.3">
      <c r="K243" s="19"/>
      <c r="L243" s="81"/>
      <c r="M243" s="81"/>
      <c r="N243" s="81"/>
      <c r="O243" s="81"/>
      <c r="P243" s="81" t="str">
        <f t="shared" si="59"/>
        <v/>
      </c>
      <c r="Q243" s="81" t="str">
        <f t="shared" si="60"/>
        <v/>
      </c>
      <c r="R243" s="81"/>
      <c r="S243" s="81" t="str">
        <f t="shared" si="53"/>
        <v/>
      </c>
      <c r="T243" s="81"/>
      <c r="U243" s="81" t="str">
        <f t="shared" si="54"/>
        <v/>
      </c>
      <c r="V243" s="81" t="str">
        <f t="shared" si="61"/>
        <v/>
      </c>
      <c r="W243" s="81"/>
      <c r="X243" s="81"/>
      <c r="Y243" s="81" t="str">
        <f t="shared" si="62"/>
        <v/>
      </c>
      <c r="Z243" s="91"/>
      <c r="AA243" s="91"/>
      <c r="AB243" s="61" t="str">
        <f t="shared" si="55"/>
        <v/>
      </c>
      <c r="AG243" s="61" t="str">
        <f t="shared" si="63"/>
        <v/>
      </c>
      <c r="AR243" s="19" t="str">
        <f t="shared" si="56"/>
        <v/>
      </c>
      <c r="AS243" s="19" t="str">
        <f t="shared" si="57"/>
        <v/>
      </c>
      <c r="AT243" s="19" t="str">
        <f t="shared" si="64"/>
        <v/>
      </c>
      <c r="AU243" s="19"/>
      <c r="AV243" s="111"/>
      <c r="AW243" s="19" t="str">
        <f t="shared" si="65"/>
        <v/>
      </c>
      <c r="AX243" s="109"/>
      <c r="AY243" s="19" t="str">
        <f t="shared" si="66"/>
        <v/>
      </c>
      <c r="AZ243" s="19" t="str">
        <f t="shared" si="58"/>
        <v/>
      </c>
      <c r="BA243" s="19" t="str">
        <f t="shared" si="67"/>
        <v/>
      </c>
    </row>
    <row r="244" spans="11:53" x14ac:dyDescent="0.3">
      <c r="K244" s="19"/>
      <c r="L244" s="81"/>
      <c r="M244" s="81"/>
      <c r="N244" s="81"/>
      <c r="O244" s="81"/>
      <c r="P244" s="81" t="str">
        <f t="shared" si="59"/>
        <v/>
      </c>
      <c r="Q244" s="81" t="str">
        <f t="shared" si="60"/>
        <v/>
      </c>
      <c r="R244" s="81"/>
      <c r="S244" s="81" t="str">
        <f t="shared" si="53"/>
        <v/>
      </c>
      <c r="T244" s="81"/>
      <c r="U244" s="81" t="str">
        <f t="shared" si="54"/>
        <v/>
      </c>
      <c r="V244" s="81" t="str">
        <f t="shared" si="61"/>
        <v/>
      </c>
      <c r="W244" s="81"/>
      <c r="X244" s="81"/>
      <c r="Y244" s="81" t="str">
        <f t="shared" si="62"/>
        <v/>
      </c>
      <c r="Z244" s="91"/>
      <c r="AA244" s="91"/>
      <c r="AB244" s="61" t="str">
        <f t="shared" si="55"/>
        <v/>
      </c>
      <c r="AG244" s="61" t="str">
        <f t="shared" si="63"/>
        <v/>
      </c>
      <c r="AR244" s="19" t="str">
        <f t="shared" si="56"/>
        <v/>
      </c>
      <c r="AS244" s="19" t="str">
        <f t="shared" si="57"/>
        <v/>
      </c>
      <c r="AT244" s="19" t="str">
        <f t="shared" si="64"/>
        <v/>
      </c>
      <c r="AU244" s="19"/>
      <c r="AV244" s="111"/>
      <c r="AW244" s="19" t="str">
        <f t="shared" si="65"/>
        <v/>
      </c>
      <c r="AX244" s="109"/>
      <c r="AY244" s="19" t="str">
        <f t="shared" si="66"/>
        <v/>
      </c>
      <c r="AZ244" s="19" t="str">
        <f t="shared" si="58"/>
        <v/>
      </c>
      <c r="BA244" s="19" t="str">
        <f t="shared" si="67"/>
        <v/>
      </c>
    </row>
    <row r="245" spans="11:53" x14ac:dyDescent="0.3">
      <c r="K245" s="19"/>
      <c r="L245" s="81"/>
      <c r="M245" s="81"/>
      <c r="N245" s="81"/>
      <c r="O245" s="81"/>
      <c r="P245" s="81" t="str">
        <f t="shared" si="59"/>
        <v/>
      </c>
      <c r="Q245" s="81" t="str">
        <f t="shared" si="60"/>
        <v/>
      </c>
      <c r="R245" s="81"/>
      <c r="S245" s="81" t="str">
        <f t="shared" si="53"/>
        <v/>
      </c>
      <c r="T245" s="81"/>
      <c r="U245" s="81" t="str">
        <f t="shared" si="54"/>
        <v/>
      </c>
      <c r="V245" s="81" t="str">
        <f t="shared" si="61"/>
        <v/>
      </c>
      <c r="W245" s="81"/>
      <c r="X245" s="81"/>
      <c r="Y245" s="81" t="str">
        <f t="shared" si="62"/>
        <v/>
      </c>
      <c r="Z245" s="91"/>
      <c r="AA245" s="91"/>
      <c r="AB245" s="61" t="str">
        <f t="shared" si="55"/>
        <v/>
      </c>
      <c r="AG245" s="61" t="str">
        <f t="shared" si="63"/>
        <v/>
      </c>
      <c r="AR245" s="19" t="str">
        <f t="shared" si="56"/>
        <v/>
      </c>
      <c r="AS245" s="19" t="str">
        <f t="shared" si="57"/>
        <v/>
      </c>
      <c r="AT245" s="19" t="str">
        <f t="shared" si="64"/>
        <v/>
      </c>
      <c r="AU245" s="19"/>
      <c r="AV245" s="111"/>
      <c r="AW245" s="19" t="str">
        <f t="shared" si="65"/>
        <v/>
      </c>
      <c r="AX245" s="109"/>
      <c r="AY245" s="19" t="str">
        <f t="shared" si="66"/>
        <v/>
      </c>
      <c r="AZ245" s="19" t="str">
        <f t="shared" si="58"/>
        <v/>
      </c>
      <c r="BA245" s="19" t="str">
        <f t="shared" si="67"/>
        <v/>
      </c>
    </row>
    <row r="246" spans="11:53" x14ac:dyDescent="0.3">
      <c r="K246" s="19"/>
      <c r="L246" s="81"/>
      <c r="M246" s="81"/>
      <c r="N246" s="81"/>
      <c r="O246" s="81"/>
      <c r="P246" s="81" t="str">
        <f t="shared" si="59"/>
        <v/>
      </c>
      <c r="Q246" s="81" t="str">
        <f t="shared" si="60"/>
        <v/>
      </c>
      <c r="R246" s="81"/>
      <c r="S246" s="81" t="str">
        <f t="shared" si="53"/>
        <v/>
      </c>
      <c r="T246" s="81"/>
      <c r="U246" s="81" t="str">
        <f t="shared" si="54"/>
        <v/>
      </c>
      <c r="V246" s="81" t="str">
        <f t="shared" si="61"/>
        <v/>
      </c>
      <c r="W246" s="81"/>
      <c r="X246" s="81"/>
      <c r="Y246" s="81" t="str">
        <f t="shared" si="62"/>
        <v/>
      </c>
      <c r="Z246" s="91"/>
      <c r="AA246" s="91"/>
      <c r="AB246" s="61" t="str">
        <f t="shared" si="55"/>
        <v/>
      </c>
      <c r="AG246" s="61" t="str">
        <f t="shared" si="63"/>
        <v/>
      </c>
      <c r="AR246" s="19" t="str">
        <f t="shared" si="56"/>
        <v/>
      </c>
      <c r="AS246" s="19" t="str">
        <f t="shared" si="57"/>
        <v/>
      </c>
      <c r="AT246" s="19" t="str">
        <f t="shared" si="64"/>
        <v/>
      </c>
      <c r="AU246" s="19"/>
      <c r="AV246" s="111"/>
      <c r="AW246" s="19" t="str">
        <f t="shared" si="65"/>
        <v/>
      </c>
      <c r="AX246" s="109"/>
      <c r="AY246" s="19" t="str">
        <f t="shared" si="66"/>
        <v/>
      </c>
      <c r="AZ246" s="19" t="str">
        <f t="shared" si="58"/>
        <v/>
      </c>
      <c r="BA246" s="19" t="str">
        <f t="shared" si="67"/>
        <v/>
      </c>
    </row>
    <row r="247" spans="11:53" x14ac:dyDescent="0.3">
      <c r="K247" s="19"/>
      <c r="L247" s="81"/>
      <c r="M247" s="81"/>
      <c r="N247" s="81"/>
      <c r="O247" s="81"/>
      <c r="P247" s="81" t="str">
        <f t="shared" si="59"/>
        <v/>
      </c>
      <c r="Q247" s="81" t="str">
        <f t="shared" si="60"/>
        <v/>
      </c>
      <c r="R247" s="81"/>
      <c r="S247" s="81" t="str">
        <f t="shared" si="53"/>
        <v/>
      </c>
      <c r="T247" s="81"/>
      <c r="U247" s="81" t="str">
        <f t="shared" si="54"/>
        <v/>
      </c>
      <c r="V247" s="81" t="str">
        <f t="shared" si="61"/>
        <v/>
      </c>
      <c r="W247" s="81"/>
      <c r="X247" s="81"/>
      <c r="Y247" s="81" t="str">
        <f t="shared" si="62"/>
        <v/>
      </c>
      <c r="Z247" s="91"/>
      <c r="AA247" s="91"/>
      <c r="AB247" s="61" t="str">
        <f t="shared" si="55"/>
        <v/>
      </c>
      <c r="AG247" s="61" t="str">
        <f t="shared" si="63"/>
        <v/>
      </c>
      <c r="AR247" s="19" t="str">
        <f t="shared" si="56"/>
        <v/>
      </c>
      <c r="AS247" s="19" t="str">
        <f t="shared" si="57"/>
        <v/>
      </c>
      <c r="AT247" s="19" t="str">
        <f t="shared" si="64"/>
        <v/>
      </c>
      <c r="AU247" s="19"/>
      <c r="AV247" s="111"/>
      <c r="AW247" s="19" t="str">
        <f t="shared" si="65"/>
        <v/>
      </c>
      <c r="AX247" s="109"/>
      <c r="AY247" s="19" t="str">
        <f t="shared" si="66"/>
        <v/>
      </c>
      <c r="AZ247" s="19" t="str">
        <f t="shared" si="58"/>
        <v/>
      </c>
      <c r="BA247" s="19" t="str">
        <f t="shared" si="67"/>
        <v/>
      </c>
    </row>
    <row r="248" spans="11:53" x14ac:dyDescent="0.3">
      <c r="K248" s="19"/>
      <c r="L248" s="81"/>
      <c r="M248" s="81"/>
      <c r="N248" s="81"/>
      <c r="O248" s="81"/>
      <c r="P248" s="81" t="str">
        <f t="shared" si="59"/>
        <v/>
      </c>
      <c r="Q248" s="81" t="str">
        <f t="shared" si="60"/>
        <v/>
      </c>
      <c r="R248" s="81"/>
      <c r="S248" s="81" t="str">
        <f t="shared" si="53"/>
        <v/>
      </c>
      <c r="T248" s="81"/>
      <c r="U248" s="81" t="str">
        <f t="shared" si="54"/>
        <v/>
      </c>
      <c r="V248" s="81" t="str">
        <f t="shared" si="61"/>
        <v/>
      </c>
      <c r="W248" s="81"/>
      <c r="X248" s="81"/>
      <c r="Y248" s="81" t="str">
        <f t="shared" si="62"/>
        <v/>
      </c>
      <c r="Z248" s="91"/>
      <c r="AA248" s="91"/>
      <c r="AB248" s="61" t="str">
        <f t="shared" si="55"/>
        <v/>
      </c>
      <c r="AG248" s="61" t="str">
        <f t="shared" si="63"/>
        <v/>
      </c>
      <c r="AR248" s="19" t="str">
        <f t="shared" si="56"/>
        <v/>
      </c>
      <c r="AS248" s="19" t="str">
        <f t="shared" si="57"/>
        <v/>
      </c>
      <c r="AT248" s="19" t="str">
        <f t="shared" si="64"/>
        <v/>
      </c>
      <c r="AU248" s="19"/>
      <c r="AV248" s="111"/>
      <c r="AW248" s="19" t="str">
        <f t="shared" si="65"/>
        <v/>
      </c>
      <c r="AX248" s="109"/>
      <c r="AY248" s="19" t="str">
        <f t="shared" si="66"/>
        <v/>
      </c>
      <c r="AZ248" s="19" t="str">
        <f t="shared" si="58"/>
        <v/>
      </c>
      <c r="BA248" s="19" t="str">
        <f t="shared" si="67"/>
        <v/>
      </c>
    </row>
    <row r="249" spans="11:53" x14ac:dyDescent="0.3">
      <c r="K249" s="19"/>
      <c r="L249" s="81"/>
      <c r="M249" s="81"/>
      <c r="N249" s="81"/>
      <c r="O249" s="81"/>
      <c r="P249" s="81" t="str">
        <f t="shared" si="59"/>
        <v/>
      </c>
      <c r="Q249" s="81" t="str">
        <f t="shared" si="60"/>
        <v/>
      </c>
      <c r="R249" s="81"/>
      <c r="S249" s="81" t="str">
        <f t="shared" si="53"/>
        <v/>
      </c>
      <c r="T249" s="81"/>
      <c r="U249" s="81" t="str">
        <f t="shared" si="54"/>
        <v/>
      </c>
      <c r="V249" s="81" t="str">
        <f t="shared" si="61"/>
        <v/>
      </c>
      <c r="W249" s="81"/>
      <c r="X249" s="81"/>
      <c r="Y249" s="81" t="str">
        <f t="shared" si="62"/>
        <v/>
      </c>
      <c r="Z249" s="91"/>
      <c r="AA249" s="91"/>
      <c r="AB249" s="61" t="str">
        <f t="shared" si="55"/>
        <v/>
      </c>
      <c r="AG249" s="61" t="str">
        <f t="shared" si="63"/>
        <v/>
      </c>
      <c r="AR249" s="19" t="str">
        <f t="shared" si="56"/>
        <v/>
      </c>
      <c r="AS249" s="19" t="str">
        <f t="shared" si="57"/>
        <v/>
      </c>
      <c r="AT249" s="19" t="str">
        <f t="shared" si="64"/>
        <v/>
      </c>
      <c r="AU249" s="19"/>
      <c r="AV249" s="111"/>
      <c r="AW249" s="19" t="str">
        <f t="shared" si="65"/>
        <v/>
      </c>
      <c r="AX249" s="109"/>
      <c r="AY249" s="19" t="str">
        <f t="shared" si="66"/>
        <v/>
      </c>
      <c r="AZ249" s="19" t="str">
        <f t="shared" si="58"/>
        <v/>
      </c>
      <c r="BA249" s="19" t="str">
        <f t="shared" si="67"/>
        <v/>
      </c>
    </row>
    <row r="250" spans="11:53" x14ac:dyDescent="0.3">
      <c r="K250" s="19"/>
      <c r="L250" s="81"/>
      <c r="M250" s="81"/>
      <c r="N250" s="81"/>
      <c r="O250" s="81"/>
      <c r="P250" s="81" t="str">
        <f t="shared" si="59"/>
        <v/>
      </c>
      <c r="Q250" s="81" t="str">
        <f t="shared" si="60"/>
        <v/>
      </c>
      <c r="R250" s="81"/>
      <c r="S250" s="81" t="str">
        <f t="shared" si="53"/>
        <v/>
      </c>
      <c r="T250" s="81"/>
      <c r="U250" s="81" t="str">
        <f t="shared" si="54"/>
        <v/>
      </c>
      <c r="V250" s="81" t="str">
        <f t="shared" si="61"/>
        <v/>
      </c>
      <c r="W250" s="81"/>
      <c r="X250" s="81"/>
      <c r="Y250" s="81" t="str">
        <f t="shared" si="62"/>
        <v/>
      </c>
      <c r="Z250" s="91"/>
      <c r="AA250" s="91"/>
      <c r="AB250" s="61" t="str">
        <f t="shared" si="55"/>
        <v/>
      </c>
      <c r="AG250" s="61" t="str">
        <f t="shared" si="63"/>
        <v/>
      </c>
      <c r="AR250" s="19" t="str">
        <f t="shared" si="56"/>
        <v/>
      </c>
      <c r="AS250" s="19" t="str">
        <f t="shared" si="57"/>
        <v/>
      </c>
      <c r="AT250" s="19" t="str">
        <f t="shared" si="64"/>
        <v/>
      </c>
      <c r="AU250" s="19"/>
      <c r="AV250" s="111"/>
      <c r="AW250" s="19" t="str">
        <f t="shared" si="65"/>
        <v/>
      </c>
      <c r="AX250" s="109"/>
      <c r="AY250" s="19" t="str">
        <f t="shared" si="66"/>
        <v/>
      </c>
      <c r="AZ250" s="19" t="str">
        <f t="shared" si="58"/>
        <v/>
      </c>
      <c r="BA250" s="19" t="str">
        <f t="shared" si="67"/>
        <v/>
      </c>
    </row>
    <row r="251" spans="11:53" x14ac:dyDescent="0.3">
      <c r="K251" s="19"/>
      <c r="L251" s="81"/>
      <c r="M251" s="81"/>
      <c r="N251" s="81"/>
      <c r="O251" s="81"/>
      <c r="P251" s="81" t="str">
        <f t="shared" si="59"/>
        <v/>
      </c>
      <c r="Q251" s="81" t="str">
        <f t="shared" si="60"/>
        <v/>
      </c>
      <c r="R251" s="81"/>
      <c r="S251" s="81" t="str">
        <f t="shared" si="53"/>
        <v/>
      </c>
      <c r="T251" s="81"/>
      <c r="U251" s="81" t="str">
        <f t="shared" si="54"/>
        <v/>
      </c>
      <c r="V251" s="81" t="str">
        <f t="shared" si="61"/>
        <v/>
      </c>
      <c r="W251" s="81"/>
      <c r="X251" s="81"/>
      <c r="Y251" s="81" t="str">
        <f t="shared" si="62"/>
        <v/>
      </c>
      <c r="Z251" s="91"/>
      <c r="AA251" s="91"/>
      <c r="AB251" s="61" t="str">
        <f t="shared" si="55"/>
        <v/>
      </c>
      <c r="AG251" s="61" t="str">
        <f t="shared" si="63"/>
        <v/>
      </c>
      <c r="AR251" s="19" t="str">
        <f t="shared" si="56"/>
        <v/>
      </c>
      <c r="AS251" s="19" t="str">
        <f t="shared" si="57"/>
        <v/>
      </c>
      <c r="AT251" s="19" t="str">
        <f t="shared" si="64"/>
        <v/>
      </c>
      <c r="AU251" s="19"/>
      <c r="AV251" s="111"/>
      <c r="AW251" s="19" t="str">
        <f t="shared" si="65"/>
        <v/>
      </c>
      <c r="AX251" s="109"/>
      <c r="AY251" s="19" t="str">
        <f t="shared" si="66"/>
        <v/>
      </c>
      <c r="AZ251" s="19" t="str">
        <f t="shared" si="58"/>
        <v/>
      </c>
      <c r="BA251" s="19" t="str">
        <f t="shared" si="67"/>
        <v/>
      </c>
    </row>
    <row r="252" spans="11:53" x14ac:dyDescent="0.3">
      <c r="K252" s="19"/>
      <c r="L252" s="81"/>
      <c r="M252" s="81"/>
      <c r="N252" s="81"/>
      <c r="O252" s="81"/>
      <c r="P252" s="81" t="str">
        <f t="shared" si="59"/>
        <v/>
      </c>
      <c r="Q252" s="81" t="str">
        <f t="shared" si="60"/>
        <v/>
      </c>
      <c r="R252" s="81"/>
      <c r="S252" s="81" t="str">
        <f t="shared" si="53"/>
        <v/>
      </c>
      <c r="T252" s="81"/>
      <c r="U252" s="81" t="str">
        <f t="shared" si="54"/>
        <v/>
      </c>
      <c r="V252" s="81" t="str">
        <f t="shared" si="61"/>
        <v/>
      </c>
      <c r="W252" s="81"/>
      <c r="X252" s="81"/>
      <c r="Y252" s="81" t="str">
        <f t="shared" si="62"/>
        <v/>
      </c>
      <c r="Z252" s="91"/>
      <c r="AA252" s="91"/>
      <c r="AB252" s="61" t="str">
        <f t="shared" si="55"/>
        <v/>
      </c>
      <c r="AG252" s="61" t="str">
        <f t="shared" si="63"/>
        <v/>
      </c>
      <c r="AR252" s="19" t="str">
        <f t="shared" si="56"/>
        <v/>
      </c>
      <c r="AS252" s="19" t="str">
        <f t="shared" si="57"/>
        <v/>
      </c>
      <c r="AT252" s="19" t="str">
        <f t="shared" si="64"/>
        <v/>
      </c>
      <c r="AU252" s="19"/>
      <c r="AV252" s="111"/>
      <c r="AW252" s="19" t="str">
        <f t="shared" si="65"/>
        <v/>
      </c>
      <c r="AX252" s="109"/>
      <c r="AY252" s="19" t="str">
        <f t="shared" si="66"/>
        <v/>
      </c>
      <c r="AZ252" s="19" t="str">
        <f t="shared" si="58"/>
        <v/>
      </c>
      <c r="BA252" s="19" t="str">
        <f t="shared" si="67"/>
        <v/>
      </c>
    </row>
    <row r="253" spans="11:53" x14ac:dyDescent="0.3">
      <c r="K253" s="19"/>
      <c r="L253" s="81"/>
      <c r="M253" s="81"/>
      <c r="N253" s="81"/>
      <c r="O253" s="81"/>
      <c r="P253" s="81" t="str">
        <f t="shared" si="59"/>
        <v/>
      </c>
      <c r="Q253" s="81" t="str">
        <f t="shared" si="60"/>
        <v/>
      </c>
      <c r="R253" s="81"/>
      <c r="S253" s="81" t="str">
        <f t="shared" si="53"/>
        <v/>
      </c>
      <c r="T253" s="81"/>
      <c r="U253" s="81" t="str">
        <f t="shared" si="54"/>
        <v/>
      </c>
      <c r="V253" s="81" t="str">
        <f t="shared" si="61"/>
        <v/>
      </c>
      <c r="W253" s="81"/>
      <c r="X253" s="81"/>
      <c r="Y253" s="81" t="str">
        <f t="shared" si="62"/>
        <v/>
      </c>
      <c r="Z253" s="91"/>
      <c r="AA253" s="91"/>
      <c r="AB253" s="61" t="str">
        <f t="shared" si="55"/>
        <v/>
      </c>
      <c r="AG253" s="61" t="str">
        <f t="shared" si="63"/>
        <v/>
      </c>
      <c r="AR253" s="19" t="str">
        <f t="shared" si="56"/>
        <v/>
      </c>
      <c r="AS253" s="19" t="str">
        <f t="shared" si="57"/>
        <v/>
      </c>
      <c r="AT253" s="19" t="str">
        <f t="shared" si="64"/>
        <v/>
      </c>
      <c r="AU253" s="19"/>
      <c r="AV253" s="111"/>
      <c r="AW253" s="19" t="str">
        <f t="shared" si="65"/>
        <v/>
      </c>
      <c r="AX253" s="109"/>
      <c r="AY253" s="19" t="str">
        <f t="shared" si="66"/>
        <v/>
      </c>
      <c r="AZ253" s="19" t="str">
        <f t="shared" si="58"/>
        <v/>
      </c>
      <c r="BA253" s="19" t="str">
        <f t="shared" si="67"/>
        <v/>
      </c>
    </row>
    <row r="254" spans="11:53" x14ac:dyDescent="0.3">
      <c r="K254" s="19"/>
      <c r="L254" s="81"/>
      <c r="M254" s="81"/>
      <c r="N254" s="81"/>
      <c r="O254" s="81"/>
      <c r="P254" s="81" t="str">
        <f t="shared" si="59"/>
        <v/>
      </c>
      <c r="Q254" s="81" t="str">
        <f t="shared" si="60"/>
        <v/>
      </c>
      <c r="R254" s="81"/>
      <c r="S254" s="81" t="str">
        <f t="shared" si="53"/>
        <v/>
      </c>
      <c r="T254" s="81"/>
      <c r="U254" s="81" t="str">
        <f t="shared" si="54"/>
        <v/>
      </c>
      <c r="V254" s="81" t="str">
        <f t="shared" si="61"/>
        <v/>
      </c>
      <c r="W254" s="81"/>
      <c r="X254" s="81"/>
      <c r="Y254" s="81" t="str">
        <f t="shared" si="62"/>
        <v/>
      </c>
      <c r="Z254" s="91"/>
      <c r="AA254" s="91"/>
      <c r="AB254" s="61" t="str">
        <f t="shared" si="55"/>
        <v/>
      </c>
      <c r="AG254" s="61" t="str">
        <f t="shared" si="63"/>
        <v/>
      </c>
      <c r="AR254" s="19" t="str">
        <f t="shared" si="56"/>
        <v/>
      </c>
      <c r="AS254" s="19" t="str">
        <f t="shared" si="57"/>
        <v/>
      </c>
      <c r="AT254" s="19" t="str">
        <f t="shared" si="64"/>
        <v/>
      </c>
      <c r="AU254" s="19"/>
      <c r="AV254" s="111"/>
      <c r="AW254" s="19" t="str">
        <f t="shared" si="65"/>
        <v/>
      </c>
      <c r="AX254" s="109"/>
      <c r="AY254" s="19" t="str">
        <f t="shared" si="66"/>
        <v/>
      </c>
      <c r="AZ254" s="19" t="str">
        <f t="shared" si="58"/>
        <v/>
      </c>
      <c r="BA254" s="19" t="str">
        <f t="shared" si="67"/>
        <v/>
      </c>
    </row>
    <row r="255" spans="11:53" x14ac:dyDescent="0.3">
      <c r="K255" s="19"/>
      <c r="L255" s="81"/>
      <c r="M255" s="81"/>
      <c r="N255" s="81"/>
      <c r="O255" s="81"/>
      <c r="P255" s="81" t="str">
        <f t="shared" si="59"/>
        <v/>
      </c>
      <c r="Q255" s="81" t="str">
        <f t="shared" si="60"/>
        <v/>
      </c>
      <c r="R255" s="81"/>
      <c r="S255" s="81" t="str">
        <f t="shared" si="53"/>
        <v/>
      </c>
      <c r="T255" s="81"/>
      <c r="U255" s="81" t="str">
        <f t="shared" si="54"/>
        <v/>
      </c>
      <c r="V255" s="81" t="str">
        <f t="shared" si="61"/>
        <v/>
      </c>
      <c r="W255" s="81"/>
      <c r="X255" s="81"/>
      <c r="Y255" s="81" t="str">
        <f t="shared" si="62"/>
        <v/>
      </c>
      <c r="Z255" s="91"/>
      <c r="AA255" s="91"/>
      <c r="AB255" s="61" t="str">
        <f t="shared" si="55"/>
        <v/>
      </c>
      <c r="AG255" s="61" t="str">
        <f t="shared" si="63"/>
        <v/>
      </c>
      <c r="AR255" s="19" t="str">
        <f t="shared" si="56"/>
        <v/>
      </c>
      <c r="AS255" s="19" t="str">
        <f t="shared" si="57"/>
        <v/>
      </c>
      <c r="AT255" s="19" t="str">
        <f t="shared" si="64"/>
        <v/>
      </c>
      <c r="AU255" s="19"/>
      <c r="AV255" s="111"/>
      <c r="AW255" s="19" t="str">
        <f t="shared" si="65"/>
        <v/>
      </c>
      <c r="AX255" s="109"/>
      <c r="AY255" s="19" t="str">
        <f t="shared" si="66"/>
        <v/>
      </c>
      <c r="AZ255" s="19" t="str">
        <f t="shared" si="58"/>
        <v/>
      </c>
      <c r="BA255" s="19" t="str">
        <f t="shared" si="67"/>
        <v/>
      </c>
    </row>
    <row r="256" spans="11:53" x14ac:dyDescent="0.3">
      <c r="K256" s="19"/>
      <c r="L256" s="81"/>
      <c r="M256" s="81"/>
      <c r="N256" s="81"/>
      <c r="O256" s="81"/>
      <c r="P256" s="81" t="str">
        <f t="shared" si="59"/>
        <v/>
      </c>
      <c r="Q256" s="81" t="str">
        <f t="shared" si="60"/>
        <v/>
      </c>
      <c r="R256" s="81"/>
      <c r="S256" s="81" t="str">
        <f t="shared" si="53"/>
        <v/>
      </c>
      <c r="T256" s="81"/>
      <c r="U256" s="81" t="str">
        <f t="shared" si="54"/>
        <v/>
      </c>
      <c r="V256" s="81" t="str">
        <f t="shared" si="61"/>
        <v/>
      </c>
      <c r="W256" s="81"/>
      <c r="X256" s="81"/>
      <c r="Y256" s="81" t="str">
        <f t="shared" si="62"/>
        <v/>
      </c>
      <c r="Z256" s="91"/>
      <c r="AA256" s="91"/>
      <c r="AB256" s="61" t="str">
        <f t="shared" si="55"/>
        <v/>
      </c>
      <c r="AG256" s="61" t="str">
        <f t="shared" si="63"/>
        <v/>
      </c>
      <c r="AR256" s="19" t="str">
        <f t="shared" si="56"/>
        <v/>
      </c>
      <c r="AS256" s="19" t="str">
        <f t="shared" si="57"/>
        <v/>
      </c>
      <c r="AT256" s="19" t="str">
        <f t="shared" si="64"/>
        <v/>
      </c>
      <c r="AU256" s="19"/>
      <c r="AV256" s="111"/>
      <c r="AW256" s="19" t="str">
        <f t="shared" si="65"/>
        <v/>
      </c>
      <c r="AX256" s="109"/>
      <c r="AY256" s="19" t="str">
        <f t="shared" si="66"/>
        <v/>
      </c>
      <c r="AZ256" s="19" t="str">
        <f t="shared" si="58"/>
        <v/>
      </c>
      <c r="BA256" s="19" t="str">
        <f t="shared" si="67"/>
        <v/>
      </c>
    </row>
    <row r="257" spans="11:53" x14ac:dyDescent="0.3">
      <c r="K257" s="19"/>
      <c r="L257" s="81"/>
      <c r="M257" s="81"/>
      <c r="N257" s="81"/>
      <c r="O257" s="81"/>
      <c r="P257" s="81" t="str">
        <f t="shared" si="59"/>
        <v/>
      </c>
      <c r="Q257" s="81" t="str">
        <f t="shared" si="60"/>
        <v/>
      </c>
      <c r="R257" s="81"/>
      <c r="S257" s="81" t="str">
        <f t="shared" si="53"/>
        <v/>
      </c>
      <c r="T257" s="81"/>
      <c r="U257" s="81" t="str">
        <f t="shared" si="54"/>
        <v/>
      </c>
      <c r="V257" s="81" t="str">
        <f t="shared" si="61"/>
        <v/>
      </c>
      <c r="W257" s="81"/>
      <c r="X257" s="81"/>
      <c r="Y257" s="81" t="str">
        <f t="shared" si="62"/>
        <v/>
      </c>
      <c r="Z257" s="91"/>
      <c r="AA257" s="91"/>
      <c r="AB257" s="61" t="str">
        <f t="shared" si="55"/>
        <v/>
      </c>
      <c r="AG257" s="61" t="str">
        <f t="shared" si="63"/>
        <v/>
      </c>
      <c r="AR257" s="19" t="str">
        <f t="shared" si="56"/>
        <v/>
      </c>
      <c r="AS257" s="19" t="str">
        <f t="shared" si="57"/>
        <v/>
      </c>
      <c r="AT257" s="19" t="str">
        <f t="shared" si="64"/>
        <v/>
      </c>
      <c r="AU257" s="19"/>
      <c r="AV257" s="111"/>
      <c r="AW257" s="19" t="str">
        <f t="shared" si="65"/>
        <v/>
      </c>
      <c r="AX257" s="109"/>
      <c r="AY257" s="19" t="str">
        <f t="shared" si="66"/>
        <v/>
      </c>
      <c r="AZ257" s="19" t="str">
        <f t="shared" si="58"/>
        <v/>
      </c>
      <c r="BA257" s="19" t="str">
        <f t="shared" si="67"/>
        <v/>
      </c>
    </row>
    <row r="258" spans="11:53" x14ac:dyDescent="0.3">
      <c r="K258" s="19"/>
      <c r="L258" s="81"/>
      <c r="M258" s="81"/>
      <c r="N258" s="81"/>
      <c r="O258" s="81"/>
      <c r="P258" s="81" t="str">
        <f t="shared" si="59"/>
        <v/>
      </c>
      <c r="Q258" s="81" t="str">
        <f t="shared" si="60"/>
        <v/>
      </c>
      <c r="R258" s="81"/>
      <c r="S258" s="81" t="str">
        <f t="shared" si="53"/>
        <v/>
      </c>
      <c r="T258" s="81"/>
      <c r="U258" s="81" t="str">
        <f t="shared" si="54"/>
        <v/>
      </c>
      <c r="V258" s="81" t="str">
        <f t="shared" si="61"/>
        <v/>
      </c>
      <c r="W258" s="81"/>
      <c r="X258" s="81"/>
      <c r="Y258" s="81" t="str">
        <f t="shared" si="62"/>
        <v/>
      </c>
      <c r="Z258" s="91"/>
      <c r="AA258" s="91"/>
      <c r="AB258" s="61" t="str">
        <f t="shared" si="55"/>
        <v/>
      </c>
      <c r="AG258" s="61" t="str">
        <f t="shared" si="63"/>
        <v/>
      </c>
      <c r="AR258" s="19" t="str">
        <f t="shared" si="56"/>
        <v/>
      </c>
      <c r="AS258" s="19" t="str">
        <f t="shared" si="57"/>
        <v/>
      </c>
      <c r="AT258" s="19" t="str">
        <f t="shared" si="64"/>
        <v/>
      </c>
      <c r="AU258" s="19"/>
      <c r="AV258" s="111"/>
      <c r="AW258" s="19" t="str">
        <f t="shared" si="65"/>
        <v/>
      </c>
      <c r="AX258" s="109"/>
      <c r="AY258" s="19" t="str">
        <f t="shared" si="66"/>
        <v/>
      </c>
      <c r="AZ258" s="19" t="str">
        <f t="shared" si="58"/>
        <v/>
      </c>
      <c r="BA258" s="19" t="str">
        <f t="shared" si="67"/>
        <v/>
      </c>
    </row>
    <row r="259" spans="11:53" x14ac:dyDescent="0.3">
      <c r="K259" s="19"/>
      <c r="L259" s="81"/>
      <c r="M259" s="81"/>
      <c r="N259" s="81"/>
      <c r="O259" s="81"/>
      <c r="P259" s="81" t="str">
        <f t="shared" si="59"/>
        <v/>
      </c>
      <c r="Q259" s="81" t="str">
        <f t="shared" si="60"/>
        <v/>
      </c>
      <c r="R259" s="81"/>
      <c r="S259" s="81" t="str">
        <f t="shared" ref="S259:S322" si="68">IF(K259=0,"",IF(R259&lt;lumpsum,1,""))</f>
        <v/>
      </c>
      <c r="T259" s="81"/>
      <c r="U259" s="81" t="str">
        <f t="shared" ref="U259:U322" si="69">IF(K259=0,"",IF(T259&lt;lumpsum,1,""))</f>
        <v/>
      </c>
      <c r="V259" s="81" t="str">
        <f t="shared" si="61"/>
        <v/>
      </c>
      <c r="W259" s="81"/>
      <c r="X259" s="81"/>
      <c r="Y259" s="81" t="str">
        <f t="shared" si="62"/>
        <v/>
      </c>
      <c r="Z259" s="91"/>
      <c r="AA259" s="91"/>
      <c r="AB259" s="61" t="str">
        <f t="shared" ref="AB259:AB322" si="70">IF(K259=0,"",IF(W259&gt;target1,1,""))</f>
        <v/>
      </c>
      <c r="AG259" s="61" t="str">
        <f t="shared" si="63"/>
        <v/>
      </c>
      <c r="AR259" s="19" t="str">
        <f t="shared" ref="AR259:AR322" si="71">IF(K259=0,"",IF(L259&gt;targetp,1,""))</f>
        <v/>
      </c>
      <c r="AS259" s="19" t="str">
        <f t="shared" ref="AS259:AS322" si="72">IF(K259=0,"",IF(N259&gt;targetp,1,""))</f>
        <v/>
      </c>
      <c r="AT259" s="19" t="str">
        <f t="shared" si="64"/>
        <v/>
      </c>
      <c r="AU259" s="19"/>
      <c r="AV259" s="111"/>
      <c r="AW259" s="19" t="str">
        <f t="shared" si="65"/>
        <v/>
      </c>
      <c r="AX259" s="109"/>
      <c r="AY259" s="19" t="str">
        <f t="shared" si="66"/>
        <v/>
      </c>
      <c r="AZ259" s="19" t="str">
        <f t="shared" ref="AZ259:AZ322" si="73">IF(K259=0,"",IF(AU259&gt;target1,1,""))</f>
        <v/>
      </c>
      <c r="BA259" s="19" t="str">
        <f t="shared" si="67"/>
        <v/>
      </c>
    </row>
    <row r="260" spans="11:53" x14ac:dyDescent="0.3">
      <c r="K260" s="19"/>
      <c r="L260" s="81"/>
      <c r="M260" s="81"/>
      <c r="N260" s="81"/>
      <c r="O260" s="81"/>
      <c r="P260" s="81" t="str">
        <f t="shared" ref="P260:P323" si="74">IF(L260&lt;M260,1,"")</f>
        <v/>
      </c>
      <c r="Q260" s="81" t="str">
        <f t="shared" ref="Q260:Q323" si="75">IF(N260&lt;O260,1,"")</f>
        <v/>
      </c>
      <c r="R260" s="81"/>
      <c r="S260" s="81" t="str">
        <f t="shared" si="68"/>
        <v/>
      </c>
      <c r="T260" s="81"/>
      <c r="U260" s="81" t="str">
        <f t="shared" si="69"/>
        <v/>
      </c>
      <c r="V260" s="81" t="str">
        <f t="shared" ref="V260:V323" si="76">IF(K260=0,"",IF(T260&gt;R260,1,""))</f>
        <v/>
      </c>
      <c r="W260" s="81"/>
      <c r="X260" s="81"/>
      <c r="Y260" s="81" t="str">
        <f t="shared" ref="Y260:Y323" si="77">IF(K260=0,"",IF(W260&lt;X260,1,""))</f>
        <v/>
      </c>
      <c r="Z260" s="91"/>
      <c r="AA260" s="91"/>
      <c r="AB260" s="61" t="str">
        <f t="shared" si="70"/>
        <v/>
      </c>
      <c r="AG260" s="61" t="str">
        <f t="shared" ref="AG260:AG323" si="78">IF(K260=0,"",IF(W260&gt;L260,1,""))</f>
        <v/>
      </c>
      <c r="AR260" s="19" t="str">
        <f t="shared" si="71"/>
        <v/>
      </c>
      <c r="AS260" s="19" t="str">
        <f t="shared" si="72"/>
        <v/>
      </c>
      <c r="AT260" s="19" t="str">
        <f t="shared" ref="AT260:AT323" si="79">IF(K260=0,"",IF(N260&gt;L260,1,""))</f>
        <v/>
      </c>
      <c r="AU260" s="19"/>
      <c r="AV260" s="111"/>
      <c r="AW260" s="19" t="str">
        <f t="shared" ref="AW260:AW323" si="80">IF(K260=0,"",IF(AU260&lt;AV260,1,""))</f>
        <v/>
      </c>
      <c r="AX260" s="109"/>
      <c r="AY260" s="19" t="str">
        <f t="shared" ref="AY260:AY323" si="81">IF(K260=0,"",IF(AU260&gt;L260,1,""))</f>
        <v/>
      </c>
      <c r="AZ260" s="19" t="str">
        <f t="shared" si="73"/>
        <v/>
      </c>
      <c r="BA260" s="19" t="str">
        <f t="shared" ref="BA260:BA323" si="82">IF(K260=0,"",IF(W260&gt;AU260,1,""))</f>
        <v/>
      </c>
    </row>
    <row r="261" spans="11:53" x14ac:dyDescent="0.3">
      <c r="K261" s="19"/>
      <c r="L261" s="81"/>
      <c r="M261" s="81"/>
      <c r="N261" s="81"/>
      <c r="O261" s="81"/>
      <c r="P261" s="81" t="str">
        <f t="shared" si="74"/>
        <v/>
      </c>
      <c r="Q261" s="81" t="str">
        <f t="shared" si="75"/>
        <v/>
      </c>
      <c r="R261" s="81"/>
      <c r="S261" s="81" t="str">
        <f t="shared" si="68"/>
        <v/>
      </c>
      <c r="T261" s="81"/>
      <c r="U261" s="81" t="str">
        <f t="shared" si="69"/>
        <v/>
      </c>
      <c r="V261" s="81" t="str">
        <f t="shared" si="76"/>
        <v/>
      </c>
      <c r="W261" s="81"/>
      <c r="X261" s="81"/>
      <c r="Y261" s="81" t="str">
        <f t="shared" si="77"/>
        <v/>
      </c>
      <c r="Z261" s="91"/>
      <c r="AA261" s="91"/>
      <c r="AB261" s="61" t="str">
        <f t="shared" si="70"/>
        <v/>
      </c>
      <c r="AG261" s="61" t="str">
        <f t="shared" si="78"/>
        <v/>
      </c>
      <c r="AR261" s="19" t="str">
        <f t="shared" si="71"/>
        <v/>
      </c>
      <c r="AS261" s="19" t="str">
        <f t="shared" si="72"/>
        <v/>
      </c>
      <c r="AT261" s="19" t="str">
        <f t="shared" si="79"/>
        <v/>
      </c>
      <c r="AU261" s="19"/>
      <c r="AV261" s="111"/>
      <c r="AW261" s="19" t="str">
        <f t="shared" si="80"/>
        <v/>
      </c>
      <c r="AX261" s="109"/>
      <c r="AY261" s="19" t="str">
        <f t="shared" si="81"/>
        <v/>
      </c>
      <c r="AZ261" s="19" t="str">
        <f t="shared" si="73"/>
        <v/>
      </c>
      <c r="BA261" s="19" t="str">
        <f t="shared" si="82"/>
        <v/>
      </c>
    </row>
    <row r="262" spans="11:53" x14ac:dyDescent="0.3">
      <c r="K262" s="19"/>
      <c r="L262" s="81"/>
      <c r="M262" s="81"/>
      <c r="N262" s="81"/>
      <c r="O262" s="81"/>
      <c r="P262" s="81" t="str">
        <f t="shared" si="74"/>
        <v/>
      </c>
      <c r="Q262" s="81" t="str">
        <f t="shared" si="75"/>
        <v/>
      </c>
      <c r="R262" s="81"/>
      <c r="S262" s="81" t="str">
        <f t="shared" si="68"/>
        <v/>
      </c>
      <c r="T262" s="81"/>
      <c r="U262" s="81" t="str">
        <f t="shared" si="69"/>
        <v/>
      </c>
      <c r="V262" s="81" t="str">
        <f t="shared" si="76"/>
        <v/>
      </c>
      <c r="W262" s="81"/>
      <c r="X262" s="81"/>
      <c r="Y262" s="81" t="str">
        <f t="shared" si="77"/>
        <v/>
      </c>
      <c r="Z262" s="91"/>
      <c r="AA262" s="91"/>
      <c r="AB262" s="61" t="str">
        <f t="shared" si="70"/>
        <v/>
      </c>
      <c r="AG262" s="61" t="str">
        <f t="shared" si="78"/>
        <v/>
      </c>
      <c r="AR262" s="19" t="str">
        <f t="shared" si="71"/>
        <v/>
      </c>
      <c r="AS262" s="19" t="str">
        <f t="shared" si="72"/>
        <v/>
      </c>
      <c r="AT262" s="19" t="str">
        <f t="shared" si="79"/>
        <v/>
      </c>
      <c r="AU262" s="19"/>
      <c r="AV262" s="111"/>
      <c r="AW262" s="19" t="str">
        <f t="shared" si="80"/>
        <v/>
      </c>
      <c r="AX262" s="109"/>
      <c r="AY262" s="19" t="str">
        <f t="shared" si="81"/>
        <v/>
      </c>
      <c r="AZ262" s="19" t="str">
        <f t="shared" si="73"/>
        <v/>
      </c>
      <c r="BA262" s="19" t="str">
        <f t="shared" si="82"/>
        <v/>
      </c>
    </row>
    <row r="263" spans="11:53" x14ac:dyDescent="0.3">
      <c r="K263" s="19"/>
      <c r="L263" s="81"/>
      <c r="M263" s="81"/>
      <c r="N263" s="81"/>
      <c r="O263" s="81"/>
      <c r="P263" s="81" t="str">
        <f t="shared" si="74"/>
        <v/>
      </c>
      <c r="Q263" s="81" t="str">
        <f t="shared" si="75"/>
        <v/>
      </c>
      <c r="R263" s="81"/>
      <c r="S263" s="81" t="str">
        <f t="shared" si="68"/>
        <v/>
      </c>
      <c r="T263" s="81"/>
      <c r="U263" s="81" t="str">
        <f t="shared" si="69"/>
        <v/>
      </c>
      <c r="V263" s="81" t="str">
        <f t="shared" si="76"/>
        <v/>
      </c>
      <c r="W263" s="81"/>
      <c r="X263" s="81"/>
      <c r="Y263" s="81" t="str">
        <f t="shared" si="77"/>
        <v/>
      </c>
      <c r="Z263" s="91"/>
      <c r="AA263" s="91"/>
      <c r="AB263" s="61" t="str">
        <f t="shared" si="70"/>
        <v/>
      </c>
      <c r="AG263" s="61" t="str">
        <f t="shared" si="78"/>
        <v/>
      </c>
      <c r="AR263" s="19" t="str">
        <f t="shared" si="71"/>
        <v/>
      </c>
      <c r="AS263" s="19" t="str">
        <f t="shared" si="72"/>
        <v/>
      </c>
      <c r="AT263" s="19" t="str">
        <f t="shared" si="79"/>
        <v/>
      </c>
      <c r="AU263" s="19"/>
      <c r="AV263" s="111"/>
      <c r="AW263" s="19" t="str">
        <f t="shared" si="80"/>
        <v/>
      </c>
      <c r="AX263" s="109"/>
      <c r="AY263" s="19" t="str">
        <f t="shared" si="81"/>
        <v/>
      </c>
      <c r="AZ263" s="19" t="str">
        <f t="shared" si="73"/>
        <v/>
      </c>
      <c r="BA263" s="19" t="str">
        <f t="shared" si="82"/>
        <v/>
      </c>
    </row>
    <row r="264" spans="11:53" x14ac:dyDescent="0.3">
      <c r="K264" s="19"/>
      <c r="L264" s="81"/>
      <c r="M264" s="81"/>
      <c r="N264" s="81"/>
      <c r="O264" s="81"/>
      <c r="P264" s="81" t="str">
        <f t="shared" si="74"/>
        <v/>
      </c>
      <c r="Q264" s="81" t="str">
        <f t="shared" si="75"/>
        <v/>
      </c>
      <c r="R264" s="81"/>
      <c r="S264" s="81" t="str">
        <f t="shared" si="68"/>
        <v/>
      </c>
      <c r="T264" s="81"/>
      <c r="U264" s="81" t="str">
        <f t="shared" si="69"/>
        <v/>
      </c>
      <c r="V264" s="81" t="str">
        <f t="shared" si="76"/>
        <v/>
      </c>
      <c r="W264" s="81"/>
      <c r="X264" s="81"/>
      <c r="Y264" s="81" t="str">
        <f t="shared" si="77"/>
        <v/>
      </c>
      <c r="Z264" s="91"/>
      <c r="AA264" s="91"/>
      <c r="AB264" s="61" t="str">
        <f t="shared" si="70"/>
        <v/>
      </c>
      <c r="AG264" s="61" t="str">
        <f t="shared" si="78"/>
        <v/>
      </c>
      <c r="AR264" s="19" t="str">
        <f t="shared" si="71"/>
        <v/>
      </c>
      <c r="AS264" s="19" t="str">
        <f t="shared" si="72"/>
        <v/>
      </c>
      <c r="AT264" s="19" t="str">
        <f t="shared" si="79"/>
        <v/>
      </c>
      <c r="AU264" s="19"/>
      <c r="AV264" s="111"/>
      <c r="AW264" s="19" t="str">
        <f t="shared" si="80"/>
        <v/>
      </c>
      <c r="AX264" s="109"/>
      <c r="AY264" s="19" t="str">
        <f t="shared" si="81"/>
        <v/>
      </c>
      <c r="AZ264" s="19" t="str">
        <f t="shared" si="73"/>
        <v/>
      </c>
      <c r="BA264" s="19" t="str">
        <f t="shared" si="82"/>
        <v/>
      </c>
    </row>
    <row r="265" spans="11:53" x14ac:dyDescent="0.3">
      <c r="K265" s="19"/>
      <c r="L265" s="81"/>
      <c r="M265" s="81"/>
      <c r="N265" s="81"/>
      <c r="O265" s="81"/>
      <c r="P265" s="81" t="str">
        <f t="shared" si="74"/>
        <v/>
      </c>
      <c r="Q265" s="81" t="str">
        <f t="shared" si="75"/>
        <v/>
      </c>
      <c r="R265" s="81"/>
      <c r="S265" s="81" t="str">
        <f t="shared" si="68"/>
        <v/>
      </c>
      <c r="T265" s="81"/>
      <c r="U265" s="81" t="str">
        <f t="shared" si="69"/>
        <v/>
      </c>
      <c r="V265" s="81" t="str">
        <f t="shared" si="76"/>
        <v/>
      </c>
      <c r="W265" s="81"/>
      <c r="X265" s="81"/>
      <c r="Y265" s="81" t="str">
        <f t="shared" si="77"/>
        <v/>
      </c>
      <c r="Z265" s="91"/>
      <c r="AA265" s="91"/>
      <c r="AB265" s="61" t="str">
        <f t="shared" si="70"/>
        <v/>
      </c>
      <c r="AG265" s="61" t="str">
        <f t="shared" si="78"/>
        <v/>
      </c>
      <c r="AR265" s="19" t="str">
        <f t="shared" si="71"/>
        <v/>
      </c>
      <c r="AS265" s="19" t="str">
        <f t="shared" si="72"/>
        <v/>
      </c>
      <c r="AT265" s="19" t="str">
        <f t="shared" si="79"/>
        <v/>
      </c>
      <c r="AU265" s="19"/>
      <c r="AV265" s="111"/>
      <c r="AW265" s="19" t="str">
        <f t="shared" si="80"/>
        <v/>
      </c>
      <c r="AX265" s="109"/>
      <c r="AY265" s="19" t="str">
        <f t="shared" si="81"/>
        <v/>
      </c>
      <c r="AZ265" s="19" t="str">
        <f t="shared" si="73"/>
        <v/>
      </c>
      <c r="BA265" s="19" t="str">
        <f t="shared" si="82"/>
        <v/>
      </c>
    </row>
    <row r="266" spans="11:53" x14ac:dyDescent="0.3">
      <c r="K266" s="19"/>
      <c r="L266" s="81"/>
      <c r="M266" s="81"/>
      <c r="N266" s="81"/>
      <c r="O266" s="81"/>
      <c r="P266" s="81" t="str">
        <f t="shared" si="74"/>
        <v/>
      </c>
      <c r="Q266" s="81" t="str">
        <f t="shared" si="75"/>
        <v/>
      </c>
      <c r="R266" s="81"/>
      <c r="S266" s="81" t="str">
        <f t="shared" si="68"/>
        <v/>
      </c>
      <c r="T266" s="81"/>
      <c r="U266" s="81" t="str">
        <f t="shared" si="69"/>
        <v/>
      </c>
      <c r="V266" s="81" t="str">
        <f t="shared" si="76"/>
        <v/>
      </c>
      <c r="W266" s="81"/>
      <c r="X266" s="81"/>
      <c r="Y266" s="81" t="str">
        <f t="shared" si="77"/>
        <v/>
      </c>
      <c r="Z266" s="91"/>
      <c r="AA266" s="91"/>
      <c r="AB266" s="61" t="str">
        <f t="shared" si="70"/>
        <v/>
      </c>
      <c r="AG266" s="61" t="str">
        <f t="shared" si="78"/>
        <v/>
      </c>
      <c r="AR266" s="19" t="str">
        <f t="shared" si="71"/>
        <v/>
      </c>
      <c r="AS266" s="19" t="str">
        <f t="shared" si="72"/>
        <v/>
      </c>
      <c r="AT266" s="19" t="str">
        <f t="shared" si="79"/>
        <v/>
      </c>
      <c r="AU266" s="19"/>
      <c r="AV266" s="111"/>
      <c r="AW266" s="19" t="str">
        <f t="shared" si="80"/>
        <v/>
      </c>
      <c r="AX266" s="109"/>
      <c r="AY266" s="19" t="str">
        <f t="shared" si="81"/>
        <v/>
      </c>
      <c r="AZ266" s="19" t="str">
        <f t="shared" si="73"/>
        <v/>
      </c>
      <c r="BA266" s="19" t="str">
        <f t="shared" si="82"/>
        <v/>
      </c>
    </row>
    <row r="267" spans="11:53" x14ac:dyDescent="0.3">
      <c r="K267" s="19"/>
      <c r="L267" s="81"/>
      <c r="M267" s="81"/>
      <c r="N267" s="81"/>
      <c r="O267" s="81"/>
      <c r="P267" s="81" t="str">
        <f t="shared" si="74"/>
        <v/>
      </c>
      <c r="Q267" s="81" t="str">
        <f t="shared" si="75"/>
        <v/>
      </c>
      <c r="R267" s="81"/>
      <c r="S267" s="81" t="str">
        <f t="shared" si="68"/>
        <v/>
      </c>
      <c r="T267" s="81"/>
      <c r="U267" s="81" t="str">
        <f t="shared" si="69"/>
        <v/>
      </c>
      <c r="V267" s="81" t="str">
        <f t="shared" si="76"/>
        <v/>
      </c>
      <c r="W267" s="81"/>
      <c r="X267" s="81"/>
      <c r="Y267" s="81" t="str">
        <f t="shared" si="77"/>
        <v/>
      </c>
      <c r="Z267" s="91"/>
      <c r="AA267" s="91"/>
      <c r="AB267" s="61" t="str">
        <f t="shared" si="70"/>
        <v/>
      </c>
      <c r="AG267" s="61" t="str">
        <f t="shared" si="78"/>
        <v/>
      </c>
      <c r="AR267" s="19" t="str">
        <f t="shared" si="71"/>
        <v/>
      </c>
      <c r="AS267" s="19" t="str">
        <f t="shared" si="72"/>
        <v/>
      </c>
      <c r="AT267" s="19" t="str">
        <f t="shared" si="79"/>
        <v/>
      </c>
      <c r="AU267" s="19"/>
      <c r="AV267" s="111"/>
      <c r="AW267" s="19" t="str">
        <f t="shared" si="80"/>
        <v/>
      </c>
      <c r="AX267" s="109"/>
      <c r="AY267" s="19" t="str">
        <f t="shared" si="81"/>
        <v/>
      </c>
      <c r="AZ267" s="19" t="str">
        <f t="shared" si="73"/>
        <v/>
      </c>
      <c r="BA267" s="19" t="str">
        <f t="shared" si="82"/>
        <v/>
      </c>
    </row>
    <row r="268" spans="11:53" x14ac:dyDescent="0.3">
      <c r="K268" s="19"/>
      <c r="L268" s="81"/>
      <c r="M268" s="81"/>
      <c r="N268" s="81"/>
      <c r="O268" s="81"/>
      <c r="P268" s="81" t="str">
        <f t="shared" si="74"/>
        <v/>
      </c>
      <c r="Q268" s="81" t="str">
        <f t="shared" si="75"/>
        <v/>
      </c>
      <c r="R268" s="81"/>
      <c r="S268" s="81" t="str">
        <f t="shared" si="68"/>
        <v/>
      </c>
      <c r="T268" s="81"/>
      <c r="U268" s="81" t="str">
        <f t="shared" si="69"/>
        <v/>
      </c>
      <c r="V268" s="81" t="str">
        <f t="shared" si="76"/>
        <v/>
      </c>
      <c r="W268" s="81"/>
      <c r="X268" s="81"/>
      <c r="Y268" s="81" t="str">
        <f t="shared" si="77"/>
        <v/>
      </c>
      <c r="Z268" s="91"/>
      <c r="AA268" s="91"/>
      <c r="AB268" s="61" t="str">
        <f t="shared" si="70"/>
        <v/>
      </c>
      <c r="AG268" s="61" t="str">
        <f t="shared" si="78"/>
        <v/>
      </c>
      <c r="AR268" s="19" t="str">
        <f t="shared" si="71"/>
        <v/>
      </c>
      <c r="AS268" s="19" t="str">
        <f t="shared" si="72"/>
        <v/>
      </c>
      <c r="AT268" s="19" t="str">
        <f t="shared" si="79"/>
        <v/>
      </c>
      <c r="AU268" s="19"/>
      <c r="AV268" s="111"/>
      <c r="AW268" s="19" t="str">
        <f t="shared" si="80"/>
        <v/>
      </c>
      <c r="AX268" s="109"/>
      <c r="AY268" s="19" t="str">
        <f t="shared" si="81"/>
        <v/>
      </c>
      <c r="AZ268" s="19" t="str">
        <f t="shared" si="73"/>
        <v/>
      </c>
      <c r="BA268" s="19" t="str">
        <f t="shared" si="82"/>
        <v/>
      </c>
    </row>
    <row r="269" spans="11:53" x14ac:dyDescent="0.3">
      <c r="K269" s="19"/>
      <c r="L269" s="81"/>
      <c r="M269" s="81"/>
      <c r="N269" s="81"/>
      <c r="O269" s="81"/>
      <c r="P269" s="81" t="str">
        <f t="shared" si="74"/>
        <v/>
      </c>
      <c r="Q269" s="81" t="str">
        <f t="shared" si="75"/>
        <v/>
      </c>
      <c r="R269" s="81"/>
      <c r="S269" s="81" t="str">
        <f t="shared" si="68"/>
        <v/>
      </c>
      <c r="T269" s="81"/>
      <c r="U269" s="81" t="str">
        <f t="shared" si="69"/>
        <v/>
      </c>
      <c r="V269" s="81" t="str">
        <f t="shared" si="76"/>
        <v/>
      </c>
      <c r="W269" s="81"/>
      <c r="X269" s="81"/>
      <c r="Y269" s="81" t="str">
        <f t="shared" si="77"/>
        <v/>
      </c>
      <c r="Z269" s="91"/>
      <c r="AA269" s="91"/>
      <c r="AB269" s="61" t="str">
        <f t="shared" si="70"/>
        <v/>
      </c>
      <c r="AG269" s="61" t="str">
        <f t="shared" si="78"/>
        <v/>
      </c>
      <c r="AR269" s="19" t="str">
        <f t="shared" si="71"/>
        <v/>
      </c>
      <c r="AS269" s="19" t="str">
        <f t="shared" si="72"/>
        <v/>
      </c>
      <c r="AT269" s="19" t="str">
        <f t="shared" si="79"/>
        <v/>
      </c>
      <c r="AU269" s="19"/>
      <c r="AV269" s="111"/>
      <c r="AW269" s="19" t="str">
        <f t="shared" si="80"/>
        <v/>
      </c>
      <c r="AX269" s="109"/>
      <c r="AY269" s="19" t="str">
        <f t="shared" si="81"/>
        <v/>
      </c>
      <c r="AZ269" s="19" t="str">
        <f t="shared" si="73"/>
        <v/>
      </c>
      <c r="BA269" s="19" t="str">
        <f t="shared" si="82"/>
        <v/>
      </c>
    </row>
    <row r="270" spans="11:53" x14ac:dyDescent="0.3">
      <c r="K270" s="19"/>
      <c r="L270" s="81"/>
      <c r="M270" s="81"/>
      <c r="N270" s="81"/>
      <c r="O270" s="81"/>
      <c r="P270" s="81" t="str">
        <f t="shared" si="74"/>
        <v/>
      </c>
      <c r="Q270" s="81" t="str">
        <f t="shared" si="75"/>
        <v/>
      </c>
      <c r="R270" s="81"/>
      <c r="S270" s="81" t="str">
        <f t="shared" si="68"/>
        <v/>
      </c>
      <c r="T270" s="81"/>
      <c r="U270" s="81" t="str">
        <f t="shared" si="69"/>
        <v/>
      </c>
      <c r="V270" s="81" t="str">
        <f t="shared" si="76"/>
        <v/>
      </c>
      <c r="W270" s="81"/>
      <c r="X270" s="81"/>
      <c r="Y270" s="81" t="str">
        <f t="shared" si="77"/>
        <v/>
      </c>
      <c r="Z270" s="91"/>
      <c r="AA270" s="91"/>
      <c r="AB270" s="61" t="str">
        <f t="shared" si="70"/>
        <v/>
      </c>
      <c r="AG270" s="61" t="str">
        <f t="shared" si="78"/>
        <v/>
      </c>
      <c r="AR270" s="19" t="str">
        <f t="shared" si="71"/>
        <v/>
      </c>
      <c r="AS270" s="19" t="str">
        <f t="shared" si="72"/>
        <v/>
      </c>
      <c r="AT270" s="19" t="str">
        <f t="shared" si="79"/>
        <v/>
      </c>
      <c r="AU270" s="19"/>
      <c r="AV270" s="111"/>
      <c r="AW270" s="19" t="str">
        <f t="shared" si="80"/>
        <v/>
      </c>
      <c r="AX270" s="109"/>
      <c r="AY270" s="19" t="str">
        <f t="shared" si="81"/>
        <v/>
      </c>
      <c r="AZ270" s="19" t="str">
        <f t="shared" si="73"/>
        <v/>
      </c>
      <c r="BA270" s="19" t="str">
        <f t="shared" si="82"/>
        <v/>
      </c>
    </row>
    <row r="271" spans="11:53" x14ac:dyDescent="0.3">
      <c r="K271" s="19"/>
      <c r="L271" s="81"/>
      <c r="M271" s="81"/>
      <c r="N271" s="81"/>
      <c r="O271" s="81"/>
      <c r="P271" s="81" t="str">
        <f t="shared" si="74"/>
        <v/>
      </c>
      <c r="Q271" s="81" t="str">
        <f t="shared" si="75"/>
        <v/>
      </c>
      <c r="R271" s="81"/>
      <c r="S271" s="81" t="str">
        <f t="shared" si="68"/>
        <v/>
      </c>
      <c r="T271" s="81"/>
      <c r="U271" s="81" t="str">
        <f t="shared" si="69"/>
        <v/>
      </c>
      <c r="V271" s="81" t="str">
        <f t="shared" si="76"/>
        <v/>
      </c>
      <c r="W271" s="81"/>
      <c r="X271" s="81"/>
      <c r="Y271" s="81" t="str">
        <f t="shared" si="77"/>
        <v/>
      </c>
      <c r="Z271" s="91"/>
      <c r="AA271" s="91"/>
      <c r="AB271" s="61" t="str">
        <f t="shared" si="70"/>
        <v/>
      </c>
      <c r="AG271" s="61" t="str">
        <f t="shared" si="78"/>
        <v/>
      </c>
      <c r="AR271" s="19" t="str">
        <f t="shared" si="71"/>
        <v/>
      </c>
      <c r="AS271" s="19" t="str">
        <f t="shared" si="72"/>
        <v/>
      </c>
      <c r="AT271" s="19" t="str">
        <f t="shared" si="79"/>
        <v/>
      </c>
      <c r="AU271" s="19"/>
      <c r="AV271" s="111"/>
      <c r="AW271" s="19" t="str">
        <f t="shared" si="80"/>
        <v/>
      </c>
      <c r="AX271" s="109"/>
      <c r="AY271" s="19" t="str">
        <f t="shared" si="81"/>
        <v/>
      </c>
      <c r="AZ271" s="19" t="str">
        <f t="shared" si="73"/>
        <v/>
      </c>
      <c r="BA271" s="19" t="str">
        <f t="shared" si="82"/>
        <v/>
      </c>
    </row>
    <row r="272" spans="11:53" x14ac:dyDescent="0.3">
      <c r="K272" s="19"/>
      <c r="L272" s="81"/>
      <c r="M272" s="81"/>
      <c r="N272" s="81"/>
      <c r="O272" s="81"/>
      <c r="P272" s="81" t="str">
        <f t="shared" si="74"/>
        <v/>
      </c>
      <c r="Q272" s="81" t="str">
        <f t="shared" si="75"/>
        <v/>
      </c>
      <c r="R272" s="81"/>
      <c r="S272" s="81" t="str">
        <f t="shared" si="68"/>
        <v/>
      </c>
      <c r="T272" s="81"/>
      <c r="U272" s="81" t="str">
        <f t="shared" si="69"/>
        <v/>
      </c>
      <c r="V272" s="81" t="str">
        <f t="shared" si="76"/>
        <v/>
      </c>
      <c r="W272" s="81"/>
      <c r="X272" s="81"/>
      <c r="Y272" s="81" t="str">
        <f t="shared" si="77"/>
        <v/>
      </c>
      <c r="Z272" s="91"/>
      <c r="AA272" s="91"/>
      <c r="AB272" s="61" t="str">
        <f t="shared" si="70"/>
        <v/>
      </c>
      <c r="AG272" s="61" t="str">
        <f t="shared" si="78"/>
        <v/>
      </c>
      <c r="AR272" s="19" t="str">
        <f t="shared" si="71"/>
        <v/>
      </c>
      <c r="AS272" s="19" t="str">
        <f t="shared" si="72"/>
        <v/>
      </c>
      <c r="AT272" s="19" t="str">
        <f t="shared" si="79"/>
        <v/>
      </c>
      <c r="AU272" s="19"/>
      <c r="AV272" s="111"/>
      <c r="AW272" s="19" t="str">
        <f t="shared" si="80"/>
        <v/>
      </c>
      <c r="AX272" s="109"/>
      <c r="AY272" s="19" t="str">
        <f t="shared" si="81"/>
        <v/>
      </c>
      <c r="AZ272" s="19" t="str">
        <f t="shared" si="73"/>
        <v/>
      </c>
      <c r="BA272" s="19" t="str">
        <f t="shared" si="82"/>
        <v/>
      </c>
    </row>
    <row r="273" spans="11:53" x14ac:dyDescent="0.3">
      <c r="K273" s="19"/>
      <c r="L273" s="81"/>
      <c r="M273" s="81"/>
      <c r="N273" s="81"/>
      <c r="O273" s="81"/>
      <c r="P273" s="81" t="str">
        <f t="shared" si="74"/>
        <v/>
      </c>
      <c r="Q273" s="81" t="str">
        <f t="shared" si="75"/>
        <v/>
      </c>
      <c r="R273" s="81"/>
      <c r="S273" s="81" t="str">
        <f t="shared" si="68"/>
        <v/>
      </c>
      <c r="T273" s="81"/>
      <c r="U273" s="81" t="str">
        <f t="shared" si="69"/>
        <v/>
      </c>
      <c r="V273" s="81" t="str">
        <f t="shared" si="76"/>
        <v/>
      </c>
      <c r="W273" s="81"/>
      <c r="X273" s="81"/>
      <c r="Y273" s="81" t="str">
        <f t="shared" si="77"/>
        <v/>
      </c>
      <c r="Z273" s="91"/>
      <c r="AA273" s="91"/>
      <c r="AB273" s="61" t="str">
        <f t="shared" si="70"/>
        <v/>
      </c>
      <c r="AG273" s="61" t="str">
        <f t="shared" si="78"/>
        <v/>
      </c>
      <c r="AR273" s="19" t="str">
        <f t="shared" si="71"/>
        <v/>
      </c>
      <c r="AS273" s="19" t="str">
        <f t="shared" si="72"/>
        <v/>
      </c>
      <c r="AT273" s="19" t="str">
        <f t="shared" si="79"/>
        <v/>
      </c>
      <c r="AU273" s="19"/>
      <c r="AV273" s="111"/>
      <c r="AW273" s="19" t="str">
        <f t="shared" si="80"/>
        <v/>
      </c>
      <c r="AX273" s="109"/>
      <c r="AY273" s="19" t="str">
        <f t="shared" si="81"/>
        <v/>
      </c>
      <c r="AZ273" s="19" t="str">
        <f t="shared" si="73"/>
        <v/>
      </c>
      <c r="BA273" s="19" t="str">
        <f t="shared" si="82"/>
        <v/>
      </c>
    </row>
    <row r="274" spans="11:53" x14ac:dyDescent="0.3">
      <c r="K274" s="19"/>
      <c r="L274" s="81"/>
      <c r="M274" s="81"/>
      <c r="N274" s="81"/>
      <c r="O274" s="81"/>
      <c r="P274" s="81" t="str">
        <f t="shared" si="74"/>
        <v/>
      </c>
      <c r="Q274" s="81" t="str">
        <f t="shared" si="75"/>
        <v/>
      </c>
      <c r="R274" s="81"/>
      <c r="S274" s="81" t="str">
        <f t="shared" si="68"/>
        <v/>
      </c>
      <c r="T274" s="81"/>
      <c r="U274" s="81" t="str">
        <f t="shared" si="69"/>
        <v/>
      </c>
      <c r="V274" s="81" t="str">
        <f t="shared" si="76"/>
        <v/>
      </c>
      <c r="W274" s="81"/>
      <c r="X274" s="81"/>
      <c r="Y274" s="81" t="str">
        <f t="shared" si="77"/>
        <v/>
      </c>
      <c r="Z274" s="91"/>
      <c r="AA274" s="91"/>
      <c r="AB274" s="61" t="str">
        <f t="shared" si="70"/>
        <v/>
      </c>
      <c r="AG274" s="61" t="str">
        <f t="shared" si="78"/>
        <v/>
      </c>
      <c r="AR274" s="19" t="str">
        <f t="shared" si="71"/>
        <v/>
      </c>
      <c r="AS274" s="19" t="str">
        <f t="shared" si="72"/>
        <v/>
      </c>
      <c r="AT274" s="19" t="str">
        <f t="shared" si="79"/>
        <v/>
      </c>
      <c r="AU274" s="19"/>
      <c r="AV274" s="111"/>
      <c r="AW274" s="19" t="str">
        <f t="shared" si="80"/>
        <v/>
      </c>
      <c r="AX274" s="109"/>
      <c r="AY274" s="19" t="str">
        <f t="shared" si="81"/>
        <v/>
      </c>
      <c r="AZ274" s="19" t="str">
        <f t="shared" si="73"/>
        <v/>
      </c>
      <c r="BA274" s="19" t="str">
        <f t="shared" si="82"/>
        <v/>
      </c>
    </row>
    <row r="275" spans="11:53" x14ac:dyDescent="0.3">
      <c r="K275" s="19"/>
      <c r="L275" s="81"/>
      <c r="M275" s="81"/>
      <c r="N275" s="81"/>
      <c r="O275" s="81"/>
      <c r="P275" s="81" t="str">
        <f t="shared" si="74"/>
        <v/>
      </c>
      <c r="Q275" s="81" t="str">
        <f t="shared" si="75"/>
        <v/>
      </c>
      <c r="R275" s="81"/>
      <c r="S275" s="81" t="str">
        <f t="shared" si="68"/>
        <v/>
      </c>
      <c r="T275" s="81"/>
      <c r="U275" s="81" t="str">
        <f t="shared" si="69"/>
        <v/>
      </c>
      <c r="V275" s="81" t="str">
        <f t="shared" si="76"/>
        <v/>
      </c>
      <c r="W275" s="81"/>
      <c r="X275" s="81"/>
      <c r="Y275" s="81" t="str">
        <f t="shared" si="77"/>
        <v/>
      </c>
      <c r="Z275" s="91"/>
      <c r="AA275" s="91"/>
      <c r="AB275" s="61" t="str">
        <f t="shared" si="70"/>
        <v/>
      </c>
      <c r="AG275" s="61" t="str">
        <f t="shared" si="78"/>
        <v/>
      </c>
      <c r="AR275" s="19" t="str">
        <f t="shared" si="71"/>
        <v/>
      </c>
      <c r="AS275" s="19" t="str">
        <f t="shared" si="72"/>
        <v/>
      </c>
      <c r="AT275" s="19" t="str">
        <f t="shared" si="79"/>
        <v/>
      </c>
      <c r="AU275" s="19"/>
      <c r="AV275" s="111"/>
      <c r="AW275" s="19" t="str">
        <f t="shared" si="80"/>
        <v/>
      </c>
      <c r="AX275" s="109"/>
      <c r="AY275" s="19" t="str">
        <f t="shared" si="81"/>
        <v/>
      </c>
      <c r="AZ275" s="19" t="str">
        <f t="shared" si="73"/>
        <v/>
      </c>
      <c r="BA275" s="19" t="str">
        <f t="shared" si="82"/>
        <v/>
      </c>
    </row>
    <row r="276" spans="11:53" x14ac:dyDescent="0.3">
      <c r="K276" s="19"/>
      <c r="L276" s="81"/>
      <c r="M276" s="81"/>
      <c r="N276" s="81"/>
      <c r="O276" s="81"/>
      <c r="P276" s="81" t="str">
        <f t="shared" si="74"/>
        <v/>
      </c>
      <c r="Q276" s="81" t="str">
        <f t="shared" si="75"/>
        <v/>
      </c>
      <c r="R276" s="81"/>
      <c r="S276" s="81" t="str">
        <f t="shared" si="68"/>
        <v/>
      </c>
      <c r="T276" s="81"/>
      <c r="U276" s="81" t="str">
        <f t="shared" si="69"/>
        <v/>
      </c>
      <c r="V276" s="81" t="str">
        <f t="shared" si="76"/>
        <v/>
      </c>
      <c r="W276" s="81"/>
      <c r="X276" s="81"/>
      <c r="Y276" s="81" t="str">
        <f t="shared" si="77"/>
        <v/>
      </c>
      <c r="Z276" s="91"/>
      <c r="AA276" s="91"/>
      <c r="AB276" s="61" t="str">
        <f t="shared" si="70"/>
        <v/>
      </c>
      <c r="AG276" s="61" t="str">
        <f t="shared" si="78"/>
        <v/>
      </c>
      <c r="AR276" s="19" t="str">
        <f t="shared" si="71"/>
        <v/>
      </c>
      <c r="AS276" s="19" t="str">
        <f t="shared" si="72"/>
        <v/>
      </c>
      <c r="AT276" s="19" t="str">
        <f t="shared" si="79"/>
        <v/>
      </c>
      <c r="AU276" s="19"/>
      <c r="AV276" s="111"/>
      <c r="AW276" s="19" t="str">
        <f t="shared" si="80"/>
        <v/>
      </c>
      <c r="AX276" s="109"/>
      <c r="AY276" s="19" t="str">
        <f t="shared" si="81"/>
        <v/>
      </c>
      <c r="AZ276" s="19" t="str">
        <f t="shared" si="73"/>
        <v/>
      </c>
      <c r="BA276" s="19" t="str">
        <f t="shared" si="82"/>
        <v/>
      </c>
    </row>
    <row r="277" spans="11:53" x14ac:dyDescent="0.3">
      <c r="K277" s="19"/>
      <c r="L277" s="81"/>
      <c r="M277" s="81"/>
      <c r="N277" s="81"/>
      <c r="O277" s="81"/>
      <c r="P277" s="81" t="str">
        <f t="shared" si="74"/>
        <v/>
      </c>
      <c r="Q277" s="81" t="str">
        <f t="shared" si="75"/>
        <v/>
      </c>
      <c r="R277" s="81"/>
      <c r="S277" s="81" t="str">
        <f t="shared" si="68"/>
        <v/>
      </c>
      <c r="T277" s="81"/>
      <c r="U277" s="81" t="str">
        <f t="shared" si="69"/>
        <v/>
      </c>
      <c r="V277" s="81" t="str">
        <f t="shared" si="76"/>
        <v/>
      </c>
      <c r="W277" s="81"/>
      <c r="X277" s="81"/>
      <c r="Y277" s="81" t="str">
        <f t="shared" si="77"/>
        <v/>
      </c>
      <c r="Z277" s="91"/>
      <c r="AA277" s="91"/>
      <c r="AB277" s="61" t="str">
        <f t="shared" si="70"/>
        <v/>
      </c>
      <c r="AG277" s="61" t="str">
        <f t="shared" si="78"/>
        <v/>
      </c>
      <c r="AR277" s="19" t="str">
        <f t="shared" si="71"/>
        <v/>
      </c>
      <c r="AS277" s="19" t="str">
        <f t="shared" si="72"/>
        <v/>
      </c>
      <c r="AT277" s="19" t="str">
        <f t="shared" si="79"/>
        <v/>
      </c>
      <c r="AU277" s="19"/>
      <c r="AV277" s="111"/>
      <c r="AW277" s="19" t="str">
        <f t="shared" si="80"/>
        <v/>
      </c>
      <c r="AX277" s="109"/>
      <c r="AY277" s="19" t="str">
        <f t="shared" si="81"/>
        <v/>
      </c>
      <c r="AZ277" s="19" t="str">
        <f t="shared" si="73"/>
        <v/>
      </c>
      <c r="BA277" s="19" t="str">
        <f t="shared" si="82"/>
        <v/>
      </c>
    </row>
    <row r="278" spans="11:53" x14ac:dyDescent="0.3">
      <c r="K278" s="19"/>
      <c r="L278" s="81"/>
      <c r="M278" s="81"/>
      <c r="N278" s="81"/>
      <c r="O278" s="81"/>
      <c r="P278" s="81" t="str">
        <f t="shared" si="74"/>
        <v/>
      </c>
      <c r="Q278" s="81" t="str">
        <f t="shared" si="75"/>
        <v/>
      </c>
      <c r="R278" s="81"/>
      <c r="S278" s="81" t="str">
        <f t="shared" si="68"/>
        <v/>
      </c>
      <c r="T278" s="81"/>
      <c r="U278" s="81" t="str">
        <f t="shared" si="69"/>
        <v/>
      </c>
      <c r="V278" s="81" t="str">
        <f t="shared" si="76"/>
        <v/>
      </c>
      <c r="W278" s="81"/>
      <c r="X278" s="81"/>
      <c r="Y278" s="81" t="str">
        <f t="shared" si="77"/>
        <v/>
      </c>
      <c r="Z278" s="91"/>
      <c r="AA278" s="91"/>
      <c r="AB278" s="61" t="str">
        <f t="shared" si="70"/>
        <v/>
      </c>
      <c r="AG278" s="61" t="str">
        <f t="shared" si="78"/>
        <v/>
      </c>
      <c r="AR278" s="19" t="str">
        <f t="shared" si="71"/>
        <v/>
      </c>
      <c r="AS278" s="19" t="str">
        <f t="shared" si="72"/>
        <v/>
      </c>
      <c r="AT278" s="19" t="str">
        <f t="shared" si="79"/>
        <v/>
      </c>
      <c r="AU278" s="19"/>
      <c r="AV278" s="111"/>
      <c r="AW278" s="19" t="str">
        <f t="shared" si="80"/>
        <v/>
      </c>
      <c r="AX278" s="109"/>
      <c r="AY278" s="19" t="str">
        <f t="shared" si="81"/>
        <v/>
      </c>
      <c r="AZ278" s="19" t="str">
        <f t="shared" si="73"/>
        <v/>
      </c>
      <c r="BA278" s="19" t="str">
        <f t="shared" si="82"/>
        <v/>
      </c>
    </row>
    <row r="279" spans="11:53" x14ac:dyDescent="0.3">
      <c r="K279" s="19"/>
      <c r="L279" s="81"/>
      <c r="M279" s="81"/>
      <c r="N279" s="81"/>
      <c r="O279" s="81"/>
      <c r="P279" s="81" t="str">
        <f t="shared" si="74"/>
        <v/>
      </c>
      <c r="Q279" s="81" t="str">
        <f t="shared" si="75"/>
        <v/>
      </c>
      <c r="R279" s="81"/>
      <c r="S279" s="81" t="str">
        <f t="shared" si="68"/>
        <v/>
      </c>
      <c r="T279" s="81"/>
      <c r="U279" s="81" t="str">
        <f t="shared" si="69"/>
        <v/>
      </c>
      <c r="V279" s="81" t="str">
        <f t="shared" si="76"/>
        <v/>
      </c>
      <c r="W279" s="81"/>
      <c r="X279" s="81"/>
      <c r="Y279" s="81" t="str">
        <f t="shared" si="77"/>
        <v/>
      </c>
      <c r="Z279" s="91"/>
      <c r="AA279" s="91"/>
      <c r="AB279" s="61" t="str">
        <f t="shared" si="70"/>
        <v/>
      </c>
      <c r="AG279" s="61" t="str">
        <f t="shared" si="78"/>
        <v/>
      </c>
      <c r="AR279" s="19" t="str">
        <f t="shared" si="71"/>
        <v/>
      </c>
      <c r="AS279" s="19" t="str">
        <f t="shared" si="72"/>
        <v/>
      </c>
      <c r="AT279" s="19" t="str">
        <f t="shared" si="79"/>
        <v/>
      </c>
      <c r="AU279" s="19"/>
      <c r="AV279" s="111"/>
      <c r="AW279" s="19" t="str">
        <f t="shared" si="80"/>
        <v/>
      </c>
      <c r="AX279" s="109"/>
      <c r="AY279" s="19" t="str">
        <f t="shared" si="81"/>
        <v/>
      </c>
      <c r="AZ279" s="19" t="str">
        <f t="shared" si="73"/>
        <v/>
      </c>
      <c r="BA279" s="19" t="str">
        <f t="shared" si="82"/>
        <v/>
      </c>
    </row>
    <row r="280" spans="11:53" x14ac:dyDescent="0.3">
      <c r="K280" s="19"/>
      <c r="L280" s="81"/>
      <c r="M280" s="81"/>
      <c r="N280" s="81"/>
      <c r="O280" s="81"/>
      <c r="P280" s="81" t="str">
        <f t="shared" si="74"/>
        <v/>
      </c>
      <c r="Q280" s="81" t="str">
        <f t="shared" si="75"/>
        <v/>
      </c>
      <c r="R280" s="81"/>
      <c r="S280" s="81" t="str">
        <f t="shared" si="68"/>
        <v/>
      </c>
      <c r="T280" s="81"/>
      <c r="U280" s="81" t="str">
        <f t="shared" si="69"/>
        <v/>
      </c>
      <c r="V280" s="81" t="str">
        <f t="shared" si="76"/>
        <v/>
      </c>
      <c r="W280" s="81"/>
      <c r="X280" s="81"/>
      <c r="Y280" s="81" t="str">
        <f t="shared" si="77"/>
        <v/>
      </c>
      <c r="Z280" s="91"/>
      <c r="AA280" s="91"/>
      <c r="AB280" s="61" t="str">
        <f t="shared" si="70"/>
        <v/>
      </c>
      <c r="AG280" s="61" t="str">
        <f t="shared" si="78"/>
        <v/>
      </c>
      <c r="AR280" s="19" t="str">
        <f t="shared" si="71"/>
        <v/>
      </c>
      <c r="AS280" s="19" t="str">
        <f t="shared" si="72"/>
        <v/>
      </c>
      <c r="AT280" s="19" t="str">
        <f t="shared" si="79"/>
        <v/>
      </c>
      <c r="AU280" s="19"/>
      <c r="AV280" s="111"/>
      <c r="AW280" s="19" t="str">
        <f t="shared" si="80"/>
        <v/>
      </c>
      <c r="AX280" s="19"/>
      <c r="AY280" s="19" t="str">
        <f t="shared" si="81"/>
        <v/>
      </c>
      <c r="AZ280" s="19" t="str">
        <f t="shared" si="73"/>
        <v/>
      </c>
      <c r="BA280" s="19" t="str">
        <f t="shared" si="82"/>
        <v/>
      </c>
    </row>
    <row r="281" spans="11:53" x14ac:dyDescent="0.3">
      <c r="K281" s="19"/>
      <c r="L281" s="81"/>
      <c r="M281" s="81"/>
      <c r="N281" s="81"/>
      <c r="O281" s="81"/>
      <c r="P281" s="81" t="str">
        <f t="shared" si="74"/>
        <v/>
      </c>
      <c r="Q281" s="81" t="str">
        <f t="shared" si="75"/>
        <v/>
      </c>
      <c r="R281" s="81"/>
      <c r="S281" s="81" t="str">
        <f t="shared" si="68"/>
        <v/>
      </c>
      <c r="T281" s="81"/>
      <c r="U281" s="81" t="str">
        <f t="shared" si="69"/>
        <v/>
      </c>
      <c r="V281" s="81" t="str">
        <f t="shared" si="76"/>
        <v/>
      </c>
      <c r="W281" s="81"/>
      <c r="X281" s="81"/>
      <c r="Y281" s="81" t="str">
        <f t="shared" si="77"/>
        <v/>
      </c>
      <c r="Z281" s="91"/>
      <c r="AA281" s="91"/>
      <c r="AB281" s="61" t="str">
        <f t="shared" si="70"/>
        <v/>
      </c>
      <c r="AG281" s="61" t="str">
        <f t="shared" si="78"/>
        <v/>
      </c>
      <c r="AR281" s="19" t="str">
        <f t="shared" si="71"/>
        <v/>
      </c>
      <c r="AS281" s="19" t="str">
        <f t="shared" si="72"/>
        <v/>
      </c>
      <c r="AT281" s="19" t="str">
        <f t="shared" si="79"/>
        <v/>
      </c>
      <c r="AU281" s="19"/>
      <c r="AV281" s="111"/>
      <c r="AW281" s="19" t="str">
        <f t="shared" si="80"/>
        <v/>
      </c>
      <c r="AX281" s="19"/>
      <c r="AY281" s="19" t="str">
        <f t="shared" si="81"/>
        <v/>
      </c>
      <c r="AZ281" s="19" t="str">
        <f t="shared" si="73"/>
        <v/>
      </c>
      <c r="BA281" s="19" t="str">
        <f t="shared" si="82"/>
        <v/>
      </c>
    </row>
    <row r="282" spans="11:53" x14ac:dyDescent="0.3">
      <c r="K282" s="19"/>
      <c r="L282" s="81"/>
      <c r="M282" s="81"/>
      <c r="N282" s="81"/>
      <c r="O282" s="81"/>
      <c r="P282" s="81" t="str">
        <f t="shared" si="74"/>
        <v/>
      </c>
      <c r="Q282" s="81" t="str">
        <f t="shared" si="75"/>
        <v/>
      </c>
      <c r="R282" s="81"/>
      <c r="S282" s="81" t="str">
        <f t="shared" si="68"/>
        <v/>
      </c>
      <c r="T282" s="81"/>
      <c r="U282" s="81" t="str">
        <f t="shared" si="69"/>
        <v/>
      </c>
      <c r="V282" s="81" t="str">
        <f t="shared" si="76"/>
        <v/>
      </c>
      <c r="W282" s="81"/>
      <c r="X282" s="81"/>
      <c r="Y282" s="81" t="str">
        <f t="shared" si="77"/>
        <v/>
      </c>
      <c r="Z282" s="91"/>
      <c r="AA282" s="91"/>
      <c r="AB282" s="61" t="str">
        <f t="shared" si="70"/>
        <v/>
      </c>
      <c r="AG282" s="61" t="str">
        <f t="shared" si="78"/>
        <v/>
      </c>
      <c r="AR282" s="19" t="str">
        <f t="shared" si="71"/>
        <v/>
      </c>
      <c r="AS282" s="19" t="str">
        <f t="shared" si="72"/>
        <v/>
      </c>
      <c r="AT282" s="19" t="str">
        <f t="shared" si="79"/>
        <v/>
      </c>
      <c r="AU282" s="19"/>
      <c r="AV282" s="111"/>
      <c r="AW282" s="19" t="str">
        <f t="shared" si="80"/>
        <v/>
      </c>
      <c r="AX282" s="19"/>
      <c r="AY282" s="19" t="str">
        <f t="shared" si="81"/>
        <v/>
      </c>
      <c r="AZ282" s="19" t="str">
        <f t="shared" si="73"/>
        <v/>
      </c>
      <c r="BA282" s="19" t="str">
        <f t="shared" si="82"/>
        <v/>
      </c>
    </row>
    <row r="283" spans="11:53" x14ac:dyDescent="0.3">
      <c r="K283" s="19"/>
      <c r="L283" s="81"/>
      <c r="M283" s="81"/>
      <c r="N283" s="81"/>
      <c r="O283" s="81"/>
      <c r="P283" s="81" t="str">
        <f t="shared" si="74"/>
        <v/>
      </c>
      <c r="Q283" s="81" t="str">
        <f t="shared" si="75"/>
        <v/>
      </c>
      <c r="R283" s="81"/>
      <c r="S283" s="81" t="str">
        <f t="shared" si="68"/>
        <v/>
      </c>
      <c r="T283" s="81"/>
      <c r="U283" s="81" t="str">
        <f t="shared" si="69"/>
        <v/>
      </c>
      <c r="V283" s="81" t="str">
        <f t="shared" si="76"/>
        <v/>
      </c>
      <c r="W283" s="81"/>
      <c r="X283" s="81"/>
      <c r="Y283" s="81" t="str">
        <f t="shared" si="77"/>
        <v/>
      </c>
      <c r="Z283" s="91"/>
      <c r="AA283" s="91"/>
      <c r="AB283" s="61" t="str">
        <f t="shared" si="70"/>
        <v/>
      </c>
      <c r="AG283" s="61" t="str">
        <f t="shared" si="78"/>
        <v/>
      </c>
      <c r="AR283" s="19" t="str">
        <f t="shared" si="71"/>
        <v/>
      </c>
      <c r="AS283" s="19" t="str">
        <f t="shared" si="72"/>
        <v/>
      </c>
      <c r="AT283" s="19" t="str">
        <f t="shared" si="79"/>
        <v/>
      </c>
      <c r="AU283" s="19"/>
      <c r="AV283" s="111"/>
      <c r="AW283" s="19" t="str">
        <f t="shared" si="80"/>
        <v/>
      </c>
      <c r="AX283" s="19"/>
      <c r="AY283" s="19" t="str">
        <f t="shared" si="81"/>
        <v/>
      </c>
      <c r="AZ283" s="19" t="str">
        <f t="shared" si="73"/>
        <v/>
      </c>
      <c r="BA283" s="19" t="str">
        <f t="shared" si="82"/>
        <v/>
      </c>
    </row>
    <row r="284" spans="11:53" x14ac:dyDescent="0.3">
      <c r="K284" s="19"/>
      <c r="L284" s="81"/>
      <c r="M284" s="81"/>
      <c r="N284" s="81"/>
      <c r="O284" s="81"/>
      <c r="P284" s="81" t="str">
        <f t="shared" si="74"/>
        <v/>
      </c>
      <c r="Q284" s="81" t="str">
        <f t="shared" si="75"/>
        <v/>
      </c>
      <c r="R284" s="81"/>
      <c r="S284" s="81" t="str">
        <f t="shared" si="68"/>
        <v/>
      </c>
      <c r="T284" s="81"/>
      <c r="U284" s="81" t="str">
        <f t="shared" si="69"/>
        <v/>
      </c>
      <c r="V284" s="81" t="str">
        <f t="shared" si="76"/>
        <v/>
      </c>
      <c r="W284" s="81"/>
      <c r="X284" s="81"/>
      <c r="Y284" s="81" t="str">
        <f t="shared" si="77"/>
        <v/>
      </c>
      <c r="Z284" s="91"/>
      <c r="AA284" s="91"/>
      <c r="AB284" s="61" t="str">
        <f t="shared" si="70"/>
        <v/>
      </c>
      <c r="AG284" s="61" t="str">
        <f t="shared" si="78"/>
        <v/>
      </c>
      <c r="AR284" s="19" t="str">
        <f t="shared" si="71"/>
        <v/>
      </c>
      <c r="AS284" s="19" t="str">
        <f t="shared" si="72"/>
        <v/>
      </c>
      <c r="AT284" s="19" t="str">
        <f t="shared" si="79"/>
        <v/>
      </c>
      <c r="AU284" s="19"/>
      <c r="AV284" s="111"/>
      <c r="AW284" s="19" t="str">
        <f t="shared" si="80"/>
        <v/>
      </c>
      <c r="AX284" s="19"/>
      <c r="AY284" s="19" t="str">
        <f t="shared" si="81"/>
        <v/>
      </c>
      <c r="AZ284" s="19" t="str">
        <f t="shared" si="73"/>
        <v/>
      </c>
      <c r="BA284" s="19" t="str">
        <f t="shared" si="82"/>
        <v/>
      </c>
    </row>
    <row r="285" spans="11:53" x14ac:dyDescent="0.3">
      <c r="K285" s="19"/>
      <c r="L285" s="81"/>
      <c r="M285" s="81"/>
      <c r="N285" s="81"/>
      <c r="O285" s="81"/>
      <c r="P285" s="81" t="str">
        <f t="shared" si="74"/>
        <v/>
      </c>
      <c r="Q285" s="81" t="str">
        <f t="shared" si="75"/>
        <v/>
      </c>
      <c r="R285" s="81"/>
      <c r="S285" s="81" t="str">
        <f t="shared" si="68"/>
        <v/>
      </c>
      <c r="T285" s="81"/>
      <c r="U285" s="81" t="str">
        <f t="shared" si="69"/>
        <v/>
      </c>
      <c r="V285" s="81" t="str">
        <f t="shared" si="76"/>
        <v/>
      </c>
      <c r="W285" s="81"/>
      <c r="X285" s="81"/>
      <c r="Y285" s="81" t="str">
        <f t="shared" si="77"/>
        <v/>
      </c>
      <c r="Z285" s="91"/>
      <c r="AA285" s="91"/>
      <c r="AB285" s="61" t="str">
        <f t="shared" si="70"/>
        <v/>
      </c>
      <c r="AG285" s="61" t="str">
        <f t="shared" si="78"/>
        <v/>
      </c>
      <c r="AR285" s="19" t="str">
        <f t="shared" si="71"/>
        <v/>
      </c>
      <c r="AS285" s="19" t="str">
        <f t="shared" si="72"/>
        <v/>
      </c>
      <c r="AT285" s="19" t="str">
        <f t="shared" si="79"/>
        <v/>
      </c>
      <c r="AU285" s="19"/>
      <c r="AV285" s="111"/>
      <c r="AW285" s="19" t="str">
        <f t="shared" si="80"/>
        <v/>
      </c>
      <c r="AX285" s="19"/>
      <c r="AY285" s="19" t="str">
        <f t="shared" si="81"/>
        <v/>
      </c>
      <c r="AZ285" s="19" t="str">
        <f t="shared" si="73"/>
        <v/>
      </c>
      <c r="BA285" s="19" t="str">
        <f t="shared" si="82"/>
        <v/>
      </c>
    </row>
    <row r="286" spans="11:53" x14ac:dyDescent="0.3">
      <c r="K286" s="19"/>
      <c r="L286" s="81"/>
      <c r="M286" s="81"/>
      <c r="N286" s="81"/>
      <c r="O286" s="81"/>
      <c r="P286" s="81" t="str">
        <f t="shared" si="74"/>
        <v/>
      </c>
      <c r="Q286" s="81" t="str">
        <f t="shared" si="75"/>
        <v/>
      </c>
      <c r="R286" s="81"/>
      <c r="S286" s="81" t="str">
        <f t="shared" si="68"/>
        <v/>
      </c>
      <c r="T286" s="81"/>
      <c r="U286" s="81" t="str">
        <f t="shared" si="69"/>
        <v/>
      </c>
      <c r="V286" s="81" t="str">
        <f t="shared" si="76"/>
        <v/>
      </c>
      <c r="W286" s="81"/>
      <c r="X286" s="81"/>
      <c r="Y286" s="81" t="str">
        <f t="shared" si="77"/>
        <v/>
      </c>
      <c r="Z286" s="91"/>
      <c r="AA286" s="91"/>
      <c r="AB286" s="61" t="str">
        <f t="shared" si="70"/>
        <v/>
      </c>
      <c r="AG286" s="61" t="str">
        <f t="shared" si="78"/>
        <v/>
      </c>
      <c r="AR286" s="19" t="str">
        <f t="shared" si="71"/>
        <v/>
      </c>
      <c r="AS286" s="19" t="str">
        <f t="shared" si="72"/>
        <v/>
      </c>
      <c r="AT286" s="19" t="str">
        <f t="shared" si="79"/>
        <v/>
      </c>
      <c r="AU286" s="19"/>
      <c r="AV286" s="111"/>
      <c r="AW286" s="19" t="str">
        <f t="shared" si="80"/>
        <v/>
      </c>
      <c r="AX286" s="19"/>
      <c r="AY286" s="19" t="str">
        <f t="shared" si="81"/>
        <v/>
      </c>
      <c r="AZ286" s="19" t="str">
        <f t="shared" si="73"/>
        <v/>
      </c>
      <c r="BA286" s="19" t="str">
        <f t="shared" si="82"/>
        <v/>
      </c>
    </row>
    <row r="287" spans="11:53" x14ac:dyDescent="0.3">
      <c r="K287" s="19"/>
      <c r="L287" s="81"/>
      <c r="M287" s="81"/>
      <c r="N287" s="81"/>
      <c r="O287" s="81"/>
      <c r="P287" s="81" t="str">
        <f t="shared" si="74"/>
        <v/>
      </c>
      <c r="Q287" s="81" t="str">
        <f t="shared" si="75"/>
        <v/>
      </c>
      <c r="R287" s="81"/>
      <c r="S287" s="81" t="str">
        <f t="shared" si="68"/>
        <v/>
      </c>
      <c r="T287" s="81"/>
      <c r="U287" s="81" t="str">
        <f t="shared" si="69"/>
        <v/>
      </c>
      <c r="V287" s="81" t="str">
        <f t="shared" si="76"/>
        <v/>
      </c>
      <c r="W287" s="81"/>
      <c r="X287" s="81"/>
      <c r="Y287" s="81" t="str">
        <f t="shared" si="77"/>
        <v/>
      </c>
      <c r="Z287" s="91"/>
      <c r="AA287" s="91"/>
      <c r="AB287" s="61" t="str">
        <f t="shared" si="70"/>
        <v/>
      </c>
      <c r="AG287" s="61" t="str">
        <f t="shared" si="78"/>
        <v/>
      </c>
      <c r="AR287" s="19" t="str">
        <f t="shared" si="71"/>
        <v/>
      </c>
      <c r="AS287" s="19" t="str">
        <f t="shared" si="72"/>
        <v/>
      </c>
      <c r="AT287" s="19" t="str">
        <f t="shared" si="79"/>
        <v/>
      </c>
      <c r="AU287" s="19"/>
      <c r="AV287" s="111"/>
      <c r="AW287" s="19" t="str">
        <f t="shared" si="80"/>
        <v/>
      </c>
      <c r="AX287" s="19"/>
      <c r="AY287" s="19" t="str">
        <f t="shared" si="81"/>
        <v/>
      </c>
      <c r="AZ287" s="19" t="str">
        <f t="shared" si="73"/>
        <v/>
      </c>
      <c r="BA287" s="19" t="str">
        <f t="shared" si="82"/>
        <v/>
      </c>
    </row>
    <row r="288" spans="11:53" x14ac:dyDescent="0.3">
      <c r="K288" s="19"/>
      <c r="L288" s="81"/>
      <c r="M288" s="81"/>
      <c r="N288" s="81"/>
      <c r="O288" s="81"/>
      <c r="P288" s="81" t="str">
        <f t="shared" si="74"/>
        <v/>
      </c>
      <c r="Q288" s="81" t="str">
        <f t="shared" si="75"/>
        <v/>
      </c>
      <c r="R288" s="81"/>
      <c r="S288" s="81" t="str">
        <f t="shared" si="68"/>
        <v/>
      </c>
      <c r="T288" s="81"/>
      <c r="U288" s="81" t="str">
        <f t="shared" si="69"/>
        <v/>
      </c>
      <c r="V288" s="81" t="str">
        <f t="shared" si="76"/>
        <v/>
      </c>
      <c r="W288" s="81"/>
      <c r="X288" s="81"/>
      <c r="Y288" s="81" t="str">
        <f t="shared" si="77"/>
        <v/>
      </c>
      <c r="Z288" s="91"/>
      <c r="AA288" s="91"/>
      <c r="AB288" s="61" t="str">
        <f t="shared" si="70"/>
        <v/>
      </c>
      <c r="AG288" s="61" t="str">
        <f t="shared" si="78"/>
        <v/>
      </c>
      <c r="AR288" s="19" t="str">
        <f t="shared" si="71"/>
        <v/>
      </c>
      <c r="AS288" s="19" t="str">
        <f t="shared" si="72"/>
        <v/>
      </c>
      <c r="AT288" s="19" t="str">
        <f t="shared" si="79"/>
        <v/>
      </c>
      <c r="AU288" s="19"/>
      <c r="AV288" s="111"/>
      <c r="AW288" s="19" t="str">
        <f t="shared" si="80"/>
        <v/>
      </c>
      <c r="AX288" s="19"/>
      <c r="AY288" s="19" t="str">
        <f t="shared" si="81"/>
        <v/>
      </c>
      <c r="AZ288" s="19" t="str">
        <f t="shared" si="73"/>
        <v/>
      </c>
      <c r="BA288" s="19" t="str">
        <f t="shared" si="82"/>
        <v/>
      </c>
    </row>
    <row r="289" spans="11:53" x14ac:dyDescent="0.3">
      <c r="K289" s="19"/>
      <c r="L289" s="81"/>
      <c r="M289" s="81"/>
      <c r="N289" s="81"/>
      <c r="O289" s="81"/>
      <c r="P289" s="81" t="str">
        <f t="shared" si="74"/>
        <v/>
      </c>
      <c r="Q289" s="81" t="str">
        <f t="shared" si="75"/>
        <v/>
      </c>
      <c r="R289" s="81"/>
      <c r="S289" s="81" t="str">
        <f t="shared" si="68"/>
        <v/>
      </c>
      <c r="T289" s="81"/>
      <c r="U289" s="81" t="str">
        <f t="shared" si="69"/>
        <v/>
      </c>
      <c r="V289" s="81" t="str">
        <f t="shared" si="76"/>
        <v/>
      </c>
      <c r="W289" s="81"/>
      <c r="X289" s="81"/>
      <c r="Y289" s="81" t="str">
        <f t="shared" si="77"/>
        <v/>
      </c>
      <c r="Z289" s="91"/>
      <c r="AA289" s="91"/>
      <c r="AB289" s="61" t="str">
        <f t="shared" si="70"/>
        <v/>
      </c>
      <c r="AG289" s="61" t="str">
        <f t="shared" si="78"/>
        <v/>
      </c>
      <c r="AR289" s="19" t="str">
        <f t="shared" si="71"/>
        <v/>
      </c>
      <c r="AS289" s="19" t="str">
        <f t="shared" si="72"/>
        <v/>
      </c>
      <c r="AT289" s="19" t="str">
        <f t="shared" si="79"/>
        <v/>
      </c>
      <c r="AU289" s="19"/>
      <c r="AV289" s="111"/>
      <c r="AW289" s="19" t="str">
        <f t="shared" si="80"/>
        <v/>
      </c>
      <c r="AX289" s="19"/>
      <c r="AY289" s="19" t="str">
        <f t="shared" si="81"/>
        <v/>
      </c>
      <c r="AZ289" s="19" t="str">
        <f t="shared" si="73"/>
        <v/>
      </c>
      <c r="BA289" s="19" t="str">
        <f t="shared" si="82"/>
        <v/>
      </c>
    </row>
    <row r="290" spans="11:53" x14ac:dyDescent="0.3">
      <c r="K290" s="19"/>
      <c r="L290" s="81"/>
      <c r="M290" s="81"/>
      <c r="N290" s="81"/>
      <c r="O290" s="81"/>
      <c r="P290" s="81" t="str">
        <f t="shared" si="74"/>
        <v/>
      </c>
      <c r="Q290" s="81" t="str">
        <f t="shared" si="75"/>
        <v/>
      </c>
      <c r="R290" s="81"/>
      <c r="S290" s="81" t="str">
        <f t="shared" si="68"/>
        <v/>
      </c>
      <c r="T290" s="81"/>
      <c r="U290" s="81" t="str">
        <f t="shared" si="69"/>
        <v/>
      </c>
      <c r="V290" s="81" t="str">
        <f t="shared" si="76"/>
        <v/>
      </c>
      <c r="W290" s="81"/>
      <c r="X290" s="81"/>
      <c r="Y290" s="81" t="str">
        <f t="shared" si="77"/>
        <v/>
      </c>
      <c r="Z290" s="91"/>
      <c r="AA290" s="91"/>
      <c r="AB290" s="61" t="str">
        <f t="shared" si="70"/>
        <v/>
      </c>
      <c r="AG290" s="61" t="str">
        <f t="shared" si="78"/>
        <v/>
      </c>
      <c r="AR290" s="19" t="str">
        <f t="shared" si="71"/>
        <v/>
      </c>
      <c r="AS290" s="19" t="str">
        <f t="shared" si="72"/>
        <v/>
      </c>
      <c r="AT290" s="19" t="str">
        <f t="shared" si="79"/>
        <v/>
      </c>
      <c r="AU290" s="19"/>
      <c r="AV290" s="111"/>
      <c r="AW290" s="19" t="str">
        <f t="shared" si="80"/>
        <v/>
      </c>
      <c r="AX290" s="19"/>
      <c r="AY290" s="19" t="str">
        <f t="shared" si="81"/>
        <v/>
      </c>
      <c r="AZ290" s="19" t="str">
        <f t="shared" si="73"/>
        <v/>
      </c>
      <c r="BA290" s="19" t="str">
        <f t="shared" si="82"/>
        <v/>
      </c>
    </row>
    <row r="291" spans="11:53" x14ac:dyDescent="0.3">
      <c r="K291" s="19"/>
      <c r="L291" s="81"/>
      <c r="M291" s="81"/>
      <c r="N291" s="81"/>
      <c r="O291" s="81"/>
      <c r="P291" s="81" t="str">
        <f t="shared" si="74"/>
        <v/>
      </c>
      <c r="Q291" s="81" t="str">
        <f t="shared" si="75"/>
        <v/>
      </c>
      <c r="R291" s="81"/>
      <c r="S291" s="81" t="str">
        <f t="shared" si="68"/>
        <v/>
      </c>
      <c r="T291" s="81"/>
      <c r="U291" s="81" t="str">
        <f t="shared" si="69"/>
        <v/>
      </c>
      <c r="V291" s="81" t="str">
        <f t="shared" si="76"/>
        <v/>
      </c>
      <c r="W291" s="81"/>
      <c r="X291" s="81"/>
      <c r="Y291" s="81" t="str">
        <f t="shared" si="77"/>
        <v/>
      </c>
      <c r="Z291" s="91"/>
      <c r="AA291" s="91"/>
      <c r="AB291" s="61" t="str">
        <f t="shared" si="70"/>
        <v/>
      </c>
      <c r="AG291" s="61" t="str">
        <f t="shared" si="78"/>
        <v/>
      </c>
      <c r="AR291" s="19" t="str">
        <f t="shared" si="71"/>
        <v/>
      </c>
      <c r="AS291" s="19" t="str">
        <f t="shared" si="72"/>
        <v/>
      </c>
      <c r="AT291" s="19" t="str">
        <f t="shared" si="79"/>
        <v/>
      </c>
      <c r="AU291" s="19"/>
      <c r="AV291" s="111"/>
      <c r="AW291" s="19" t="str">
        <f t="shared" si="80"/>
        <v/>
      </c>
      <c r="AX291" s="19"/>
      <c r="AY291" s="19" t="str">
        <f t="shared" si="81"/>
        <v/>
      </c>
      <c r="AZ291" s="19" t="str">
        <f t="shared" si="73"/>
        <v/>
      </c>
      <c r="BA291" s="19" t="str">
        <f t="shared" si="82"/>
        <v/>
      </c>
    </row>
    <row r="292" spans="11:53" x14ac:dyDescent="0.3">
      <c r="K292" s="19"/>
      <c r="L292" s="81"/>
      <c r="M292" s="81"/>
      <c r="N292" s="81"/>
      <c r="O292" s="81"/>
      <c r="P292" s="81" t="str">
        <f t="shared" si="74"/>
        <v/>
      </c>
      <c r="Q292" s="81" t="str">
        <f t="shared" si="75"/>
        <v/>
      </c>
      <c r="R292" s="81"/>
      <c r="S292" s="81" t="str">
        <f t="shared" si="68"/>
        <v/>
      </c>
      <c r="T292" s="81"/>
      <c r="U292" s="81" t="str">
        <f t="shared" si="69"/>
        <v/>
      </c>
      <c r="V292" s="81" t="str">
        <f t="shared" si="76"/>
        <v/>
      </c>
      <c r="W292" s="81"/>
      <c r="X292" s="81"/>
      <c r="Y292" s="81" t="str">
        <f t="shared" si="77"/>
        <v/>
      </c>
      <c r="Z292" s="91"/>
      <c r="AA292" s="91"/>
      <c r="AB292" s="61" t="str">
        <f t="shared" si="70"/>
        <v/>
      </c>
      <c r="AG292" s="61" t="str">
        <f t="shared" si="78"/>
        <v/>
      </c>
      <c r="AR292" s="19" t="str">
        <f t="shared" si="71"/>
        <v/>
      </c>
      <c r="AS292" s="19" t="str">
        <f t="shared" si="72"/>
        <v/>
      </c>
      <c r="AT292" s="19" t="str">
        <f t="shared" si="79"/>
        <v/>
      </c>
      <c r="AU292" s="19"/>
      <c r="AV292" s="111"/>
      <c r="AW292" s="19" t="str">
        <f t="shared" si="80"/>
        <v/>
      </c>
      <c r="AX292" s="19"/>
      <c r="AY292" s="19" t="str">
        <f t="shared" si="81"/>
        <v/>
      </c>
      <c r="AZ292" s="19" t="str">
        <f t="shared" si="73"/>
        <v/>
      </c>
      <c r="BA292" s="19" t="str">
        <f t="shared" si="82"/>
        <v/>
      </c>
    </row>
    <row r="293" spans="11:53" x14ac:dyDescent="0.3">
      <c r="K293" s="19"/>
      <c r="L293" s="81"/>
      <c r="M293" s="81"/>
      <c r="N293" s="81"/>
      <c r="O293" s="81"/>
      <c r="P293" s="81" t="str">
        <f t="shared" si="74"/>
        <v/>
      </c>
      <c r="Q293" s="81" t="str">
        <f t="shared" si="75"/>
        <v/>
      </c>
      <c r="R293" s="81"/>
      <c r="S293" s="81" t="str">
        <f t="shared" si="68"/>
        <v/>
      </c>
      <c r="T293" s="81"/>
      <c r="U293" s="81" t="str">
        <f t="shared" si="69"/>
        <v/>
      </c>
      <c r="V293" s="81" t="str">
        <f t="shared" si="76"/>
        <v/>
      </c>
      <c r="W293" s="81"/>
      <c r="X293" s="81"/>
      <c r="Y293" s="81" t="str">
        <f t="shared" si="77"/>
        <v/>
      </c>
      <c r="Z293" s="91"/>
      <c r="AA293" s="91"/>
      <c r="AB293" s="61" t="str">
        <f t="shared" si="70"/>
        <v/>
      </c>
      <c r="AG293" s="61" t="str">
        <f t="shared" si="78"/>
        <v/>
      </c>
      <c r="AR293" s="19" t="str">
        <f t="shared" si="71"/>
        <v/>
      </c>
      <c r="AS293" s="19" t="str">
        <f t="shared" si="72"/>
        <v/>
      </c>
      <c r="AT293" s="19" t="str">
        <f t="shared" si="79"/>
        <v/>
      </c>
      <c r="AU293" s="19"/>
      <c r="AV293" s="111"/>
      <c r="AW293" s="19" t="str">
        <f t="shared" si="80"/>
        <v/>
      </c>
      <c r="AX293" s="19"/>
      <c r="AY293" s="19" t="str">
        <f t="shared" si="81"/>
        <v/>
      </c>
      <c r="AZ293" s="19" t="str">
        <f t="shared" si="73"/>
        <v/>
      </c>
      <c r="BA293" s="19" t="str">
        <f t="shared" si="82"/>
        <v/>
      </c>
    </row>
    <row r="294" spans="11:53" x14ac:dyDescent="0.3">
      <c r="K294" s="19"/>
      <c r="L294" s="81"/>
      <c r="M294" s="81"/>
      <c r="N294" s="81"/>
      <c r="O294" s="81"/>
      <c r="P294" s="81" t="str">
        <f t="shared" si="74"/>
        <v/>
      </c>
      <c r="Q294" s="81" t="str">
        <f t="shared" si="75"/>
        <v/>
      </c>
      <c r="R294" s="81"/>
      <c r="S294" s="81" t="str">
        <f t="shared" si="68"/>
        <v/>
      </c>
      <c r="T294" s="81"/>
      <c r="U294" s="81" t="str">
        <f t="shared" si="69"/>
        <v/>
      </c>
      <c r="V294" s="81" t="str">
        <f t="shared" si="76"/>
        <v/>
      </c>
      <c r="W294" s="81"/>
      <c r="X294" s="81"/>
      <c r="Y294" s="81" t="str">
        <f t="shared" si="77"/>
        <v/>
      </c>
      <c r="Z294" s="91"/>
      <c r="AA294" s="91"/>
      <c r="AB294" s="61" t="str">
        <f t="shared" si="70"/>
        <v/>
      </c>
      <c r="AG294" s="61" t="str">
        <f t="shared" si="78"/>
        <v/>
      </c>
      <c r="AR294" s="19" t="str">
        <f t="shared" si="71"/>
        <v/>
      </c>
      <c r="AS294" s="19" t="str">
        <f t="shared" si="72"/>
        <v/>
      </c>
      <c r="AT294" s="19" t="str">
        <f t="shared" si="79"/>
        <v/>
      </c>
      <c r="AU294" s="19"/>
      <c r="AV294" s="111"/>
      <c r="AW294" s="19" t="str">
        <f t="shared" si="80"/>
        <v/>
      </c>
      <c r="AX294" s="19"/>
      <c r="AY294" s="19" t="str">
        <f t="shared" si="81"/>
        <v/>
      </c>
      <c r="AZ294" s="19" t="str">
        <f t="shared" si="73"/>
        <v/>
      </c>
      <c r="BA294" s="19" t="str">
        <f t="shared" si="82"/>
        <v/>
      </c>
    </row>
    <row r="295" spans="11:53" x14ac:dyDescent="0.3">
      <c r="K295" s="19"/>
      <c r="L295" s="81"/>
      <c r="M295" s="81"/>
      <c r="N295" s="81"/>
      <c r="O295" s="81"/>
      <c r="P295" s="81" t="str">
        <f t="shared" si="74"/>
        <v/>
      </c>
      <c r="Q295" s="81" t="str">
        <f t="shared" si="75"/>
        <v/>
      </c>
      <c r="R295" s="81"/>
      <c r="S295" s="81" t="str">
        <f t="shared" si="68"/>
        <v/>
      </c>
      <c r="T295" s="81"/>
      <c r="U295" s="81" t="str">
        <f t="shared" si="69"/>
        <v/>
      </c>
      <c r="V295" s="81" t="str">
        <f t="shared" si="76"/>
        <v/>
      </c>
      <c r="W295" s="81"/>
      <c r="X295" s="81"/>
      <c r="Y295" s="81" t="str">
        <f t="shared" si="77"/>
        <v/>
      </c>
      <c r="Z295" s="91"/>
      <c r="AA295" s="91"/>
      <c r="AB295" s="61" t="str">
        <f t="shared" si="70"/>
        <v/>
      </c>
      <c r="AG295" s="61" t="str">
        <f t="shared" si="78"/>
        <v/>
      </c>
      <c r="AR295" s="19" t="str">
        <f t="shared" si="71"/>
        <v/>
      </c>
      <c r="AS295" s="19" t="str">
        <f t="shared" si="72"/>
        <v/>
      </c>
      <c r="AT295" s="19" t="str">
        <f t="shared" si="79"/>
        <v/>
      </c>
      <c r="AU295" s="19"/>
      <c r="AV295" s="111"/>
      <c r="AW295" s="19" t="str">
        <f t="shared" si="80"/>
        <v/>
      </c>
      <c r="AX295" s="19"/>
      <c r="AY295" s="19" t="str">
        <f t="shared" si="81"/>
        <v/>
      </c>
      <c r="AZ295" s="19" t="str">
        <f t="shared" si="73"/>
        <v/>
      </c>
      <c r="BA295" s="19" t="str">
        <f t="shared" si="82"/>
        <v/>
      </c>
    </row>
    <row r="296" spans="11:53" x14ac:dyDescent="0.3">
      <c r="K296" s="19"/>
      <c r="L296" s="81"/>
      <c r="M296" s="81"/>
      <c r="N296" s="81"/>
      <c r="O296" s="81"/>
      <c r="P296" s="81" t="str">
        <f t="shared" si="74"/>
        <v/>
      </c>
      <c r="Q296" s="81" t="str">
        <f t="shared" si="75"/>
        <v/>
      </c>
      <c r="R296" s="81"/>
      <c r="S296" s="81" t="str">
        <f t="shared" si="68"/>
        <v/>
      </c>
      <c r="T296" s="81"/>
      <c r="U296" s="81" t="str">
        <f t="shared" si="69"/>
        <v/>
      </c>
      <c r="V296" s="81" t="str">
        <f t="shared" si="76"/>
        <v/>
      </c>
      <c r="W296" s="81"/>
      <c r="X296" s="81"/>
      <c r="Y296" s="81" t="str">
        <f t="shared" si="77"/>
        <v/>
      </c>
      <c r="Z296" s="91"/>
      <c r="AA296" s="91"/>
      <c r="AB296" s="61" t="str">
        <f t="shared" si="70"/>
        <v/>
      </c>
      <c r="AG296" s="61" t="str">
        <f t="shared" si="78"/>
        <v/>
      </c>
      <c r="AR296" s="19" t="str">
        <f t="shared" si="71"/>
        <v/>
      </c>
      <c r="AS296" s="19" t="str">
        <f t="shared" si="72"/>
        <v/>
      </c>
      <c r="AT296" s="19" t="str">
        <f t="shared" si="79"/>
        <v/>
      </c>
      <c r="AU296" s="19"/>
      <c r="AV296" s="111"/>
      <c r="AW296" s="19" t="str">
        <f t="shared" si="80"/>
        <v/>
      </c>
      <c r="AX296" s="19"/>
      <c r="AY296" s="19" t="str">
        <f t="shared" si="81"/>
        <v/>
      </c>
      <c r="AZ296" s="19" t="str">
        <f t="shared" si="73"/>
        <v/>
      </c>
      <c r="BA296" s="19" t="str">
        <f t="shared" si="82"/>
        <v/>
      </c>
    </row>
    <row r="297" spans="11:53" x14ac:dyDescent="0.3">
      <c r="K297" s="19"/>
      <c r="L297" s="81"/>
      <c r="M297" s="81"/>
      <c r="N297" s="81"/>
      <c r="O297" s="81"/>
      <c r="P297" s="81" t="str">
        <f t="shared" si="74"/>
        <v/>
      </c>
      <c r="Q297" s="81" t="str">
        <f t="shared" si="75"/>
        <v/>
      </c>
      <c r="R297" s="81"/>
      <c r="S297" s="81" t="str">
        <f t="shared" si="68"/>
        <v/>
      </c>
      <c r="T297" s="81"/>
      <c r="U297" s="81" t="str">
        <f t="shared" si="69"/>
        <v/>
      </c>
      <c r="V297" s="81" t="str">
        <f t="shared" si="76"/>
        <v/>
      </c>
      <c r="W297" s="81"/>
      <c r="X297" s="81"/>
      <c r="Y297" s="81" t="str">
        <f t="shared" si="77"/>
        <v/>
      </c>
      <c r="Z297" s="91"/>
      <c r="AA297" s="91"/>
      <c r="AB297" s="61" t="str">
        <f t="shared" si="70"/>
        <v/>
      </c>
      <c r="AG297" s="61" t="str">
        <f t="shared" si="78"/>
        <v/>
      </c>
      <c r="AR297" s="19" t="str">
        <f t="shared" si="71"/>
        <v/>
      </c>
      <c r="AS297" s="19" t="str">
        <f t="shared" si="72"/>
        <v/>
      </c>
      <c r="AT297" s="19" t="str">
        <f t="shared" si="79"/>
        <v/>
      </c>
      <c r="AU297" s="19"/>
      <c r="AV297" s="111"/>
      <c r="AW297" s="19" t="str">
        <f t="shared" si="80"/>
        <v/>
      </c>
      <c r="AX297" s="19"/>
      <c r="AY297" s="19" t="str">
        <f t="shared" si="81"/>
        <v/>
      </c>
      <c r="AZ297" s="19" t="str">
        <f t="shared" si="73"/>
        <v/>
      </c>
      <c r="BA297" s="19" t="str">
        <f t="shared" si="82"/>
        <v/>
      </c>
    </row>
    <row r="298" spans="11:53" x14ac:dyDescent="0.3">
      <c r="K298" s="19"/>
      <c r="L298" s="81"/>
      <c r="M298" s="81"/>
      <c r="N298" s="81"/>
      <c r="O298" s="81"/>
      <c r="P298" s="81" t="str">
        <f t="shared" si="74"/>
        <v/>
      </c>
      <c r="Q298" s="81" t="str">
        <f t="shared" si="75"/>
        <v/>
      </c>
      <c r="R298" s="81"/>
      <c r="S298" s="81" t="str">
        <f t="shared" si="68"/>
        <v/>
      </c>
      <c r="T298" s="81"/>
      <c r="U298" s="81" t="str">
        <f t="shared" si="69"/>
        <v/>
      </c>
      <c r="V298" s="81" t="str">
        <f t="shared" si="76"/>
        <v/>
      </c>
      <c r="W298" s="81"/>
      <c r="X298" s="81"/>
      <c r="Y298" s="81" t="str">
        <f t="shared" si="77"/>
        <v/>
      </c>
      <c r="Z298" s="91"/>
      <c r="AA298" s="91"/>
      <c r="AB298" s="61" t="str">
        <f t="shared" si="70"/>
        <v/>
      </c>
      <c r="AG298" s="61" t="str">
        <f t="shared" si="78"/>
        <v/>
      </c>
      <c r="AR298" s="19" t="str">
        <f t="shared" si="71"/>
        <v/>
      </c>
      <c r="AS298" s="19" t="str">
        <f t="shared" si="72"/>
        <v/>
      </c>
      <c r="AT298" s="19" t="str">
        <f t="shared" si="79"/>
        <v/>
      </c>
      <c r="AU298" s="19"/>
      <c r="AV298" s="111"/>
      <c r="AW298" s="19" t="str">
        <f t="shared" si="80"/>
        <v/>
      </c>
      <c r="AX298" s="19"/>
      <c r="AY298" s="19" t="str">
        <f t="shared" si="81"/>
        <v/>
      </c>
      <c r="AZ298" s="19" t="str">
        <f t="shared" si="73"/>
        <v/>
      </c>
      <c r="BA298" s="19" t="str">
        <f t="shared" si="82"/>
        <v/>
      </c>
    </row>
    <row r="299" spans="11:53" x14ac:dyDescent="0.3">
      <c r="K299" s="19"/>
      <c r="L299" s="81"/>
      <c r="M299" s="81"/>
      <c r="N299" s="81"/>
      <c r="O299" s="81"/>
      <c r="P299" s="81" t="str">
        <f t="shared" si="74"/>
        <v/>
      </c>
      <c r="Q299" s="81" t="str">
        <f t="shared" si="75"/>
        <v/>
      </c>
      <c r="R299" s="81"/>
      <c r="S299" s="81" t="str">
        <f t="shared" si="68"/>
        <v/>
      </c>
      <c r="T299" s="81"/>
      <c r="U299" s="81" t="str">
        <f t="shared" si="69"/>
        <v/>
      </c>
      <c r="V299" s="81" t="str">
        <f t="shared" si="76"/>
        <v/>
      </c>
      <c r="W299" s="81"/>
      <c r="X299" s="81"/>
      <c r="Y299" s="81" t="str">
        <f t="shared" si="77"/>
        <v/>
      </c>
      <c r="Z299" s="91"/>
      <c r="AA299" s="91"/>
      <c r="AB299" s="61" t="str">
        <f t="shared" si="70"/>
        <v/>
      </c>
      <c r="AG299" s="61" t="str">
        <f t="shared" si="78"/>
        <v/>
      </c>
      <c r="AR299" s="19" t="str">
        <f t="shared" si="71"/>
        <v/>
      </c>
      <c r="AS299" s="19" t="str">
        <f t="shared" si="72"/>
        <v/>
      </c>
      <c r="AT299" s="19" t="str">
        <f t="shared" si="79"/>
        <v/>
      </c>
      <c r="AU299" s="19"/>
      <c r="AV299" s="111"/>
      <c r="AW299" s="19" t="str">
        <f t="shared" si="80"/>
        <v/>
      </c>
      <c r="AX299" s="19"/>
      <c r="AY299" s="19" t="str">
        <f t="shared" si="81"/>
        <v/>
      </c>
      <c r="AZ299" s="19" t="str">
        <f t="shared" si="73"/>
        <v/>
      </c>
      <c r="BA299" s="19" t="str">
        <f t="shared" si="82"/>
        <v/>
      </c>
    </row>
    <row r="300" spans="11:53" x14ac:dyDescent="0.3">
      <c r="K300" s="19"/>
      <c r="L300" s="81"/>
      <c r="M300" s="81"/>
      <c r="N300" s="81"/>
      <c r="O300" s="81"/>
      <c r="P300" s="81" t="str">
        <f t="shared" si="74"/>
        <v/>
      </c>
      <c r="Q300" s="81" t="str">
        <f t="shared" si="75"/>
        <v/>
      </c>
      <c r="R300" s="81"/>
      <c r="S300" s="81" t="str">
        <f t="shared" si="68"/>
        <v/>
      </c>
      <c r="T300" s="81"/>
      <c r="U300" s="81" t="str">
        <f t="shared" si="69"/>
        <v/>
      </c>
      <c r="V300" s="81" t="str">
        <f t="shared" si="76"/>
        <v/>
      </c>
      <c r="W300" s="81"/>
      <c r="X300" s="81"/>
      <c r="Y300" s="81" t="str">
        <f t="shared" si="77"/>
        <v/>
      </c>
      <c r="Z300" s="91"/>
      <c r="AA300" s="91"/>
      <c r="AB300" s="61" t="str">
        <f t="shared" si="70"/>
        <v/>
      </c>
      <c r="AG300" s="61" t="str">
        <f t="shared" si="78"/>
        <v/>
      </c>
      <c r="AR300" s="19" t="str">
        <f t="shared" si="71"/>
        <v/>
      </c>
      <c r="AS300" s="19" t="str">
        <f t="shared" si="72"/>
        <v/>
      </c>
      <c r="AT300" s="19" t="str">
        <f t="shared" si="79"/>
        <v/>
      </c>
      <c r="AU300" s="19"/>
      <c r="AV300" s="111"/>
      <c r="AW300" s="19" t="str">
        <f t="shared" si="80"/>
        <v/>
      </c>
      <c r="AX300" s="19"/>
      <c r="AY300" s="19" t="str">
        <f t="shared" si="81"/>
        <v/>
      </c>
      <c r="AZ300" s="19" t="str">
        <f t="shared" si="73"/>
        <v/>
      </c>
      <c r="BA300" s="19" t="str">
        <f t="shared" si="82"/>
        <v/>
      </c>
    </row>
    <row r="301" spans="11:53" x14ac:dyDescent="0.3">
      <c r="K301" s="19"/>
      <c r="L301" s="81"/>
      <c r="M301" s="81"/>
      <c r="N301" s="81"/>
      <c r="O301" s="81"/>
      <c r="P301" s="81" t="str">
        <f t="shared" si="74"/>
        <v/>
      </c>
      <c r="Q301" s="81" t="str">
        <f t="shared" si="75"/>
        <v/>
      </c>
      <c r="R301" s="81"/>
      <c r="S301" s="81" t="str">
        <f t="shared" si="68"/>
        <v/>
      </c>
      <c r="T301" s="81"/>
      <c r="U301" s="81" t="str">
        <f t="shared" si="69"/>
        <v/>
      </c>
      <c r="V301" s="81" t="str">
        <f t="shared" si="76"/>
        <v/>
      </c>
      <c r="W301" s="81"/>
      <c r="X301" s="81"/>
      <c r="Y301" s="81" t="str">
        <f t="shared" si="77"/>
        <v/>
      </c>
      <c r="Z301" s="91"/>
      <c r="AA301" s="91"/>
      <c r="AB301" s="61" t="str">
        <f t="shared" si="70"/>
        <v/>
      </c>
      <c r="AG301" s="61" t="str">
        <f t="shared" si="78"/>
        <v/>
      </c>
      <c r="AR301" s="19" t="str">
        <f t="shared" si="71"/>
        <v/>
      </c>
      <c r="AS301" s="19" t="str">
        <f t="shared" si="72"/>
        <v/>
      </c>
      <c r="AT301" s="19" t="str">
        <f t="shared" si="79"/>
        <v/>
      </c>
      <c r="AU301" s="19"/>
      <c r="AV301" s="111"/>
      <c r="AW301" s="19" t="str">
        <f t="shared" si="80"/>
        <v/>
      </c>
      <c r="AX301" s="19"/>
      <c r="AY301" s="19" t="str">
        <f t="shared" si="81"/>
        <v/>
      </c>
      <c r="AZ301" s="19" t="str">
        <f t="shared" si="73"/>
        <v/>
      </c>
      <c r="BA301" s="19" t="str">
        <f t="shared" si="82"/>
        <v/>
      </c>
    </row>
    <row r="302" spans="11:53" x14ac:dyDescent="0.3">
      <c r="K302" s="19"/>
      <c r="L302" s="81"/>
      <c r="M302" s="81"/>
      <c r="N302" s="81"/>
      <c r="O302" s="81"/>
      <c r="P302" s="81" t="str">
        <f t="shared" si="74"/>
        <v/>
      </c>
      <c r="Q302" s="81" t="str">
        <f t="shared" si="75"/>
        <v/>
      </c>
      <c r="R302" s="81"/>
      <c r="S302" s="81" t="str">
        <f t="shared" si="68"/>
        <v/>
      </c>
      <c r="T302" s="81"/>
      <c r="U302" s="81" t="str">
        <f t="shared" si="69"/>
        <v/>
      </c>
      <c r="V302" s="81" t="str">
        <f t="shared" si="76"/>
        <v/>
      </c>
      <c r="W302" s="81"/>
      <c r="X302" s="81"/>
      <c r="Y302" s="81" t="str">
        <f t="shared" si="77"/>
        <v/>
      </c>
      <c r="Z302" s="91"/>
      <c r="AA302" s="91"/>
      <c r="AB302" s="61" t="str">
        <f t="shared" si="70"/>
        <v/>
      </c>
      <c r="AG302" s="61" t="str">
        <f t="shared" si="78"/>
        <v/>
      </c>
      <c r="AR302" s="19" t="str">
        <f t="shared" si="71"/>
        <v/>
      </c>
      <c r="AS302" s="19" t="str">
        <f t="shared" si="72"/>
        <v/>
      </c>
      <c r="AT302" s="19" t="str">
        <f t="shared" si="79"/>
        <v/>
      </c>
      <c r="AU302" s="19"/>
      <c r="AV302" s="111"/>
      <c r="AW302" s="19" t="str">
        <f t="shared" si="80"/>
        <v/>
      </c>
      <c r="AX302" s="19"/>
      <c r="AY302" s="19" t="str">
        <f t="shared" si="81"/>
        <v/>
      </c>
      <c r="AZ302" s="19" t="str">
        <f t="shared" si="73"/>
        <v/>
      </c>
      <c r="BA302" s="19" t="str">
        <f t="shared" si="82"/>
        <v/>
      </c>
    </row>
    <row r="303" spans="11:53" x14ac:dyDescent="0.3">
      <c r="K303" s="19"/>
      <c r="L303" s="81"/>
      <c r="M303" s="81"/>
      <c r="N303" s="81"/>
      <c r="O303" s="81"/>
      <c r="P303" s="81" t="str">
        <f t="shared" si="74"/>
        <v/>
      </c>
      <c r="Q303" s="81" t="str">
        <f t="shared" si="75"/>
        <v/>
      </c>
      <c r="R303" s="81"/>
      <c r="S303" s="81" t="str">
        <f t="shared" si="68"/>
        <v/>
      </c>
      <c r="T303" s="81"/>
      <c r="U303" s="81" t="str">
        <f t="shared" si="69"/>
        <v/>
      </c>
      <c r="V303" s="81" t="str">
        <f t="shared" si="76"/>
        <v/>
      </c>
      <c r="W303" s="81"/>
      <c r="X303" s="81"/>
      <c r="Y303" s="81" t="str">
        <f t="shared" si="77"/>
        <v/>
      </c>
      <c r="Z303" s="91"/>
      <c r="AA303" s="91"/>
      <c r="AB303" s="61" t="str">
        <f t="shared" si="70"/>
        <v/>
      </c>
      <c r="AG303" s="61" t="str">
        <f t="shared" si="78"/>
        <v/>
      </c>
      <c r="AR303" s="19" t="str">
        <f t="shared" si="71"/>
        <v/>
      </c>
      <c r="AS303" s="19" t="str">
        <f t="shared" si="72"/>
        <v/>
      </c>
      <c r="AT303" s="19" t="str">
        <f t="shared" si="79"/>
        <v/>
      </c>
      <c r="AU303" s="19"/>
      <c r="AV303" s="111"/>
      <c r="AW303" s="19" t="str">
        <f t="shared" si="80"/>
        <v/>
      </c>
      <c r="AX303" s="19"/>
      <c r="AY303" s="19" t="str">
        <f t="shared" si="81"/>
        <v/>
      </c>
      <c r="AZ303" s="19" t="str">
        <f t="shared" si="73"/>
        <v/>
      </c>
      <c r="BA303" s="19" t="str">
        <f t="shared" si="82"/>
        <v/>
      </c>
    </row>
    <row r="304" spans="11:53" x14ac:dyDescent="0.3">
      <c r="K304" s="19"/>
      <c r="L304" s="81"/>
      <c r="M304" s="81"/>
      <c r="N304" s="81"/>
      <c r="O304" s="81"/>
      <c r="P304" s="81" t="str">
        <f t="shared" si="74"/>
        <v/>
      </c>
      <c r="Q304" s="81" t="str">
        <f t="shared" si="75"/>
        <v/>
      </c>
      <c r="R304" s="81"/>
      <c r="S304" s="81" t="str">
        <f t="shared" si="68"/>
        <v/>
      </c>
      <c r="T304" s="81"/>
      <c r="U304" s="81" t="str">
        <f t="shared" si="69"/>
        <v/>
      </c>
      <c r="V304" s="81" t="str">
        <f t="shared" si="76"/>
        <v/>
      </c>
      <c r="W304" s="81"/>
      <c r="X304" s="81"/>
      <c r="Y304" s="81" t="str">
        <f t="shared" si="77"/>
        <v/>
      </c>
      <c r="Z304" s="91"/>
      <c r="AA304" s="91"/>
      <c r="AB304" s="61" t="str">
        <f t="shared" si="70"/>
        <v/>
      </c>
      <c r="AG304" s="61" t="str">
        <f t="shared" si="78"/>
        <v/>
      </c>
      <c r="AR304" s="19" t="str">
        <f t="shared" si="71"/>
        <v/>
      </c>
      <c r="AS304" s="19" t="str">
        <f t="shared" si="72"/>
        <v/>
      </c>
      <c r="AT304" s="19" t="str">
        <f t="shared" si="79"/>
        <v/>
      </c>
      <c r="AU304" s="19"/>
      <c r="AV304" s="111"/>
      <c r="AW304" s="19" t="str">
        <f t="shared" si="80"/>
        <v/>
      </c>
      <c r="AX304" s="19"/>
      <c r="AY304" s="19" t="str">
        <f t="shared" si="81"/>
        <v/>
      </c>
      <c r="AZ304" s="19" t="str">
        <f t="shared" si="73"/>
        <v/>
      </c>
      <c r="BA304" s="19" t="str">
        <f t="shared" si="82"/>
        <v/>
      </c>
    </row>
    <row r="305" spans="11:53" x14ac:dyDescent="0.3">
      <c r="K305" s="19"/>
      <c r="L305" s="81"/>
      <c r="M305" s="81"/>
      <c r="N305" s="81"/>
      <c r="O305" s="81"/>
      <c r="P305" s="81" t="str">
        <f t="shared" si="74"/>
        <v/>
      </c>
      <c r="Q305" s="81" t="str">
        <f t="shared" si="75"/>
        <v/>
      </c>
      <c r="R305" s="81"/>
      <c r="S305" s="81" t="str">
        <f t="shared" si="68"/>
        <v/>
      </c>
      <c r="T305" s="81"/>
      <c r="U305" s="81" t="str">
        <f t="shared" si="69"/>
        <v/>
      </c>
      <c r="V305" s="81" t="str">
        <f t="shared" si="76"/>
        <v/>
      </c>
      <c r="W305" s="81"/>
      <c r="X305" s="81"/>
      <c r="Y305" s="81" t="str">
        <f t="shared" si="77"/>
        <v/>
      </c>
      <c r="Z305" s="91"/>
      <c r="AA305" s="91"/>
      <c r="AB305" s="61" t="str">
        <f t="shared" si="70"/>
        <v/>
      </c>
      <c r="AG305" s="61" t="str">
        <f t="shared" si="78"/>
        <v/>
      </c>
      <c r="AR305" s="19" t="str">
        <f t="shared" si="71"/>
        <v/>
      </c>
      <c r="AS305" s="19" t="str">
        <f t="shared" si="72"/>
        <v/>
      </c>
      <c r="AT305" s="19" t="str">
        <f t="shared" si="79"/>
        <v/>
      </c>
      <c r="AU305" s="19"/>
      <c r="AV305" s="111"/>
      <c r="AW305" s="19" t="str">
        <f t="shared" si="80"/>
        <v/>
      </c>
      <c r="AX305" s="19"/>
      <c r="AY305" s="19" t="str">
        <f t="shared" si="81"/>
        <v/>
      </c>
      <c r="AZ305" s="19" t="str">
        <f t="shared" si="73"/>
        <v/>
      </c>
      <c r="BA305" s="19" t="str">
        <f t="shared" si="82"/>
        <v/>
      </c>
    </row>
    <row r="306" spans="11:53" x14ac:dyDescent="0.3">
      <c r="K306" s="19"/>
      <c r="L306" s="81"/>
      <c r="M306" s="81"/>
      <c r="N306" s="81"/>
      <c r="O306" s="81"/>
      <c r="P306" s="81" t="str">
        <f t="shared" si="74"/>
        <v/>
      </c>
      <c r="Q306" s="81" t="str">
        <f t="shared" si="75"/>
        <v/>
      </c>
      <c r="R306" s="81"/>
      <c r="S306" s="81" t="str">
        <f t="shared" si="68"/>
        <v/>
      </c>
      <c r="T306" s="81"/>
      <c r="U306" s="81" t="str">
        <f t="shared" si="69"/>
        <v/>
      </c>
      <c r="V306" s="81" t="str">
        <f t="shared" si="76"/>
        <v/>
      </c>
      <c r="W306" s="81"/>
      <c r="X306" s="81"/>
      <c r="Y306" s="81" t="str">
        <f t="shared" si="77"/>
        <v/>
      </c>
      <c r="Z306" s="91"/>
      <c r="AA306" s="91"/>
      <c r="AB306" s="61" t="str">
        <f t="shared" si="70"/>
        <v/>
      </c>
      <c r="AG306" s="61" t="str">
        <f t="shared" si="78"/>
        <v/>
      </c>
      <c r="AR306" s="19" t="str">
        <f t="shared" si="71"/>
        <v/>
      </c>
      <c r="AS306" s="19" t="str">
        <f t="shared" si="72"/>
        <v/>
      </c>
      <c r="AT306" s="19" t="str">
        <f t="shared" si="79"/>
        <v/>
      </c>
      <c r="AU306" s="19"/>
      <c r="AV306" s="111"/>
      <c r="AW306" s="19" t="str">
        <f t="shared" si="80"/>
        <v/>
      </c>
      <c r="AX306" s="19"/>
      <c r="AY306" s="19" t="str">
        <f t="shared" si="81"/>
        <v/>
      </c>
      <c r="AZ306" s="19" t="str">
        <f t="shared" si="73"/>
        <v/>
      </c>
      <c r="BA306" s="19" t="str">
        <f t="shared" si="82"/>
        <v/>
      </c>
    </row>
    <row r="307" spans="11:53" x14ac:dyDescent="0.3">
      <c r="K307" s="19"/>
      <c r="L307" s="81"/>
      <c r="M307" s="81"/>
      <c r="N307" s="81"/>
      <c r="O307" s="81"/>
      <c r="P307" s="81" t="str">
        <f t="shared" si="74"/>
        <v/>
      </c>
      <c r="Q307" s="81" t="str">
        <f t="shared" si="75"/>
        <v/>
      </c>
      <c r="R307" s="81"/>
      <c r="S307" s="81" t="str">
        <f t="shared" si="68"/>
        <v/>
      </c>
      <c r="T307" s="81"/>
      <c r="U307" s="81" t="str">
        <f t="shared" si="69"/>
        <v/>
      </c>
      <c r="V307" s="81" t="str">
        <f t="shared" si="76"/>
        <v/>
      </c>
      <c r="W307" s="81"/>
      <c r="X307" s="81"/>
      <c r="Y307" s="81" t="str">
        <f t="shared" si="77"/>
        <v/>
      </c>
      <c r="Z307" s="91"/>
      <c r="AA307" s="91"/>
      <c r="AB307" s="61" t="str">
        <f t="shared" si="70"/>
        <v/>
      </c>
      <c r="AG307" s="61" t="str">
        <f t="shared" si="78"/>
        <v/>
      </c>
      <c r="AR307" s="19" t="str">
        <f t="shared" si="71"/>
        <v/>
      </c>
      <c r="AS307" s="19" t="str">
        <f t="shared" si="72"/>
        <v/>
      </c>
      <c r="AT307" s="19" t="str">
        <f t="shared" si="79"/>
        <v/>
      </c>
      <c r="AU307" s="19"/>
      <c r="AV307" s="111"/>
      <c r="AW307" s="19" t="str">
        <f t="shared" si="80"/>
        <v/>
      </c>
      <c r="AX307" s="19"/>
      <c r="AY307" s="19" t="str">
        <f t="shared" si="81"/>
        <v/>
      </c>
      <c r="AZ307" s="19" t="str">
        <f t="shared" si="73"/>
        <v/>
      </c>
      <c r="BA307" s="19" t="str">
        <f t="shared" si="82"/>
        <v/>
      </c>
    </row>
    <row r="308" spans="11:53" x14ac:dyDescent="0.3">
      <c r="K308" s="19"/>
      <c r="L308" s="81"/>
      <c r="M308" s="81"/>
      <c r="N308" s="81"/>
      <c r="O308" s="81"/>
      <c r="P308" s="81" t="str">
        <f t="shared" si="74"/>
        <v/>
      </c>
      <c r="Q308" s="81" t="str">
        <f t="shared" si="75"/>
        <v/>
      </c>
      <c r="R308" s="81"/>
      <c r="S308" s="81" t="str">
        <f t="shared" si="68"/>
        <v/>
      </c>
      <c r="T308" s="81"/>
      <c r="U308" s="81" t="str">
        <f t="shared" si="69"/>
        <v/>
      </c>
      <c r="V308" s="81" t="str">
        <f t="shared" si="76"/>
        <v/>
      </c>
      <c r="W308" s="81"/>
      <c r="X308" s="81"/>
      <c r="Y308" s="81" t="str">
        <f t="shared" si="77"/>
        <v/>
      </c>
      <c r="Z308" s="91"/>
      <c r="AA308" s="91"/>
      <c r="AB308" s="61" t="str">
        <f t="shared" si="70"/>
        <v/>
      </c>
      <c r="AG308" s="61" t="str">
        <f t="shared" si="78"/>
        <v/>
      </c>
      <c r="AR308" s="19" t="str">
        <f t="shared" si="71"/>
        <v/>
      </c>
      <c r="AS308" s="19" t="str">
        <f t="shared" si="72"/>
        <v/>
      </c>
      <c r="AT308" s="19" t="str">
        <f t="shared" si="79"/>
        <v/>
      </c>
      <c r="AU308" s="19"/>
      <c r="AV308" s="111"/>
      <c r="AW308" s="19" t="str">
        <f t="shared" si="80"/>
        <v/>
      </c>
      <c r="AX308" s="19"/>
      <c r="AY308" s="19" t="str">
        <f t="shared" si="81"/>
        <v/>
      </c>
      <c r="AZ308" s="19" t="str">
        <f t="shared" si="73"/>
        <v/>
      </c>
      <c r="BA308" s="19" t="str">
        <f t="shared" si="82"/>
        <v/>
      </c>
    </row>
    <row r="309" spans="11:53" x14ac:dyDescent="0.3">
      <c r="K309" s="19"/>
      <c r="L309" s="81"/>
      <c r="M309" s="81"/>
      <c r="N309" s="81"/>
      <c r="O309" s="81"/>
      <c r="P309" s="81" t="str">
        <f t="shared" si="74"/>
        <v/>
      </c>
      <c r="Q309" s="81" t="str">
        <f t="shared" si="75"/>
        <v/>
      </c>
      <c r="R309" s="81"/>
      <c r="S309" s="81" t="str">
        <f t="shared" si="68"/>
        <v/>
      </c>
      <c r="T309" s="81"/>
      <c r="U309" s="81" t="str">
        <f t="shared" si="69"/>
        <v/>
      </c>
      <c r="V309" s="81" t="str">
        <f t="shared" si="76"/>
        <v/>
      </c>
      <c r="W309" s="81"/>
      <c r="X309" s="81"/>
      <c r="Y309" s="81" t="str">
        <f t="shared" si="77"/>
        <v/>
      </c>
      <c r="Z309" s="91"/>
      <c r="AA309" s="91"/>
      <c r="AB309" s="61" t="str">
        <f t="shared" si="70"/>
        <v/>
      </c>
      <c r="AG309" s="61" t="str">
        <f t="shared" si="78"/>
        <v/>
      </c>
      <c r="AR309" s="19" t="str">
        <f t="shared" si="71"/>
        <v/>
      </c>
      <c r="AS309" s="19" t="str">
        <f t="shared" si="72"/>
        <v/>
      </c>
      <c r="AT309" s="19" t="str">
        <f t="shared" si="79"/>
        <v/>
      </c>
      <c r="AU309" s="19"/>
      <c r="AV309" s="111"/>
      <c r="AW309" s="19" t="str">
        <f t="shared" si="80"/>
        <v/>
      </c>
      <c r="AX309" s="19"/>
      <c r="AY309" s="19" t="str">
        <f t="shared" si="81"/>
        <v/>
      </c>
      <c r="AZ309" s="19" t="str">
        <f t="shared" si="73"/>
        <v/>
      </c>
      <c r="BA309" s="19" t="str">
        <f t="shared" si="82"/>
        <v/>
      </c>
    </row>
    <row r="310" spans="11:53" x14ac:dyDescent="0.3">
      <c r="K310" s="19"/>
      <c r="L310" s="81"/>
      <c r="M310" s="81"/>
      <c r="N310" s="81"/>
      <c r="O310" s="81"/>
      <c r="P310" s="81" t="str">
        <f t="shared" si="74"/>
        <v/>
      </c>
      <c r="Q310" s="81" t="str">
        <f t="shared" si="75"/>
        <v/>
      </c>
      <c r="R310" s="81"/>
      <c r="S310" s="81" t="str">
        <f t="shared" si="68"/>
        <v/>
      </c>
      <c r="T310" s="81"/>
      <c r="U310" s="81" t="str">
        <f t="shared" si="69"/>
        <v/>
      </c>
      <c r="V310" s="81" t="str">
        <f t="shared" si="76"/>
        <v/>
      </c>
      <c r="W310" s="81"/>
      <c r="X310" s="81"/>
      <c r="Y310" s="81" t="str">
        <f t="shared" si="77"/>
        <v/>
      </c>
      <c r="Z310" s="91"/>
      <c r="AA310" s="91"/>
      <c r="AB310" s="61" t="str">
        <f t="shared" si="70"/>
        <v/>
      </c>
      <c r="AG310" s="61" t="str">
        <f t="shared" si="78"/>
        <v/>
      </c>
      <c r="AR310" s="19" t="str">
        <f t="shared" si="71"/>
        <v/>
      </c>
      <c r="AS310" s="19" t="str">
        <f t="shared" si="72"/>
        <v/>
      </c>
      <c r="AT310" s="19" t="str">
        <f t="shared" si="79"/>
        <v/>
      </c>
      <c r="AU310" s="19"/>
      <c r="AV310" s="111"/>
      <c r="AW310" s="19" t="str">
        <f t="shared" si="80"/>
        <v/>
      </c>
      <c r="AX310" s="19"/>
      <c r="AY310" s="19" t="str">
        <f t="shared" si="81"/>
        <v/>
      </c>
      <c r="AZ310" s="19" t="str">
        <f t="shared" si="73"/>
        <v/>
      </c>
      <c r="BA310" s="19" t="str">
        <f t="shared" si="82"/>
        <v/>
      </c>
    </row>
    <row r="311" spans="11:53" x14ac:dyDescent="0.3">
      <c r="K311" s="19"/>
      <c r="L311" s="81"/>
      <c r="M311" s="81"/>
      <c r="N311" s="81"/>
      <c r="O311" s="81"/>
      <c r="P311" s="81" t="str">
        <f t="shared" si="74"/>
        <v/>
      </c>
      <c r="Q311" s="81" t="str">
        <f t="shared" si="75"/>
        <v/>
      </c>
      <c r="R311" s="81"/>
      <c r="S311" s="81" t="str">
        <f t="shared" si="68"/>
        <v/>
      </c>
      <c r="T311" s="81"/>
      <c r="U311" s="81" t="str">
        <f t="shared" si="69"/>
        <v/>
      </c>
      <c r="V311" s="81" t="str">
        <f t="shared" si="76"/>
        <v/>
      </c>
      <c r="W311" s="81"/>
      <c r="X311" s="81"/>
      <c r="Y311" s="81" t="str">
        <f t="shared" si="77"/>
        <v/>
      </c>
      <c r="Z311" s="91"/>
      <c r="AA311" s="91"/>
      <c r="AB311" s="61" t="str">
        <f t="shared" si="70"/>
        <v/>
      </c>
      <c r="AG311" s="61" t="str">
        <f t="shared" si="78"/>
        <v/>
      </c>
      <c r="AR311" s="19" t="str">
        <f t="shared" si="71"/>
        <v/>
      </c>
      <c r="AS311" s="19" t="str">
        <f t="shared" si="72"/>
        <v/>
      </c>
      <c r="AT311" s="19" t="str">
        <f t="shared" si="79"/>
        <v/>
      </c>
      <c r="AU311" s="19"/>
      <c r="AV311" s="111"/>
      <c r="AW311" s="19" t="str">
        <f t="shared" si="80"/>
        <v/>
      </c>
      <c r="AX311" s="19"/>
      <c r="AY311" s="19" t="str">
        <f t="shared" si="81"/>
        <v/>
      </c>
      <c r="AZ311" s="19" t="str">
        <f t="shared" si="73"/>
        <v/>
      </c>
      <c r="BA311" s="19" t="str">
        <f t="shared" si="82"/>
        <v/>
      </c>
    </row>
    <row r="312" spans="11:53" x14ac:dyDescent="0.3">
      <c r="K312" s="19"/>
      <c r="L312" s="81"/>
      <c r="M312" s="81"/>
      <c r="N312" s="81"/>
      <c r="O312" s="81"/>
      <c r="P312" s="81" t="str">
        <f t="shared" si="74"/>
        <v/>
      </c>
      <c r="Q312" s="81" t="str">
        <f t="shared" si="75"/>
        <v/>
      </c>
      <c r="R312" s="81"/>
      <c r="S312" s="81" t="str">
        <f t="shared" si="68"/>
        <v/>
      </c>
      <c r="T312" s="81"/>
      <c r="U312" s="81" t="str">
        <f t="shared" si="69"/>
        <v/>
      </c>
      <c r="V312" s="81" t="str">
        <f t="shared" si="76"/>
        <v/>
      </c>
      <c r="W312" s="81"/>
      <c r="X312" s="81"/>
      <c r="Y312" s="81" t="str">
        <f t="shared" si="77"/>
        <v/>
      </c>
      <c r="Z312" s="91"/>
      <c r="AA312" s="91"/>
      <c r="AB312" s="61" t="str">
        <f t="shared" si="70"/>
        <v/>
      </c>
      <c r="AG312" s="61" t="str">
        <f t="shared" si="78"/>
        <v/>
      </c>
      <c r="AR312" s="19" t="str">
        <f t="shared" si="71"/>
        <v/>
      </c>
      <c r="AS312" s="19" t="str">
        <f t="shared" si="72"/>
        <v/>
      </c>
      <c r="AT312" s="19" t="str">
        <f t="shared" si="79"/>
        <v/>
      </c>
      <c r="AU312" s="19"/>
      <c r="AV312" s="111"/>
      <c r="AW312" s="19" t="str">
        <f t="shared" si="80"/>
        <v/>
      </c>
      <c r="AX312" s="19"/>
      <c r="AY312" s="19" t="str">
        <f t="shared" si="81"/>
        <v/>
      </c>
      <c r="AZ312" s="19" t="str">
        <f t="shared" si="73"/>
        <v/>
      </c>
      <c r="BA312" s="19" t="str">
        <f t="shared" si="82"/>
        <v/>
      </c>
    </row>
    <row r="313" spans="11:53" x14ac:dyDescent="0.3">
      <c r="K313" s="19"/>
      <c r="L313" s="81"/>
      <c r="M313" s="81"/>
      <c r="N313" s="81"/>
      <c r="O313" s="81"/>
      <c r="P313" s="81" t="str">
        <f t="shared" si="74"/>
        <v/>
      </c>
      <c r="Q313" s="81" t="str">
        <f t="shared" si="75"/>
        <v/>
      </c>
      <c r="R313" s="81"/>
      <c r="S313" s="81" t="str">
        <f t="shared" si="68"/>
        <v/>
      </c>
      <c r="T313" s="81"/>
      <c r="U313" s="81" t="str">
        <f t="shared" si="69"/>
        <v/>
      </c>
      <c r="V313" s="81" t="str">
        <f t="shared" si="76"/>
        <v/>
      </c>
      <c r="W313" s="81"/>
      <c r="X313" s="81"/>
      <c r="Y313" s="81" t="str">
        <f t="shared" si="77"/>
        <v/>
      </c>
      <c r="Z313" s="91"/>
      <c r="AA313" s="91"/>
      <c r="AB313" s="61" t="str">
        <f t="shared" si="70"/>
        <v/>
      </c>
      <c r="AG313" s="61" t="str">
        <f t="shared" si="78"/>
        <v/>
      </c>
      <c r="AR313" s="19" t="str">
        <f t="shared" si="71"/>
        <v/>
      </c>
      <c r="AS313" s="19" t="str">
        <f t="shared" si="72"/>
        <v/>
      </c>
      <c r="AT313" s="19" t="str">
        <f t="shared" si="79"/>
        <v/>
      </c>
      <c r="AU313" s="19"/>
      <c r="AV313" s="111"/>
      <c r="AW313" s="19" t="str">
        <f t="shared" si="80"/>
        <v/>
      </c>
      <c r="AX313" s="19"/>
      <c r="AY313" s="19" t="str">
        <f t="shared" si="81"/>
        <v/>
      </c>
      <c r="AZ313" s="19" t="str">
        <f t="shared" si="73"/>
        <v/>
      </c>
      <c r="BA313" s="19" t="str">
        <f t="shared" si="82"/>
        <v/>
      </c>
    </row>
    <row r="314" spans="11:53" x14ac:dyDescent="0.3">
      <c r="K314" s="19"/>
      <c r="L314" s="81"/>
      <c r="M314" s="81"/>
      <c r="N314" s="81"/>
      <c r="O314" s="81"/>
      <c r="P314" s="81" t="str">
        <f t="shared" si="74"/>
        <v/>
      </c>
      <c r="Q314" s="81" t="str">
        <f t="shared" si="75"/>
        <v/>
      </c>
      <c r="R314" s="81"/>
      <c r="S314" s="81" t="str">
        <f t="shared" si="68"/>
        <v/>
      </c>
      <c r="T314" s="81"/>
      <c r="U314" s="81" t="str">
        <f t="shared" si="69"/>
        <v/>
      </c>
      <c r="V314" s="81" t="str">
        <f t="shared" si="76"/>
        <v/>
      </c>
      <c r="W314" s="81"/>
      <c r="X314" s="81"/>
      <c r="Y314" s="81" t="str">
        <f t="shared" si="77"/>
        <v/>
      </c>
      <c r="Z314" s="91"/>
      <c r="AA314" s="91"/>
      <c r="AB314" s="61" t="str">
        <f t="shared" si="70"/>
        <v/>
      </c>
      <c r="AG314" s="61" t="str">
        <f t="shared" si="78"/>
        <v/>
      </c>
      <c r="AR314" s="19" t="str">
        <f t="shared" si="71"/>
        <v/>
      </c>
      <c r="AS314" s="19" t="str">
        <f t="shared" si="72"/>
        <v/>
      </c>
      <c r="AT314" s="19" t="str">
        <f t="shared" si="79"/>
        <v/>
      </c>
      <c r="AU314" s="19"/>
      <c r="AV314" s="111"/>
      <c r="AW314" s="19" t="str">
        <f t="shared" si="80"/>
        <v/>
      </c>
      <c r="AX314" s="19"/>
      <c r="AY314" s="19" t="str">
        <f t="shared" si="81"/>
        <v/>
      </c>
      <c r="AZ314" s="19" t="str">
        <f t="shared" si="73"/>
        <v/>
      </c>
      <c r="BA314" s="19" t="str">
        <f t="shared" si="82"/>
        <v/>
      </c>
    </row>
    <row r="315" spans="11:53" x14ac:dyDescent="0.3">
      <c r="K315" s="19"/>
      <c r="L315" s="81"/>
      <c r="M315" s="81"/>
      <c r="N315" s="81"/>
      <c r="O315" s="81"/>
      <c r="P315" s="81" t="str">
        <f t="shared" si="74"/>
        <v/>
      </c>
      <c r="Q315" s="81" t="str">
        <f t="shared" si="75"/>
        <v/>
      </c>
      <c r="R315" s="81"/>
      <c r="S315" s="81" t="str">
        <f t="shared" si="68"/>
        <v/>
      </c>
      <c r="T315" s="81"/>
      <c r="U315" s="81" t="str">
        <f t="shared" si="69"/>
        <v/>
      </c>
      <c r="V315" s="81" t="str">
        <f t="shared" si="76"/>
        <v/>
      </c>
      <c r="W315" s="81"/>
      <c r="X315" s="81"/>
      <c r="Y315" s="81" t="str">
        <f t="shared" si="77"/>
        <v/>
      </c>
      <c r="Z315" s="91"/>
      <c r="AA315" s="91"/>
      <c r="AB315" s="61" t="str">
        <f t="shared" si="70"/>
        <v/>
      </c>
      <c r="AG315" s="61" t="str">
        <f t="shared" si="78"/>
        <v/>
      </c>
      <c r="AR315" s="19" t="str">
        <f t="shared" si="71"/>
        <v/>
      </c>
      <c r="AS315" s="19" t="str">
        <f t="shared" si="72"/>
        <v/>
      </c>
      <c r="AT315" s="19" t="str">
        <f t="shared" si="79"/>
        <v/>
      </c>
      <c r="AU315" s="19"/>
      <c r="AV315" s="111"/>
      <c r="AW315" s="19" t="str">
        <f t="shared" si="80"/>
        <v/>
      </c>
      <c r="AX315" s="19"/>
      <c r="AY315" s="19" t="str">
        <f t="shared" si="81"/>
        <v/>
      </c>
      <c r="AZ315" s="19" t="str">
        <f t="shared" si="73"/>
        <v/>
      </c>
      <c r="BA315" s="19" t="str">
        <f t="shared" si="82"/>
        <v/>
      </c>
    </row>
    <row r="316" spans="11:53" x14ac:dyDescent="0.3">
      <c r="K316" s="19"/>
      <c r="L316" s="81"/>
      <c r="M316" s="81"/>
      <c r="N316" s="81"/>
      <c r="O316" s="81"/>
      <c r="P316" s="81" t="str">
        <f t="shared" si="74"/>
        <v/>
      </c>
      <c r="Q316" s="81" t="str">
        <f t="shared" si="75"/>
        <v/>
      </c>
      <c r="R316" s="81"/>
      <c r="S316" s="81" t="str">
        <f t="shared" si="68"/>
        <v/>
      </c>
      <c r="T316" s="81"/>
      <c r="U316" s="81" t="str">
        <f t="shared" si="69"/>
        <v/>
      </c>
      <c r="V316" s="81" t="str">
        <f t="shared" si="76"/>
        <v/>
      </c>
      <c r="W316" s="81"/>
      <c r="X316" s="81"/>
      <c r="Y316" s="81" t="str">
        <f t="shared" si="77"/>
        <v/>
      </c>
      <c r="Z316" s="91"/>
      <c r="AA316" s="91"/>
      <c r="AB316" s="61" t="str">
        <f t="shared" si="70"/>
        <v/>
      </c>
      <c r="AG316" s="61" t="str">
        <f t="shared" si="78"/>
        <v/>
      </c>
      <c r="AR316" s="19" t="str">
        <f t="shared" si="71"/>
        <v/>
      </c>
      <c r="AS316" s="19" t="str">
        <f t="shared" si="72"/>
        <v/>
      </c>
      <c r="AT316" s="19" t="str">
        <f t="shared" si="79"/>
        <v/>
      </c>
      <c r="AU316" s="19"/>
      <c r="AV316" s="111"/>
      <c r="AW316" s="19" t="str">
        <f t="shared" si="80"/>
        <v/>
      </c>
      <c r="AX316" s="19"/>
      <c r="AY316" s="19" t="str">
        <f t="shared" si="81"/>
        <v/>
      </c>
      <c r="AZ316" s="19" t="str">
        <f t="shared" si="73"/>
        <v/>
      </c>
      <c r="BA316" s="19" t="str">
        <f t="shared" si="82"/>
        <v/>
      </c>
    </row>
    <row r="317" spans="11:53" x14ac:dyDescent="0.3">
      <c r="K317" s="19"/>
      <c r="L317" s="81"/>
      <c r="M317" s="81"/>
      <c r="N317" s="81"/>
      <c r="O317" s="81"/>
      <c r="P317" s="81" t="str">
        <f t="shared" si="74"/>
        <v/>
      </c>
      <c r="Q317" s="81" t="str">
        <f t="shared" si="75"/>
        <v/>
      </c>
      <c r="R317" s="81"/>
      <c r="S317" s="81" t="str">
        <f t="shared" si="68"/>
        <v/>
      </c>
      <c r="T317" s="81"/>
      <c r="U317" s="81" t="str">
        <f t="shared" si="69"/>
        <v/>
      </c>
      <c r="V317" s="81" t="str">
        <f t="shared" si="76"/>
        <v/>
      </c>
      <c r="W317" s="81"/>
      <c r="X317" s="81"/>
      <c r="Y317" s="81" t="str">
        <f t="shared" si="77"/>
        <v/>
      </c>
      <c r="Z317" s="91"/>
      <c r="AA317" s="91"/>
      <c r="AB317" s="61" t="str">
        <f t="shared" si="70"/>
        <v/>
      </c>
      <c r="AG317" s="61" t="str">
        <f t="shared" si="78"/>
        <v/>
      </c>
      <c r="AR317" s="19" t="str">
        <f t="shared" si="71"/>
        <v/>
      </c>
      <c r="AS317" s="19" t="str">
        <f t="shared" si="72"/>
        <v/>
      </c>
      <c r="AT317" s="19" t="str">
        <f t="shared" si="79"/>
        <v/>
      </c>
      <c r="AU317" s="19"/>
      <c r="AV317" s="111"/>
      <c r="AW317" s="19" t="str">
        <f t="shared" si="80"/>
        <v/>
      </c>
      <c r="AX317" s="19"/>
      <c r="AY317" s="19" t="str">
        <f t="shared" si="81"/>
        <v/>
      </c>
      <c r="AZ317" s="19" t="str">
        <f t="shared" si="73"/>
        <v/>
      </c>
      <c r="BA317" s="19" t="str">
        <f t="shared" si="82"/>
        <v/>
      </c>
    </row>
    <row r="318" spans="11:53" x14ac:dyDescent="0.3">
      <c r="K318" s="19"/>
      <c r="L318" s="81"/>
      <c r="M318" s="81"/>
      <c r="N318" s="81"/>
      <c r="O318" s="81"/>
      <c r="P318" s="81" t="str">
        <f t="shared" si="74"/>
        <v/>
      </c>
      <c r="Q318" s="81" t="str">
        <f t="shared" si="75"/>
        <v/>
      </c>
      <c r="R318" s="81"/>
      <c r="S318" s="81" t="str">
        <f t="shared" si="68"/>
        <v/>
      </c>
      <c r="T318" s="81"/>
      <c r="U318" s="81" t="str">
        <f t="shared" si="69"/>
        <v/>
      </c>
      <c r="V318" s="81" t="str">
        <f t="shared" si="76"/>
        <v/>
      </c>
      <c r="W318" s="81"/>
      <c r="X318" s="81"/>
      <c r="Y318" s="81" t="str">
        <f t="shared" si="77"/>
        <v/>
      </c>
      <c r="Z318" s="91"/>
      <c r="AA318" s="91"/>
      <c r="AB318" s="61" t="str">
        <f t="shared" si="70"/>
        <v/>
      </c>
      <c r="AG318" s="61" t="str">
        <f t="shared" si="78"/>
        <v/>
      </c>
      <c r="AR318" s="19" t="str">
        <f t="shared" si="71"/>
        <v/>
      </c>
      <c r="AS318" s="19" t="str">
        <f t="shared" si="72"/>
        <v/>
      </c>
      <c r="AT318" s="19" t="str">
        <f t="shared" si="79"/>
        <v/>
      </c>
      <c r="AU318" s="19"/>
      <c r="AV318" s="111"/>
      <c r="AW318" s="19" t="str">
        <f t="shared" si="80"/>
        <v/>
      </c>
      <c r="AX318" s="19"/>
      <c r="AY318" s="19" t="str">
        <f t="shared" si="81"/>
        <v/>
      </c>
      <c r="AZ318" s="19" t="str">
        <f t="shared" si="73"/>
        <v/>
      </c>
      <c r="BA318" s="19" t="str">
        <f t="shared" si="82"/>
        <v/>
      </c>
    </row>
    <row r="319" spans="11:53" x14ac:dyDescent="0.3">
      <c r="K319" s="19"/>
      <c r="L319" s="81"/>
      <c r="M319" s="81"/>
      <c r="N319" s="81"/>
      <c r="O319" s="81"/>
      <c r="P319" s="81" t="str">
        <f t="shared" si="74"/>
        <v/>
      </c>
      <c r="Q319" s="81" t="str">
        <f t="shared" si="75"/>
        <v/>
      </c>
      <c r="R319" s="81"/>
      <c r="S319" s="81" t="str">
        <f t="shared" si="68"/>
        <v/>
      </c>
      <c r="T319" s="81"/>
      <c r="U319" s="81" t="str">
        <f t="shared" si="69"/>
        <v/>
      </c>
      <c r="V319" s="81" t="str">
        <f t="shared" si="76"/>
        <v/>
      </c>
      <c r="W319" s="81"/>
      <c r="X319" s="81"/>
      <c r="Y319" s="81" t="str">
        <f t="shared" si="77"/>
        <v/>
      </c>
      <c r="Z319" s="91"/>
      <c r="AA319" s="91"/>
      <c r="AB319" s="61" t="str">
        <f t="shared" si="70"/>
        <v/>
      </c>
      <c r="AG319" s="61" t="str">
        <f t="shared" si="78"/>
        <v/>
      </c>
      <c r="AR319" s="19" t="str">
        <f t="shared" si="71"/>
        <v/>
      </c>
      <c r="AS319" s="19" t="str">
        <f t="shared" si="72"/>
        <v/>
      </c>
      <c r="AT319" s="19" t="str">
        <f t="shared" si="79"/>
        <v/>
      </c>
      <c r="AU319" s="19"/>
      <c r="AV319" s="111"/>
      <c r="AW319" s="19" t="str">
        <f t="shared" si="80"/>
        <v/>
      </c>
      <c r="AX319" s="19"/>
      <c r="AY319" s="19" t="str">
        <f t="shared" si="81"/>
        <v/>
      </c>
      <c r="AZ319" s="19" t="str">
        <f t="shared" si="73"/>
        <v/>
      </c>
      <c r="BA319" s="19" t="str">
        <f t="shared" si="82"/>
        <v/>
      </c>
    </row>
    <row r="320" spans="11:53" x14ac:dyDescent="0.3">
      <c r="K320" s="19"/>
      <c r="L320" s="81"/>
      <c r="M320" s="81"/>
      <c r="N320" s="81"/>
      <c r="O320" s="81"/>
      <c r="P320" s="81" t="str">
        <f t="shared" si="74"/>
        <v/>
      </c>
      <c r="Q320" s="81" t="str">
        <f t="shared" si="75"/>
        <v/>
      </c>
      <c r="R320" s="81"/>
      <c r="S320" s="81" t="str">
        <f t="shared" si="68"/>
        <v/>
      </c>
      <c r="T320" s="81"/>
      <c r="U320" s="81" t="str">
        <f t="shared" si="69"/>
        <v/>
      </c>
      <c r="V320" s="81" t="str">
        <f t="shared" si="76"/>
        <v/>
      </c>
      <c r="W320" s="81"/>
      <c r="X320" s="81"/>
      <c r="Y320" s="81" t="str">
        <f t="shared" si="77"/>
        <v/>
      </c>
      <c r="Z320" s="91"/>
      <c r="AA320" s="91"/>
      <c r="AB320" s="61" t="str">
        <f t="shared" si="70"/>
        <v/>
      </c>
      <c r="AG320" s="61" t="str">
        <f t="shared" si="78"/>
        <v/>
      </c>
      <c r="AR320" s="19" t="str">
        <f t="shared" si="71"/>
        <v/>
      </c>
      <c r="AS320" s="19" t="str">
        <f t="shared" si="72"/>
        <v/>
      </c>
      <c r="AT320" s="19" t="str">
        <f t="shared" si="79"/>
        <v/>
      </c>
      <c r="AU320" s="19"/>
      <c r="AV320" s="111"/>
      <c r="AW320" s="19" t="str">
        <f t="shared" si="80"/>
        <v/>
      </c>
      <c r="AX320" s="19"/>
      <c r="AY320" s="19" t="str">
        <f t="shared" si="81"/>
        <v/>
      </c>
      <c r="AZ320" s="19" t="str">
        <f t="shared" si="73"/>
        <v/>
      </c>
      <c r="BA320" s="19" t="str">
        <f t="shared" si="82"/>
        <v/>
      </c>
    </row>
    <row r="321" spans="11:53" x14ac:dyDescent="0.3">
      <c r="K321" s="19"/>
      <c r="L321" s="81"/>
      <c r="M321" s="81"/>
      <c r="N321" s="81"/>
      <c r="O321" s="81"/>
      <c r="P321" s="81" t="str">
        <f t="shared" si="74"/>
        <v/>
      </c>
      <c r="Q321" s="81" t="str">
        <f t="shared" si="75"/>
        <v/>
      </c>
      <c r="R321" s="81"/>
      <c r="S321" s="81" t="str">
        <f t="shared" si="68"/>
        <v/>
      </c>
      <c r="T321" s="81"/>
      <c r="U321" s="81" t="str">
        <f t="shared" si="69"/>
        <v/>
      </c>
      <c r="V321" s="81" t="str">
        <f t="shared" si="76"/>
        <v/>
      </c>
      <c r="W321" s="81"/>
      <c r="X321" s="81"/>
      <c r="Y321" s="81" t="str">
        <f t="shared" si="77"/>
        <v/>
      </c>
      <c r="Z321" s="91"/>
      <c r="AA321" s="91"/>
      <c r="AB321" s="61" t="str">
        <f t="shared" si="70"/>
        <v/>
      </c>
      <c r="AG321" s="61" t="str">
        <f t="shared" si="78"/>
        <v/>
      </c>
      <c r="AR321" s="19" t="str">
        <f t="shared" si="71"/>
        <v/>
      </c>
      <c r="AS321" s="19" t="str">
        <f t="shared" si="72"/>
        <v/>
      </c>
      <c r="AT321" s="19" t="str">
        <f t="shared" si="79"/>
        <v/>
      </c>
      <c r="AU321" s="19"/>
      <c r="AV321" s="111"/>
      <c r="AW321" s="19" t="str">
        <f t="shared" si="80"/>
        <v/>
      </c>
      <c r="AX321" s="19"/>
      <c r="AY321" s="19" t="str">
        <f t="shared" si="81"/>
        <v/>
      </c>
      <c r="AZ321" s="19" t="str">
        <f t="shared" si="73"/>
        <v/>
      </c>
      <c r="BA321" s="19" t="str">
        <f t="shared" si="82"/>
        <v/>
      </c>
    </row>
    <row r="322" spans="11:53" x14ac:dyDescent="0.3">
      <c r="K322" s="19"/>
      <c r="L322" s="81"/>
      <c r="M322" s="81"/>
      <c r="N322" s="81"/>
      <c r="O322" s="81"/>
      <c r="P322" s="81" t="str">
        <f t="shared" si="74"/>
        <v/>
      </c>
      <c r="Q322" s="81" t="str">
        <f t="shared" si="75"/>
        <v/>
      </c>
      <c r="R322" s="81"/>
      <c r="S322" s="81" t="str">
        <f t="shared" si="68"/>
        <v/>
      </c>
      <c r="T322" s="81"/>
      <c r="U322" s="81" t="str">
        <f t="shared" si="69"/>
        <v/>
      </c>
      <c r="V322" s="81" t="str">
        <f t="shared" si="76"/>
        <v/>
      </c>
      <c r="W322" s="81"/>
      <c r="X322" s="81"/>
      <c r="Y322" s="81" t="str">
        <f t="shared" si="77"/>
        <v/>
      </c>
      <c r="Z322" s="91"/>
      <c r="AA322" s="91"/>
      <c r="AB322" s="61" t="str">
        <f t="shared" si="70"/>
        <v/>
      </c>
      <c r="AG322" s="61" t="str">
        <f t="shared" si="78"/>
        <v/>
      </c>
      <c r="AR322" s="19" t="str">
        <f t="shared" si="71"/>
        <v/>
      </c>
      <c r="AS322" s="19" t="str">
        <f t="shared" si="72"/>
        <v/>
      </c>
      <c r="AT322" s="19" t="str">
        <f t="shared" si="79"/>
        <v/>
      </c>
      <c r="AU322" s="19"/>
      <c r="AV322" s="111"/>
      <c r="AW322" s="19" t="str">
        <f t="shared" si="80"/>
        <v/>
      </c>
      <c r="AX322" s="19"/>
      <c r="AY322" s="19" t="str">
        <f t="shared" si="81"/>
        <v/>
      </c>
      <c r="AZ322" s="19" t="str">
        <f t="shared" si="73"/>
        <v/>
      </c>
      <c r="BA322" s="19" t="str">
        <f t="shared" si="82"/>
        <v/>
      </c>
    </row>
    <row r="323" spans="11:53" x14ac:dyDescent="0.3">
      <c r="K323" s="19"/>
      <c r="L323" s="81"/>
      <c r="M323" s="81"/>
      <c r="N323" s="81"/>
      <c r="O323" s="81"/>
      <c r="P323" s="81" t="str">
        <f t="shared" si="74"/>
        <v/>
      </c>
      <c r="Q323" s="81" t="str">
        <f t="shared" si="75"/>
        <v/>
      </c>
      <c r="R323" s="81"/>
      <c r="S323" s="81" t="str">
        <f t="shared" ref="S323:S386" si="83">IF(K323=0,"",IF(R323&lt;lumpsum,1,""))</f>
        <v/>
      </c>
      <c r="T323" s="81"/>
      <c r="U323" s="81" t="str">
        <f t="shared" ref="U323:U386" si="84">IF(K323=0,"",IF(T323&lt;lumpsum,1,""))</f>
        <v/>
      </c>
      <c r="V323" s="81" t="str">
        <f t="shared" si="76"/>
        <v/>
      </c>
      <c r="W323" s="81"/>
      <c r="X323" s="81"/>
      <c r="Y323" s="81" t="str">
        <f t="shared" si="77"/>
        <v/>
      </c>
      <c r="Z323" s="91"/>
      <c r="AA323" s="91"/>
      <c r="AB323" s="61" t="str">
        <f t="shared" ref="AB323:AB386" si="85">IF(K323=0,"",IF(W323&gt;target1,1,""))</f>
        <v/>
      </c>
      <c r="AG323" s="61" t="str">
        <f t="shared" si="78"/>
        <v/>
      </c>
      <c r="AR323" s="19" t="str">
        <f t="shared" ref="AR323:AR386" si="86">IF(K323=0,"",IF(L323&gt;targetp,1,""))</f>
        <v/>
      </c>
      <c r="AS323" s="19" t="str">
        <f t="shared" ref="AS323:AS386" si="87">IF(K323=0,"",IF(N323&gt;targetp,1,""))</f>
        <v/>
      </c>
      <c r="AT323" s="19" t="str">
        <f t="shared" si="79"/>
        <v/>
      </c>
      <c r="AU323" s="19"/>
      <c r="AV323" s="111"/>
      <c r="AW323" s="19" t="str">
        <f t="shared" si="80"/>
        <v/>
      </c>
      <c r="AX323" s="19"/>
      <c r="AY323" s="19" t="str">
        <f t="shared" si="81"/>
        <v/>
      </c>
      <c r="AZ323" s="19" t="str">
        <f t="shared" ref="AZ323:AZ386" si="88">IF(K323=0,"",IF(AU323&gt;target1,1,""))</f>
        <v/>
      </c>
      <c r="BA323" s="19" t="str">
        <f t="shared" si="82"/>
        <v/>
      </c>
    </row>
    <row r="324" spans="11:53" x14ac:dyDescent="0.3">
      <c r="K324" s="19"/>
      <c r="L324" s="81"/>
      <c r="M324" s="81"/>
      <c r="N324" s="81"/>
      <c r="O324" s="81"/>
      <c r="P324" s="81" t="str">
        <f t="shared" ref="P324:P387" si="89">IF(L324&lt;M324,1,"")</f>
        <v/>
      </c>
      <c r="Q324" s="81" t="str">
        <f t="shared" ref="Q324:Q387" si="90">IF(N324&lt;O324,1,"")</f>
        <v/>
      </c>
      <c r="R324" s="81"/>
      <c r="S324" s="81" t="str">
        <f t="shared" si="83"/>
        <v/>
      </c>
      <c r="T324" s="81"/>
      <c r="U324" s="81" t="str">
        <f t="shared" si="84"/>
        <v/>
      </c>
      <c r="V324" s="81" t="str">
        <f t="shared" ref="V324:V387" si="91">IF(K324=0,"",IF(T324&gt;R324,1,""))</f>
        <v/>
      </c>
      <c r="W324" s="81"/>
      <c r="X324" s="81"/>
      <c r="Y324" s="81" t="str">
        <f t="shared" ref="Y324:Y387" si="92">IF(K324=0,"",IF(W324&lt;X324,1,""))</f>
        <v/>
      </c>
      <c r="Z324" s="91"/>
      <c r="AA324" s="91"/>
      <c r="AB324" s="61" t="str">
        <f t="shared" si="85"/>
        <v/>
      </c>
      <c r="AG324" s="61" t="str">
        <f t="shared" ref="AG324:AG387" si="93">IF(K324=0,"",IF(W324&gt;L324,1,""))</f>
        <v/>
      </c>
      <c r="AR324" s="19" t="str">
        <f t="shared" si="86"/>
        <v/>
      </c>
      <c r="AS324" s="19" t="str">
        <f t="shared" si="87"/>
        <v/>
      </c>
      <c r="AT324" s="19" t="str">
        <f t="shared" ref="AT324:AT387" si="94">IF(K324=0,"",IF(N324&gt;L324,1,""))</f>
        <v/>
      </c>
      <c r="AU324" s="19"/>
      <c r="AV324" s="111"/>
      <c r="AW324" s="19" t="str">
        <f t="shared" ref="AW324:AW387" si="95">IF(K324=0,"",IF(AU324&lt;AV324,1,""))</f>
        <v/>
      </c>
      <c r="AX324" s="19"/>
      <c r="AY324" s="19" t="str">
        <f t="shared" ref="AY324:AY387" si="96">IF(K324=0,"",IF(AU324&gt;L324,1,""))</f>
        <v/>
      </c>
      <c r="AZ324" s="19" t="str">
        <f t="shared" si="88"/>
        <v/>
      </c>
      <c r="BA324" s="19" t="str">
        <f t="shared" ref="BA324:BA387" si="97">IF(K324=0,"",IF(W324&gt;AU324,1,""))</f>
        <v/>
      </c>
    </row>
    <row r="325" spans="11:53" x14ac:dyDescent="0.3">
      <c r="K325" s="19"/>
      <c r="L325" s="81"/>
      <c r="M325" s="81"/>
      <c r="N325" s="81"/>
      <c r="O325" s="81"/>
      <c r="P325" s="81" t="str">
        <f t="shared" si="89"/>
        <v/>
      </c>
      <c r="Q325" s="81" t="str">
        <f t="shared" si="90"/>
        <v/>
      </c>
      <c r="R325" s="81"/>
      <c r="S325" s="81" t="str">
        <f t="shared" si="83"/>
        <v/>
      </c>
      <c r="T325" s="81"/>
      <c r="U325" s="81" t="str">
        <f t="shared" si="84"/>
        <v/>
      </c>
      <c r="V325" s="81" t="str">
        <f t="shared" si="91"/>
        <v/>
      </c>
      <c r="W325" s="81"/>
      <c r="X325" s="81"/>
      <c r="Y325" s="81" t="str">
        <f t="shared" si="92"/>
        <v/>
      </c>
      <c r="Z325" s="91"/>
      <c r="AA325" s="91"/>
      <c r="AB325" s="61" t="str">
        <f t="shared" si="85"/>
        <v/>
      </c>
      <c r="AG325" s="61" t="str">
        <f t="shared" si="93"/>
        <v/>
      </c>
      <c r="AR325" s="19" t="str">
        <f t="shared" si="86"/>
        <v/>
      </c>
      <c r="AS325" s="19" t="str">
        <f t="shared" si="87"/>
        <v/>
      </c>
      <c r="AT325" s="19" t="str">
        <f t="shared" si="94"/>
        <v/>
      </c>
      <c r="AU325" s="19"/>
      <c r="AV325" s="111"/>
      <c r="AW325" s="19" t="str">
        <f t="shared" si="95"/>
        <v/>
      </c>
      <c r="AX325" s="19"/>
      <c r="AY325" s="19" t="str">
        <f t="shared" si="96"/>
        <v/>
      </c>
      <c r="AZ325" s="19" t="str">
        <f t="shared" si="88"/>
        <v/>
      </c>
      <c r="BA325" s="19" t="str">
        <f t="shared" si="97"/>
        <v/>
      </c>
    </row>
    <row r="326" spans="11:53" x14ac:dyDescent="0.3">
      <c r="K326" s="19"/>
      <c r="L326" s="81"/>
      <c r="M326" s="81"/>
      <c r="N326" s="81"/>
      <c r="O326" s="81"/>
      <c r="P326" s="81" t="str">
        <f t="shared" si="89"/>
        <v/>
      </c>
      <c r="Q326" s="81" t="str">
        <f t="shared" si="90"/>
        <v/>
      </c>
      <c r="R326" s="81"/>
      <c r="S326" s="81" t="str">
        <f t="shared" si="83"/>
        <v/>
      </c>
      <c r="T326" s="81"/>
      <c r="U326" s="81" t="str">
        <f t="shared" si="84"/>
        <v/>
      </c>
      <c r="V326" s="81" t="str">
        <f t="shared" si="91"/>
        <v/>
      </c>
      <c r="W326" s="81"/>
      <c r="X326" s="81"/>
      <c r="Y326" s="81" t="str">
        <f t="shared" si="92"/>
        <v/>
      </c>
      <c r="Z326" s="91"/>
      <c r="AA326" s="91"/>
      <c r="AB326" s="61" t="str">
        <f t="shared" si="85"/>
        <v/>
      </c>
      <c r="AG326" s="61" t="str">
        <f t="shared" si="93"/>
        <v/>
      </c>
      <c r="AR326" s="19" t="str">
        <f t="shared" si="86"/>
        <v/>
      </c>
      <c r="AS326" s="19" t="str">
        <f t="shared" si="87"/>
        <v/>
      </c>
      <c r="AT326" s="19" t="str">
        <f t="shared" si="94"/>
        <v/>
      </c>
      <c r="AU326" s="19"/>
      <c r="AV326" s="111"/>
      <c r="AW326" s="19" t="str">
        <f t="shared" si="95"/>
        <v/>
      </c>
      <c r="AX326" s="19"/>
      <c r="AY326" s="19" t="str">
        <f t="shared" si="96"/>
        <v/>
      </c>
      <c r="AZ326" s="19" t="str">
        <f t="shared" si="88"/>
        <v/>
      </c>
      <c r="BA326" s="19" t="str">
        <f t="shared" si="97"/>
        <v/>
      </c>
    </row>
    <row r="327" spans="11:53" x14ac:dyDescent="0.3">
      <c r="K327" s="19"/>
      <c r="L327" s="81"/>
      <c r="M327" s="81"/>
      <c r="N327" s="81"/>
      <c r="O327" s="81"/>
      <c r="P327" s="81" t="str">
        <f t="shared" si="89"/>
        <v/>
      </c>
      <c r="Q327" s="81" t="str">
        <f t="shared" si="90"/>
        <v/>
      </c>
      <c r="R327" s="81"/>
      <c r="S327" s="81" t="str">
        <f t="shared" si="83"/>
        <v/>
      </c>
      <c r="T327" s="81"/>
      <c r="U327" s="81" t="str">
        <f t="shared" si="84"/>
        <v/>
      </c>
      <c r="V327" s="81" t="str">
        <f t="shared" si="91"/>
        <v/>
      </c>
      <c r="W327" s="81"/>
      <c r="X327" s="81"/>
      <c r="Y327" s="81" t="str">
        <f t="shared" si="92"/>
        <v/>
      </c>
      <c r="Z327" s="91"/>
      <c r="AA327" s="91"/>
      <c r="AB327" s="61" t="str">
        <f t="shared" si="85"/>
        <v/>
      </c>
      <c r="AG327" s="61" t="str">
        <f t="shared" si="93"/>
        <v/>
      </c>
      <c r="AR327" s="19" t="str">
        <f t="shared" si="86"/>
        <v/>
      </c>
      <c r="AS327" s="19" t="str">
        <f t="shared" si="87"/>
        <v/>
      </c>
      <c r="AT327" s="19" t="str">
        <f t="shared" si="94"/>
        <v/>
      </c>
      <c r="AU327" s="19"/>
      <c r="AV327" s="111"/>
      <c r="AW327" s="19" t="str">
        <f t="shared" si="95"/>
        <v/>
      </c>
      <c r="AX327" s="19"/>
      <c r="AY327" s="19" t="str">
        <f t="shared" si="96"/>
        <v/>
      </c>
      <c r="AZ327" s="19" t="str">
        <f t="shared" si="88"/>
        <v/>
      </c>
      <c r="BA327" s="19" t="str">
        <f t="shared" si="97"/>
        <v/>
      </c>
    </row>
    <row r="328" spans="11:53" x14ac:dyDescent="0.3">
      <c r="K328" s="19"/>
      <c r="L328" s="81"/>
      <c r="M328" s="81"/>
      <c r="N328" s="81"/>
      <c r="O328" s="81"/>
      <c r="P328" s="81" t="str">
        <f t="shared" si="89"/>
        <v/>
      </c>
      <c r="Q328" s="81" t="str">
        <f t="shared" si="90"/>
        <v/>
      </c>
      <c r="R328" s="81"/>
      <c r="S328" s="81" t="str">
        <f t="shared" si="83"/>
        <v/>
      </c>
      <c r="T328" s="81"/>
      <c r="U328" s="81" t="str">
        <f t="shared" si="84"/>
        <v/>
      </c>
      <c r="V328" s="81" t="str">
        <f t="shared" si="91"/>
        <v/>
      </c>
      <c r="W328" s="81"/>
      <c r="X328" s="81"/>
      <c r="Y328" s="81" t="str">
        <f t="shared" si="92"/>
        <v/>
      </c>
      <c r="Z328" s="91"/>
      <c r="AA328" s="91"/>
      <c r="AB328" s="61" t="str">
        <f t="shared" si="85"/>
        <v/>
      </c>
      <c r="AG328" s="61" t="str">
        <f t="shared" si="93"/>
        <v/>
      </c>
      <c r="AR328" s="19" t="str">
        <f t="shared" si="86"/>
        <v/>
      </c>
      <c r="AS328" s="19" t="str">
        <f t="shared" si="87"/>
        <v/>
      </c>
      <c r="AT328" s="19" t="str">
        <f t="shared" si="94"/>
        <v/>
      </c>
      <c r="AU328" s="19"/>
      <c r="AV328" s="111"/>
      <c r="AW328" s="19" t="str">
        <f t="shared" si="95"/>
        <v/>
      </c>
      <c r="AX328" s="19"/>
      <c r="AY328" s="19" t="str">
        <f t="shared" si="96"/>
        <v/>
      </c>
      <c r="AZ328" s="19" t="str">
        <f t="shared" si="88"/>
        <v/>
      </c>
      <c r="BA328" s="19" t="str">
        <f t="shared" si="97"/>
        <v/>
      </c>
    </row>
    <row r="329" spans="11:53" x14ac:dyDescent="0.3">
      <c r="K329" s="19"/>
      <c r="L329" s="81"/>
      <c r="M329" s="81"/>
      <c r="N329" s="81"/>
      <c r="O329" s="81"/>
      <c r="P329" s="81" t="str">
        <f t="shared" si="89"/>
        <v/>
      </c>
      <c r="Q329" s="81" t="str">
        <f t="shared" si="90"/>
        <v/>
      </c>
      <c r="R329" s="81"/>
      <c r="S329" s="81" t="str">
        <f t="shared" si="83"/>
        <v/>
      </c>
      <c r="T329" s="81"/>
      <c r="U329" s="81" t="str">
        <f t="shared" si="84"/>
        <v/>
      </c>
      <c r="V329" s="81" t="str">
        <f t="shared" si="91"/>
        <v/>
      </c>
      <c r="W329" s="81"/>
      <c r="X329" s="81"/>
      <c r="Y329" s="81" t="str">
        <f t="shared" si="92"/>
        <v/>
      </c>
      <c r="Z329" s="91"/>
      <c r="AA329" s="91"/>
      <c r="AB329" s="61" t="str">
        <f t="shared" si="85"/>
        <v/>
      </c>
      <c r="AG329" s="61" t="str">
        <f t="shared" si="93"/>
        <v/>
      </c>
      <c r="AR329" s="19" t="str">
        <f t="shared" si="86"/>
        <v/>
      </c>
      <c r="AS329" s="19" t="str">
        <f t="shared" si="87"/>
        <v/>
      </c>
      <c r="AT329" s="19" t="str">
        <f t="shared" si="94"/>
        <v/>
      </c>
      <c r="AU329" s="19"/>
      <c r="AV329" s="111"/>
      <c r="AW329" s="19" t="str">
        <f t="shared" si="95"/>
        <v/>
      </c>
      <c r="AX329" s="19"/>
      <c r="AY329" s="19" t="str">
        <f t="shared" si="96"/>
        <v/>
      </c>
      <c r="AZ329" s="19" t="str">
        <f t="shared" si="88"/>
        <v/>
      </c>
      <c r="BA329" s="19" t="str">
        <f t="shared" si="97"/>
        <v/>
      </c>
    </row>
    <row r="330" spans="11:53" x14ac:dyDescent="0.3">
      <c r="K330" s="19"/>
      <c r="L330" s="81"/>
      <c r="M330" s="81"/>
      <c r="N330" s="81"/>
      <c r="O330" s="81"/>
      <c r="P330" s="81" t="str">
        <f t="shared" si="89"/>
        <v/>
      </c>
      <c r="Q330" s="81" t="str">
        <f t="shared" si="90"/>
        <v/>
      </c>
      <c r="R330" s="81"/>
      <c r="S330" s="81" t="str">
        <f t="shared" si="83"/>
        <v/>
      </c>
      <c r="T330" s="81"/>
      <c r="U330" s="81" t="str">
        <f t="shared" si="84"/>
        <v/>
      </c>
      <c r="V330" s="81" t="str">
        <f t="shared" si="91"/>
        <v/>
      </c>
      <c r="W330" s="81"/>
      <c r="X330" s="81"/>
      <c r="Y330" s="81" t="str">
        <f t="shared" si="92"/>
        <v/>
      </c>
      <c r="Z330" s="91"/>
      <c r="AA330" s="91"/>
      <c r="AB330" s="61" t="str">
        <f t="shared" si="85"/>
        <v/>
      </c>
      <c r="AG330" s="61" t="str">
        <f t="shared" si="93"/>
        <v/>
      </c>
      <c r="AR330" s="19" t="str">
        <f t="shared" si="86"/>
        <v/>
      </c>
      <c r="AS330" s="19" t="str">
        <f t="shared" si="87"/>
        <v/>
      </c>
      <c r="AT330" s="19" t="str">
        <f t="shared" si="94"/>
        <v/>
      </c>
      <c r="AU330" s="19"/>
      <c r="AV330" s="111"/>
      <c r="AW330" s="19" t="str">
        <f t="shared" si="95"/>
        <v/>
      </c>
      <c r="AX330" s="19"/>
      <c r="AY330" s="19" t="str">
        <f t="shared" si="96"/>
        <v/>
      </c>
      <c r="AZ330" s="19" t="str">
        <f t="shared" si="88"/>
        <v/>
      </c>
      <c r="BA330" s="19" t="str">
        <f t="shared" si="97"/>
        <v/>
      </c>
    </row>
    <row r="331" spans="11:53" x14ac:dyDescent="0.3">
      <c r="K331" s="19"/>
      <c r="L331" s="81"/>
      <c r="M331" s="81"/>
      <c r="N331" s="81"/>
      <c r="O331" s="81"/>
      <c r="P331" s="81" t="str">
        <f t="shared" si="89"/>
        <v/>
      </c>
      <c r="Q331" s="81" t="str">
        <f t="shared" si="90"/>
        <v/>
      </c>
      <c r="R331" s="81"/>
      <c r="S331" s="81" t="str">
        <f t="shared" si="83"/>
        <v/>
      </c>
      <c r="T331" s="81"/>
      <c r="U331" s="81" t="str">
        <f t="shared" si="84"/>
        <v/>
      </c>
      <c r="V331" s="81" t="str">
        <f t="shared" si="91"/>
        <v/>
      </c>
      <c r="W331" s="81"/>
      <c r="X331" s="81"/>
      <c r="Y331" s="81" t="str">
        <f t="shared" si="92"/>
        <v/>
      </c>
      <c r="Z331" s="91"/>
      <c r="AA331" s="91"/>
      <c r="AB331" s="61" t="str">
        <f t="shared" si="85"/>
        <v/>
      </c>
      <c r="AG331" s="61" t="str">
        <f t="shared" si="93"/>
        <v/>
      </c>
      <c r="AR331" s="19" t="str">
        <f t="shared" si="86"/>
        <v/>
      </c>
      <c r="AS331" s="19" t="str">
        <f t="shared" si="87"/>
        <v/>
      </c>
      <c r="AT331" s="19" t="str">
        <f t="shared" si="94"/>
        <v/>
      </c>
      <c r="AU331" s="19"/>
      <c r="AV331" s="111"/>
      <c r="AW331" s="19" t="str">
        <f t="shared" si="95"/>
        <v/>
      </c>
      <c r="AX331" s="19"/>
      <c r="AY331" s="19" t="str">
        <f t="shared" si="96"/>
        <v/>
      </c>
      <c r="AZ331" s="19" t="str">
        <f t="shared" si="88"/>
        <v/>
      </c>
      <c r="BA331" s="19" t="str">
        <f t="shared" si="97"/>
        <v/>
      </c>
    </row>
    <row r="332" spans="11:53" x14ac:dyDescent="0.3">
      <c r="K332" s="19"/>
      <c r="L332" s="81"/>
      <c r="M332" s="81"/>
      <c r="N332" s="81"/>
      <c r="O332" s="81"/>
      <c r="P332" s="81" t="str">
        <f t="shared" si="89"/>
        <v/>
      </c>
      <c r="Q332" s="81" t="str">
        <f t="shared" si="90"/>
        <v/>
      </c>
      <c r="R332" s="81"/>
      <c r="S332" s="81" t="str">
        <f t="shared" si="83"/>
        <v/>
      </c>
      <c r="T332" s="81"/>
      <c r="U332" s="81" t="str">
        <f t="shared" si="84"/>
        <v/>
      </c>
      <c r="V332" s="81" t="str">
        <f t="shared" si="91"/>
        <v/>
      </c>
      <c r="W332" s="81"/>
      <c r="X332" s="81"/>
      <c r="Y332" s="81" t="str">
        <f t="shared" si="92"/>
        <v/>
      </c>
      <c r="Z332" s="91"/>
      <c r="AA332" s="91"/>
      <c r="AB332" s="61" t="str">
        <f t="shared" si="85"/>
        <v/>
      </c>
      <c r="AG332" s="61" t="str">
        <f t="shared" si="93"/>
        <v/>
      </c>
      <c r="AR332" s="19" t="str">
        <f t="shared" si="86"/>
        <v/>
      </c>
      <c r="AS332" s="19" t="str">
        <f t="shared" si="87"/>
        <v/>
      </c>
      <c r="AT332" s="19" t="str">
        <f t="shared" si="94"/>
        <v/>
      </c>
      <c r="AU332" s="19"/>
      <c r="AV332" s="111"/>
      <c r="AW332" s="19" t="str">
        <f t="shared" si="95"/>
        <v/>
      </c>
      <c r="AX332" s="19"/>
      <c r="AY332" s="19" t="str">
        <f t="shared" si="96"/>
        <v/>
      </c>
      <c r="AZ332" s="19" t="str">
        <f t="shared" si="88"/>
        <v/>
      </c>
      <c r="BA332" s="19" t="str">
        <f t="shared" si="97"/>
        <v/>
      </c>
    </row>
    <row r="333" spans="11:53" x14ac:dyDescent="0.3">
      <c r="K333" s="19"/>
      <c r="L333" s="81"/>
      <c r="M333" s="81"/>
      <c r="N333" s="81"/>
      <c r="O333" s="81"/>
      <c r="P333" s="81" t="str">
        <f t="shared" si="89"/>
        <v/>
      </c>
      <c r="Q333" s="81" t="str">
        <f t="shared" si="90"/>
        <v/>
      </c>
      <c r="R333" s="81"/>
      <c r="S333" s="81" t="str">
        <f t="shared" si="83"/>
        <v/>
      </c>
      <c r="T333" s="81"/>
      <c r="U333" s="81" t="str">
        <f t="shared" si="84"/>
        <v/>
      </c>
      <c r="V333" s="81" t="str">
        <f t="shared" si="91"/>
        <v/>
      </c>
      <c r="W333" s="81"/>
      <c r="X333" s="81"/>
      <c r="Y333" s="81" t="str">
        <f t="shared" si="92"/>
        <v/>
      </c>
      <c r="Z333" s="91"/>
      <c r="AA333" s="91"/>
      <c r="AB333" s="61" t="str">
        <f t="shared" si="85"/>
        <v/>
      </c>
      <c r="AG333" s="61" t="str">
        <f t="shared" si="93"/>
        <v/>
      </c>
      <c r="AR333" s="19" t="str">
        <f t="shared" si="86"/>
        <v/>
      </c>
      <c r="AS333" s="19" t="str">
        <f t="shared" si="87"/>
        <v/>
      </c>
      <c r="AT333" s="19" t="str">
        <f t="shared" si="94"/>
        <v/>
      </c>
      <c r="AU333" s="19"/>
      <c r="AV333" s="111"/>
      <c r="AW333" s="19" t="str">
        <f t="shared" si="95"/>
        <v/>
      </c>
      <c r="AX333" s="19"/>
      <c r="AY333" s="19" t="str">
        <f t="shared" si="96"/>
        <v/>
      </c>
      <c r="AZ333" s="19" t="str">
        <f t="shared" si="88"/>
        <v/>
      </c>
      <c r="BA333" s="19" t="str">
        <f t="shared" si="97"/>
        <v/>
      </c>
    </row>
    <row r="334" spans="11:53" x14ac:dyDescent="0.3">
      <c r="K334" s="19"/>
      <c r="L334" s="81"/>
      <c r="M334" s="81"/>
      <c r="N334" s="81"/>
      <c r="O334" s="81"/>
      <c r="P334" s="81" t="str">
        <f t="shared" si="89"/>
        <v/>
      </c>
      <c r="Q334" s="81" t="str">
        <f t="shared" si="90"/>
        <v/>
      </c>
      <c r="R334" s="81"/>
      <c r="S334" s="81" t="str">
        <f t="shared" si="83"/>
        <v/>
      </c>
      <c r="T334" s="81"/>
      <c r="U334" s="81" t="str">
        <f t="shared" si="84"/>
        <v/>
      </c>
      <c r="V334" s="81" t="str">
        <f t="shared" si="91"/>
        <v/>
      </c>
      <c r="W334" s="81"/>
      <c r="X334" s="81"/>
      <c r="Y334" s="81" t="str">
        <f t="shared" si="92"/>
        <v/>
      </c>
      <c r="Z334" s="91"/>
      <c r="AA334" s="91"/>
      <c r="AB334" s="61" t="str">
        <f t="shared" si="85"/>
        <v/>
      </c>
      <c r="AG334" s="61" t="str">
        <f t="shared" si="93"/>
        <v/>
      </c>
      <c r="AR334" s="19" t="str">
        <f t="shared" si="86"/>
        <v/>
      </c>
      <c r="AS334" s="19" t="str">
        <f t="shared" si="87"/>
        <v/>
      </c>
      <c r="AT334" s="19" t="str">
        <f t="shared" si="94"/>
        <v/>
      </c>
      <c r="AU334" s="19"/>
      <c r="AV334" s="111"/>
      <c r="AW334" s="19" t="str">
        <f t="shared" si="95"/>
        <v/>
      </c>
      <c r="AX334" s="19"/>
      <c r="AY334" s="19" t="str">
        <f t="shared" si="96"/>
        <v/>
      </c>
      <c r="AZ334" s="19" t="str">
        <f t="shared" si="88"/>
        <v/>
      </c>
      <c r="BA334" s="19" t="str">
        <f t="shared" si="97"/>
        <v/>
      </c>
    </row>
    <row r="335" spans="11:53" x14ac:dyDescent="0.3">
      <c r="K335" s="19"/>
      <c r="L335" s="81"/>
      <c r="M335" s="81"/>
      <c r="N335" s="81"/>
      <c r="O335" s="81"/>
      <c r="P335" s="81" t="str">
        <f t="shared" si="89"/>
        <v/>
      </c>
      <c r="Q335" s="81" t="str">
        <f t="shared" si="90"/>
        <v/>
      </c>
      <c r="R335" s="81"/>
      <c r="S335" s="81" t="str">
        <f t="shared" si="83"/>
        <v/>
      </c>
      <c r="T335" s="81"/>
      <c r="U335" s="81" t="str">
        <f t="shared" si="84"/>
        <v/>
      </c>
      <c r="V335" s="81" t="str">
        <f t="shared" si="91"/>
        <v/>
      </c>
      <c r="W335" s="81"/>
      <c r="X335" s="81"/>
      <c r="Y335" s="81" t="str">
        <f t="shared" si="92"/>
        <v/>
      </c>
      <c r="Z335" s="91"/>
      <c r="AA335" s="91"/>
      <c r="AB335" s="61" t="str">
        <f t="shared" si="85"/>
        <v/>
      </c>
      <c r="AG335" s="61" t="str">
        <f t="shared" si="93"/>
        <v/>
      </c>
      <c r="AR335" s="19" t="str">
        <f t="shared" si="86"/>
        <v/>
      </c>
      <c r="AS335" s="19" t="str">
        <f t="shared" si="87"/>
        <v/>
      </c>
      <c r="AT335" s="19" t="str">
        <f t="shared" si="94"/>
        <v/>
      </c>
      <c r="AU335" s="19"/>
      <c r="AV335" s="111"/>
      <c r="AW335" s="19" t="str">
        <f t="shared" si="95"/>
        <v/>
      </c>
      <c r="AX335" s="19"/>
      <c r="AY335" s="19" t="str">
        <f t="shared" si="96"/>
        <v/>
      </c>
      <c r="AZ335" s="19" t="str">
        <f t="shared" si="88"/>
        <v/>
      </c>
      <c r="BA335" s="19" t="str">
        <f t="shared" si="97"/>
        <v/>
      </c>
    </row>
    <row r="336" spans="11:53" x14ac:dyDescent="0.3">
      <c r="K336" s="19"/>
      <c r="L336" s="81"/>
      <c r="M336" s="81"/>
      <c r="N336" s="81"/>
      <c r="O336" s="81"/>
      <c r="P336" s="81" t="str">
        <f t="shared" si="89"/>
        <v/>
      </c>
      <c r="Q336" s="81" t="str">
        <f t="shared" si="90"/>
        <v/>
      </c>
      <c r="R336" s="81"/>
      <c r="S336" s="81" t="str">
        <f t="shared" si="83"/>
        <v/>
      </c>
      <c r="T336" s="81"/>
      <c r="U336" s="81" t="str">
        <f t="shared" si="84"/>
        <v/>
      </c>
      <c r="V336" s="81" t="str">
        <f t="shared" si="91"/>
        <v/>
      </c>
      <c r="W336" s="81"/>
      <c r="X336" s="81"/>
      <c r="Y336" s="81" t="str">
        <f t="shared" si="92"/>
        <v/>
      </c>
      <c r="Z336" s="91"/>
      <c r="AA336" s="91"/>
      <c r="AB336" s="61" t="str">
        <f t="shared" si="85"/>
        <v/>
      </c>
      <c r="AG336" s="61" t="str">
        <f t="shared" si="93"/>
        <v/>
      </c>
      <c r="AR336" s="19" t="str">
        <f t="shared" si="86"/>
        <v/>
      </c>
      <c r="AS336" s="19" t="str">
        <f t="shared" si="87"/>
        <v/>
      </c>
      <c r="AT336" s="19" t="str">
        <f t="shared" si="94"/>
        <v/>
      </c>
      <c r="AU336" s="19"/>
      <c r="AV336" s="111"/>
      <c r="AW336" s="19" t="str">
        <f t="shared" si="95"/>
        <v/>
      </c>
      <c r="AX336" s="19"/>
      <c r="AY336" s="19" t="str">
        <f t="shared" si="96"/>
        <v/>
      </c>
      <c r="AZ336" s="19" t="str">
        <f t="shared" si="88"/>
        <v/>
      </c>
      <c r="BA336" s="19" t="str">
        <f t="shared" si="97"/>
        <v/>
      </c>
    </row>
    <row r="337" spans="11:53" x14ac:dyDescent="0.3">
      <c r="K337" s="19"/>
      <c r="L337" s="81"/>
      <c r="M337" s="81"/>
      <c r="N337" s="81"/>
      <c r="O337" s="81"/>
      <c r="P337" s="81" t="str">
        <f t="shared" si="89"/>
        <v/>
      </c>
      <c r="Q337" s="81" t="str">
        <f t="shared" si="90"/>
        <v/>
      </c>
      <c r="R337" s="81"/>
      <c r="S337" s="81" t="str">
        <f t="shared" si="83"/>
        <v/>
      </c>
      <c r="T337" s="81"/>
      <c r="U337" s="81" t="str">
        <f t="shared" si="84"/>
        <v/>
      </c>
      <c r="V337" s="81" t="str">
        <f t="shared" si="91"/>
        <v/>
      </c>
      <c r="W337" s="81"/>
      <c r="X337" s="81"/>
      <c r="Y337" s="81" t="str">
        <f t="shared" si="92"/>
        <v/>
      </c>
      <c r="Z337" s="91"/>
      <c r="AA337" s="91"/>
      <c r="AB337" s="61" t="str">
        <f t="shared" si="85"/>
        <v/>
      </c>
      <c r="AG337" s="61" t="str">
        <f t="shared" si="93"/>
        <v/>
      </c>
      <c r="AR337" s="19" t="str">
        <f t="shared" si="86"/>
        <v/>
      </c>
      <c r="AS337" s="19" t="str">
        <f t="shared" si="87"/>
        <v/>
      </c>
      <c r="AT337" s="19" t="str">
        <f t="shared" si="94"/>
        <v/>
      </c>
      <c r="AU337" s="19"/>
      <c r="AV337" s="111"/>
      <c r="AW337" s="19" t="str">
        <f t="shared" si="95"/>
        <v/>
      </c>
      <c r="AX337" s="19"/>
      <c r="AY337" s="19" t="str">
        <f t="shared" si="96"/>
        <v/>
      </c>
      <c r="AZ337" s="19" t="str">
        <f t="shared" si="88"/>
        <v/>
      </c>
      <c r="BA337" s="19" t="str">
        <f t="shared" si="97"/>
        <v/>
      </c>
    </row>
    <row r="338" spans="11:53" x14ac:dyDescent="0.3">
      <c r="K338" s="19"/>
      <c r="L338" s="81"/>
      <c r="M338" s="81"/>
      <c r="N338" s="81"/>
      <c r="O338" s="81"/>
      <c r="P338" s="81" t="str">
        <f t="shared" si="89"/>
        <v/>
      </c>
      <c r="Q338" s="81" t="str">
        <f t="shared" si="90"/>
        <v/>
      </c>
      <c r="R338" s="81"/>
      <c r="S338" s="81" t="str">
        <f t="shared" si="83"/>
        <v/>
      </c>
      <c r="T338" s="81"/>
      <c r="U338" s="81" t="str">
        <f t="shared" si="84"/>
        <v/>
      </c>
      <c r="V338" s="81" t="str">
        <f t="shared" si="91"/>
        <v/>
      </c>
      <c r="W338" s="81"/>
      <c r="X338" s="81"/>
      <c r="Y338" s="81" t="str">
        <f t="shared" si="92"/>
        <v/>
      </c>
      <c r="Z338" s="91"/>
      <c r="AA338" s="91"/>
      <c r="AB338" s="61" t="str">
        <f t="shared" si="85"/>
        <v/>
      </c>
      <c r="AG338" s="61" t="str">
        <f t="shared" si="93"/>
        <v/>
      </c>
      <c r="AR338" s="19" t="str">
        <f t="shared" si="86"/>
        <v/>
      </c>
      <c r="AS338" s="19" t="str">
        <f t="shared" si="87"/>
        <v/>
      </c>
      <c r="AT338" s="19" t="str">
        <f t="shared" si="94"/>
        <v/>
      </c>
      <c r="AU338" s="19"/>
      <c r="AV338" s="111"/>
      <c r="AW338" s="19" t="str">
        <f t="shared" si="95"/>
        <v/>
      </c>
      <c r="AX338" s="19"/>
      <c r="AY338" s="19" t="str">
        <f t="shared" si="96"/>
        <v/>
      </c>
      <c r="AZ338" s="19" t="str">
        <f t="shared" si="88"/>
        <v/>
      </c>
      <c r="BA338" s="19" t="str">
        <f t="shared" si="97"/>
        <v/>
      </c>
    </row>
    <row r="339" spans="11:53" x14ac:dyDescent="0.3">
      <c r="K339" s="19"/>
      <c r="L339" s="81"/>
      <c r="M339" s="81"/>
      <c r="N339" s="81"/>
      <c r="O339" s="81"/>
      <c r="P339" s="81" t="str">
        <f t="shared" si="89"/>
        <v/>
      </c>
      <c r="Q339" s="81" t="str">
        <f t="shared" si="90"/>
        <v/>
      </c>
      <c r="R339" s="81"/>
      <c r="S339" s="81" t="str">
        <f t="shared" si="83"/>
        <v/>
      </c>
      <c r="T339" s="81"/>
      <c r="U339" s="81" t="str">
        <f t="shared" si="84"/>
        <v/>
      </c>
      <c r="V339" s="81" t="str">
        <f t="shared" si="91"/>
        <v/>
      </c>
      <c r="W339" s="81"/>
      <c r="X339" s="81"/>
      <c r="Y339" s="81" t="str">
        <f t="shared" si="92"/>
        <v/>
      </c>
      <c r="Z339" s="91"/>
      <c r="AA339" s="91"/>
      <c r="AB339" s="61" t="str">
        <f t="shared" si="85"/>
        <v/>
      </c>
      <c r="AG339" s="61" t="str">
        <f t="shared" si="93"/>
        <v/>
      </c>
      <c r="AR339" s="19" t="str">
        <f t="shared" si="86"/>
        <v/>
      </c>
      <c r="AS339" s="19" t="str">
        <f t="shared" si="87"/>
        <v/>
      </c>
      <c r="AT339" s="19" t="str">
        <f t="shared" si="94"/>
        <v/>
      </c>
      <c r="AU339" s="19"/>
      <c r="AV339" s="111"/>
      <c r="AW339" s="19" t="str">
        <f t="shared" si="95"/>
        <v/>
      </c>
      <c r="AX339" s="19"/>
      <c r="AY339" s="19" t="str">
        <f t="shared" si="96"/>
        <v/>
      </c>
      <c r="AZ339" s="19" t="str">
        <f t="shared" si="88"/>
        <v/>
      </c>
      <c r="BA339" s="19" t="str">
        <f t="shared" si="97"/>
        <v/>
      </c>
    </row>
    <row r="340" spans="11:53" x14ac:dyDescent="0.3">
      <c r="K340" s="19"/>
      <c r="L340" s="81"/>
      <c r="M340" s="81"/>
      <c r="N340" s="81"/>
      <c r="O340" s="81"/>
      <c r="P340" s="81" t="str">
        <f t="shared" si="89"/>
        <v/>
      </c>
      <c r="Q340" s="81" t="str">
        <f t="shared" si="90"/>
        <v/>
      </c>
      <c r="R340" s="81"/>
      <c r="S340" s="81" t="str">
        <f t="shared" si="83"/>
        <v/>
      </c>
      <c r="T340" s="81"/>
      <c r="U340" s="81" t="str">
        <f t="shared" si="84"/>
        <v/>
      </c>
      <c r="V340" s="81" t="str">
        <f t="shared" si="91"/>
        <v/>
      </c>
      <c r="W340" s="81"/>
      <c r="X340" s="81"/>
      <c r="Y340" s="81" t="str">
        <f t="shared" si="92"/>
        <v/>
      </c>
      <c r="Z340" s="91"/>
      <c r="AA340" s="91"/>
      <c r="AB340" s="61" t="str">
        <f t="shared" si="85"/>
        <v/>
      </c>
      <c r="AG340" s="61" t="str">
        <f t="shared" si="93"/>
        <v/>
      </c>
      <c r="AR340" s="19" t="str">
        <f t="shared" si="86"/>
        <v/>
      </c>
      <c r="AS340" s="19" t="str">
        <f t="shared" si="87"/>
        <v/>
      </c>
      <c r="AT340" s="19" t="str">
        <f t="shared" si="94"/>
        <v/>
      </c>
      <c r="AU340" s="19"/>
      <c r="AV340" s="111"/>
      <c r="AW340" s="19" t="str">
        <f t="shared" si="95"/>
        <v/>
      </c>
      <c r="AX340" s="19"/>
      <c r="AY340" s="19" t="str">
        <f t="shared" si="96"/>
        <v/>
      </c>
      <c r="AZ340" s="19" t="str">
        <f t="shared" si="88"/>
        <v/>
      </c>
      <c r="BA340" s="19" t="str">
        <f t="shared" si="97"/>
        <v/>
      </c>
    </row>
    <row r="341" spans="11:53" x14ac:dyDescent="0.3">
      <c r="K341" s="19"/>
      <c r="L341" s="81"/>
      <c r="M341" s="81"/>
      <c r="N341" s="81"/>
      <c r="O341" s="81"/>
      <c r="P341" s="81" t="str">
        <f t="shared" si="89"/>
        <v/>
      </c>
      <c r="Q341" s="81" t="str">
        <f t="shared" si="90"/>
        <v/>
      </c>
      <c r="R341" s="81"/>
      <c r="S341" s="81" t="str">
        <f t="shared" si="83"/>
        <v/>
      </c>
      <c r="T341" s="81"/>
      <c r="U341" s="81" t="str">
        <f t="shared" si="84"/>
        <v/>
      </c>
      <c r="V341" s="81" t="str">
        <f t="shared" si="91"/>
        <v/>
      </c>
      <c r="W341" s="81"/>
      <c r="X341" s="81"/>
      <c r="Y341" s="81" t="str">
        <f t="shared" si="92"/>
        <v/>
      </c>
      <c r="Z341" s="91"/>
      <c r="AA341" s="91"/>
      <c r="AB341" s="61" t="str">
        <f t="shared" si="85"/>
        <v/>
      </c>
      <c r="AG341" s="61" t="str">
        <f t="shared" si="93"/>
        <v/>
      </c>
      <c r="AR341" s="19" t="str">
        <f t="shared" si="86"/>
        <v/>
      </c>
      <c r="AS341" s="19" t="str">
        <f t="shared" si="87"/>
        <v/>
      </c>
      <c r="AT341" s="19" t="str">
        <f t="shared" si="94"/>
        <v/>
      </c>
      <c r="AU341" s="19"/>
      <c r="AV341" s="111"/>
      <c r="AW341" s="19" t="str">
        <f t="shared" si="95"/>
        <v/>
      </c>
      <c r="AX341" s="19"/>
      <c r="AY341" s="19" t="str">
        <f t="shared" si="96"/>
        <v/>
      </c>
      <c r="AZ341" s="19" t="str">
        <f t="shared" si="88"/>
        <v/>
      </c>
      <c r="BA341" s="19" t="str">
        <f t="shared" si="97"/>
        <v/>
      </c>
    </row>
    <row r="342" spans="11:53" x14ac:dyDescent="0.3">
      <c r="K342" s="19"/>
      <c r="L342" s="81"/>
      <c r="M342" s="81"/>
      <c r="N342" s="81"/>
      <c r="O342" s="81"/>
      <c r="P342" s="81" t="str">
        <f t="shared" si="89"/>
        <v/>
      </c>
      <c r="Q342" s="81" t="str">
        <f t="shared" si="90"/>
        <v/>
      </c>
      <c r="R342" s="81"/>
      <c r="S342" s="81" t="str">
        <f t="shared" si="83"/>
        <v/>
      </c>
      <c r="T342" s="81"/>
      <c r="U342" s="81" t="str">
        <f t="shared" si="84"/>
        <v/>
      </c>
      <c r="V342" s="81" t="str">
        <f t="shared" si="91"/>
        <v/>
      </c>
      <c r="W342" s="81"/>
      <c r="X342" s="81"/>
      <c r="Y342" s="81" t="str">
        <f t="shared" si="92"/>
        <v/>
      </c>
      <c r="Z342" s="91"/>
      <c r="AA342" s="91"/>
      <c r="AB342" s="61" t="str">
        <f t="shared" si="85"/>
        <v/>
      </c>
      <c r="AG342" s="61" t="str">
        <f t="shared" si="93"/>
        <v/>
      </c>
      <c r="AR342" s="19" t="str">
        <f t="shared" si="86"/>
        <v/>
      </c>
      <c r="AS342" s="19" t="str">
        <f t="shared" si="87"/>
        <v/>
      </c>
      <c r="AT342" s="19" t="str">
        <f t="shared" si="94"/>
        <v/>
      </c>
      <c r="AU342" s="19"/>
      <c r="AV342" s="111"/>
      <c r="AW342" s="19" t="str">
        <f t="shared" si="95"/>
        <v/>
      </c>
      <c r="AX342" s="19"/>
      <c r="AY342" s="19" t="str">
        <f t="shared" si="96"/>
        <v/>
      </c>
      <c r="AZ342" s="19" t="str">
        <f t="shared" si="88"/>
        <v/>
      </c>
      <c r="BA342" s="19" t="str">
        <f t="shared" si="97"/>
        <v/>
      </c>
    </row>
    <row r="343" spans="11:53" x14ac:dyDescent="0.3">
      <c r="K343" s="19"/>
      <c r="L343" s="81"/>
      <c r="M343" s="81"/>
      <c r="N343" s="81"/>
      <c r="O343" s="81"/>
      <c r="P343" s="81" t="str">
        <f t="shared" si="89"/>
        <v/>
      </c>
      <c r="Q343" s="81" t="str">
        <f t="shared" si="90"/>
        <v/>
      </c>
      <c r="R343" s="81"/>
      <c r="S343" s="81" t="str">
        <f t="shared" si="83"/>
        <v/>
      </c>
      <c r="T343" s="81"/>
      <c r="U343" s="81" t="str">
        <f t="shared" si="84"/>
        <v/>
      </c>
      <c r="V343" s="81" t="str">
        <f t="shared" si="91"/>
        <v/>
      </c>
      <c r="W343" s="81"/>
      <c r="X343" s="81"/>
      <c r="Y343" s="81" t="str">
        <f t="shared" si="92"/>
        <v/>
      </c>
      <c r="Z343" s="91"/>
      <c r="AA343" s="91"/>
      <c r="AB343" s="61" t="str">
        <f t="shared" si="85"/>
        <v/>
      </c>
      <c r="AG343" s="61" t="str">
        <f t="shared" si="93"/>
        <v/>
      </c>
      <c r="AR343" s="19" t="str">
        <f t="shared" si="86"/>
        <v/>
      </c>
      <c r="AS343" s="19" t="str">
        <f t="shared" si="87"/>
        <v/>
      </c>
      <c r="AT343" s="19" t="str">
        <f t="shared" si="94"/>
        <v/>
      </c>
      <c r="AU343" s="19"/>
      <c r="AV343" s="111"/>
      <c r="AW343" s="19" t="str">
        <f t="shared" si="95"/>
        <v/>
      </c>
      <c r="AX343" s="19"/>
      <c r="AY343" s="19" t="str">
        <f t="shared" si="96"/>
        <v/>
      </c>
      <c r="AZ343" s="19" t="str">
        <f t="shared" si="88"/>
        <v/>
      </c>
      <c r="BA343" s="19" t="str">
        <f t="shared" si="97"/>
        <v/>
      </c>
    </row>
    <row r="344" spans="11:53" x14ac:dyDescent="0.3">
      <c r="K344" s="19"/>
      <c r="L344" s="81"/>
      <c r="M344" s="81"/>
      <c r="N344" s="81"/>
      <c r="O344" s="81"/>
      <c r="P344" s="81" t="str">
        <f t="shared" si="89"/>
        <v/>
      </c>
      <c r="Q344" s="81" t="str">
        <f t="shared" si="90"/>
        <v/>
      </c>
      <c r="R344" s="81"/>
      <c r="S344" s="81" t="str">
        <f t="shared" si="83"/>
        <v/>
      </c>
      <c r="T344" s="81"/>
      <c r="U344" s="81" t="str">
        <f t="shared" si="84"/>
        <v/>
      </c>
      <c r="V344" s="81" t="str">
        <f t="shared" si="91"/>
        <v/>
      </c>
      <c r="W344" s="81"/>
      <c r="X344" s="81"/>
      <c r="Y344" s="81" t="str">
        <f t="shared" si="92"/>
        <v/>
      </c>
      <c r="Z344" s="91"/>
      <c r="AA344" s="91"/>
      <c r="AB344" s="61" t="str">
        <f t="shared" si="85"/>
        <v/>
      </c>
      <c r="AG344" s="61" t="str">
        <f t="shared" si="93"/>
        <v/>
      </c>
      <c r="AR344" s="19" t="str">
        <f t="shared" si="86"/>
        <v/>
      </c>
      <c r="AS344" s="19" t="str">
        <f t="shared" si="87"/>
        <v/>
      </c>
      <c r="AT344" s="19" t="str">
        <f t="shared" si="94"/>
        <v/>
      </c>
      <c r="AU344" s="19"/>
      <c r="AV344" s="111"/>
      <c r="AW344" s="19" t="str">
        <f t="shared" si="95"/>
        <v/>
      </c>
      <c r="AX344" s="19"/>
      <c r="AY344" s="19" t="str">
        <f t="shared" si="96"/>
        <v/>
      </c>
      <c r="AZ344" s="19" t="str">
        <f t="shared" si="88"/>
        <v/>
      </c>
      <c r="BA344" s="19" t="str">
        <f t="shared" si="97"/>
        <v/>
      </c>
    </row>
    <row r="345" spans="11:53" x14ac:dyDescent="0.3">
      <c r="K345" s="19"/>
      <c r="L345" s="81"/>
      <c r="M345" s="81"/>
      <c r="N345" s="81"/>
      <c r="O345" s="81"/>
      <c r="P345" s="81" t="str">
        <f t="shared" si="89"/>
        <v/>
      </c>
      <c r="Q345" s="81" t="str">
        <f t="shared" si="90"/>
        <v/>
      </c>
      <c r="R345" s="81"/>
      <c r="S345" s="81" t="str">
        <f t="shared" si="83"/>
        <v/>
      </c>
      <c r="T345" s="81"/>
      <c r="U345" s="81" t="str">
        <f t="shared" si="84"/>
        <v/>
      </c>
      <c r="V345" s="81" t="str">
        <f t="shared" si="91"/>
        <v/>
      </c>
      <c r="W345" s="81"/>
      <c r="X345" s="81"/>
      <c r="Y345" s="81" t="str">
        <f t="shared" si="92"/>
        <v/>
      </c>
      <c r="Z345" s="91"/>
      <c r="AA345" s="91"/>
      <c r="AB345" s="61" t="str">
        <f t="shared" si="85"/>
        <v/>
      </c>
      <c r="AG345" s="61" t="str">
        <f t="shared" si="93"/>
        <v/>
      </c>
      <c r="AR345" s="19" t="str">
        <f t="shared" si="86"/>
        <v/>
      </c>
      <c r="AS345" s="19" t="str">
        <f t="shared" si="87"/>
        <v/>
      </c>
      <c r="AT345" s="19" t="str">
        <f t="shared" si="94"/>
        <v/>
      </c>
      <c r="AU345" s="19"/>
      <c r="AV345" s="111"/>
      <c r="AW345" s="19" t="str">
        <f t="shared" si="95"/>
        <v/>
      </c>
      <c r="AX345" s="19"/>
      <c r="AY345" s="19" t="str">
        <f t="shared" si="96"/>
        <v/>
      </c>
      <c r="AZ345" s="19" t="str">
        <f t="shared" si="88"/>
        <v/>
      </c>
      <c r="BA345" s="19" t="str">
        <f t="shared" si="97"/>
        <v/>
      </c>
    </row>
    <row r="346" spans="11:53" x14ac:dyDescent="0.3">
      <c r="K346" s="19"/>
      <c r="L346" s="81"/>
      <c r="M346" s="81"/>
      <c r="N346" s="81"/>
      <c r="O346" s="81"/>
      <c r="P346" s="81" t="str">
        <f t="shared" si="89"/>
        <v/>
      </c>
      <c r="Q346" s="81" t="str">
        <f t="shared" si="90"/>
        <v/>
      </c>
      <c r="R346" s="81"/>
      <c r="S346" s="81" t="str">
        <f t="shared" si="83"/>
        <v/>
      </c>
      <c r="T346" s="81"/>
      <c r="U346" s="81" t="str">
        <f t="shared" si="84"/>
        <v/>
      </c>
      <c r="V346" s="81" t="str">
        <f t="shared" si="91"/>
        <v/>
      </c>
      <c r="W346" s="81"/>
      <c r="X346" s="81"/>
      <c r="Y346" s="81" t="str">
        <f t="shared" si="92"/>
        <v/>
      </c>
      <c r="Z346" s="91"/>
      <c r="AA346" s="91"/>
      <c r="AB346" s="61" t="str">
        <f t="shared" si="85"/>
        <v/>
      </c>
      <c r="AG346" s="61" t="str">
        <f t="shared" si="93"/>
        <v/>
      </c>
      <c r="AR346" s="19" t="str">
        <f t="shared" si="86"/>
        <v/>
      </c>
      <c r="AS346" s="19" t="str">
        <f t="shared" si="87"/>
        <v/>
      </c>
      <c r="AT346" s="19" t="str">
        <f t="shared" si="94"/>
        <v/>
      </c>
      <c r="AU346" s="19"/>
      <c r="AV346" s="111"/>
      <c r="AW346" s="19" t="str">
        <f t="shared" si="95"/>
        <v/>
      </c>
      <c r="AX346" s="19"/>
      <c r="AY346" s="19" t="str">
        <f t="shared" si="96"/>
        <v/>
      </c>
      <c r="AZ346" s="19" t="str">
        <f t="shared" si="88"/>
        <v/>
      </c>
      <c r="BA346" s="19" t="str">
        <f t="shared" si="97"/>
        <v/>
      </c>
    </row>
    <row r="347" spans="11:53" x14ac:dyDescent="0.3">
      <c r="K347" s="19"/>
      <c r="L347" s="81"/>
      <c r="M347" s="81"/>
      <c r="N347" s="81"/>
      <c r="O347" s="81"/>
      <c r="P347" s="81" t="str">
        <f t="shared" si="89"/>
        <v/>
      </c>
      <c r="Q347" s="81" t="str">
        <f t="shared" si="90"/>
        <v/>
      </c>
      <c r="R347" s="81"/>
      <c r="S347" s="81" t="str">
        <f t="shared" si="83"/>
        <v/>
      </c>
      <c r="T347" s="81"/>
      <c r="U347" s="81" t="str">
        <f t="shared" si="84"/>
        <v/>
      </c>
      <c r="V347" s="81" t="str">
        <f t="shared" si="91"/>
        <v/>
      </c>
      <c r="W347" s="81"/>
      <c r="X347" s="81"/>
      <c r="Y347" s="81" t="str">
        <f t="shared" si="92"/>
        <v/>
      </c>
      <c r="Z347" s="91"/>
      <c r="AA347" s="91"/>
      <c r="AB347" s="61" t="str">
        <f t="shared" si="85"/>
        <v/>
      </c>
      <c r="AG347" s="61" t="str">
        <f t="shared" si="93"/>
        <v/>
      </c>
      <c r="AR347" s="19" t="str">
        <f t="shared" si="86"/>
        <v/>
      </c>
      <c r="AS347" s="19" t="str">
        <f t="shared" si="87"/>
        <v/>
      </c>
      <c r="AT347" s="19" t="str">
        <f t="shared" si="94"/>
        <v/>
      </c>
      <c r="AU347" s="19"/>
      <c r="AV347" s="111"/>
      <c r="AW347" s="19" t="str">
        <f t="shared" si="95"/>
        <v/>
      </c>
      <c r="AX347" s="19"/>
      <c r="AY347" s="19" t="str">
        <f t="shared" si="96"/>
        <v/>
      </c>
      <c r="AZ347" s="19" t="str">
        <f t="shared" si="88"/>
        <v/>
      </c>
      <c r="BA347" s="19" t="str">
        <f t="shared" si="97"/>
        <v/>
      </c>
    </row>
    <row r="348" spans="11:53" x14ac:dyDescent="0.3">
      <c r="K348" s="19"/>
      <c r="L348" s="81"/>
      <c r="M348" s="81"/>
      <c r="N348" s="81"/>
      <c r="O348" s="81"/>
      <c r="P348" s="81" t="str">
        <f t="shared" si="89"/>
        <v/>
      </c>
      <c r="Q348" s="81" t="str">
        <f t="shared" si="90"/>
        <v/>
      </c>
      <c r="R348" s="81"/>
      <c r="S348" s="81" t="str">
        <f t="shared" si="83"/>
        <v/>
      </c>
      <c r="T348" s="81"/>
      <c r="U348" s="81" t="str">
        <f t="shared" si="84"/>
        <v/>
      </c>
      <c r="V348" s="81" t="str">
        <f t="shared" si="91"/>
        <v/>
      </c>
      <c r="W348" s="81"/>
      <c r="X348" s="81"/>
      <c r="Y348" s="81" t="str">
        <f t="shared" si="92"/>
        <v/>
      </c>
      <c r="Z348" s="91"/>
      <c r="AA348" s="91"/>
      <c r="AB348" s="61" t="str">
        <f t="shared" si="85"/>
        <v/>
      </c>
      <c r="AG348" s="61" t="str">
        <f t="shared" si="93"/>
        <v/>
      </c>
      <c r="AR348" s="19" t="str">
        <f t="shared" si="86"/>
        <v/>
      </c>
      <c r="AS348" s="19" t="str">
        <f t="shared" si="87"/>
        <v/>
      </c>
      <c r="AT348" s="19" t="str">
        <f t="shared" si="94"/>
        <v/>
      </c>
      <c r="AU348" s="19"/>
      <c r="AV348" s="111"/>
      <c r="AW348" s="19" t="str">
        <f t="shared" si="95"/>
        <v/>
      </c>
      <c r="AX348" s="19"/>
      <c r="AY348" s="19" t="str">
        <f t="shared" si="96"/>
        <v/>
      </c>
      <c r="AZ348" s="19" t="str">
        <f t="shared" si="88"/>
        <v/>
      </c>
      <c r="BA348" s="19" t="str">
        <f t="shared" si="97"/>
        <v/>
      </c>
    </row>
    <row r="349" spans="11:53" x14ac:dyDescent="0.3">
      <c r="K349" s="19"/>
      <c r="L349" s="81"/>
      <c r="M349" s="81"/>
      <c r="N349" s="81"/>
      <c r="O349" s="81"/>
      <c r="P349" s="81" t="str">
        <f t="shared" si="89"/>
        <v/>
      </c>
      <c r="Q349" s="81" t="str">
        <f t="shared" si="90"/>
        <v/>
      </c>
      <c r="R349" s="81"/>
      <c r="S349" s="81" t="str">
        <f t="shared" si="83"/>
        <v/>
      </c>
      <c r="T349" s="81"/>
      <c r="U349" s="81" t="str">
        <f t="shared" si="84"/>
        <v/>
      </c>
      <c r="V349" s="81" t="str">
        <f t="shared" si="91"/>
        <v/>
      </c>
      <c r="W349" s="81"/>
      <c r="X349" s="81"/>
      <c r="Y349" s="81" t="str">
        <f t="shared" si="92"/>
        <v/>
      </c>
      <c r="Z349" s="91"/>
      <c r="AA349" s="91"/>
      <c r="AB349" s="61" t="str">
        <f t="shared" si="85"/>
        <v/>
      </c>
      <c r="AG349" s="61" t="str">
        <f t="shared" si="93"/>
        <v/>
      </c>
      <c r="AR349" s="19" t="str">
        <f t="shared" si="86"/>
        <v/>
      </c>
      <c r="AS349" s="19" t="str">
        <f t="shared" si="87"/>
        <v/>
      </c>
      <c r="AT349" s="19" t="str">
        <f t="shared" si="94"/>
        <v/>
      </c>
      <c r="AU349" s="19"/>
      <c r="AV349" s="111"/>
      <c r="AW349" s="19" t="str">
        <f t="shared" si="95"/>
        <v/>
      </c>
      <c r="AX349" s="19"/>
      <c r="AY349" s="19" t="str">
        <f t="shared" si="96"/>
        <v/>
      </c>
      <c r="AZ349" s="19" t="str">
        <f t="shared" si="88"/>
        <v/>
      </c>
      <c r="BA349" s="19" t="str">
        <f t="shared" si="97"/>
        <v/>
      </c>
    </row>
    <row r="350" spans="11:53" x14ac:dyDescent="0.3">
      <c r="K350" s="19"/>
      <c r="L350" s="81"/>
      <c r="M350" s="81"/>
      <c r="N350" s="81"/>
      <c r="O350" s="81"/>
      <c r="P350" s="81" t="str">
        <f t="shared" si="89"/>
        <v/>
      </c>
      <c r="Q350" s="81" t="str">
        <f t="shared" si="90"/>
        <v/>
      </c>
      <c r="R350" s="81"/>
      <c r="S350" s="81" t="str">
        <f t="shared" si="83"/>
        <v/>
      </c>
      <c r="T350" s="81"/>
      <c r="U350" s="81" t="str">
        <f t="shared" si="84"/>
        <v/>
      </c>
      <c r="V350" s="81" t="str">
        <f t="shared" si="91"/>
        <v/>
      </c>
      <c r="W350" s="81"/>
      <c r="X350" s="81"/>
      <c r="Y350" s="81" t="str">
        <f t="shared" si="92"/>
        <v/>
      </c>
      <c r="Z350" s="91"/>
      <c r="AA350" s="91"/>
      <c r="AB350" s="61" t="str">
        <f t="shared" si="85"/>
        <v/>
      </c>
      <c r="AG350" s="61" t="str">
        <f t="shared" si="93"/>
        <v/>
      </c>
      <c r="AR350" s="19" t="str">
        <f t="shared" si="86"/>
        <v/>
      </c>
      <c r="AS350" s="19" t="str">
        <f t="shared" si="87"/>
        <v/>
      </c>
      <c r="AT350" s="19" t="str">
        <f t="shared" si="94"/>
        <v/>
      </c>
      <c r="AU350" s="19"/>
      <c r="AV350" s="111"/>
      <c r="AW350" s="19" t="str">
        <f t="shared" si="95"/>
        <v/>
      </c>
      <c r="AX350" s="19"/>
      <c r="AY350" s="19" t="str">
        <f t="shared" si="96"/>
        <v/>
      </c>
      <c r="AZ350" s="19" t="str">
        <f t="shared" si="88"/>
        <v/>
      </c>
      <c r="BA350" s="19" t="str">
        <f t="shared" si="97"/>
        <v/>
      </c>
    </row>
    <row r="351" spans="11:53" x14ac:dyDescent="0.3">
      <c r="K351" s="19"/>
      <c r="L351" s="81"/>
      <c r="M351" s="81"/>
      <c r="N351" s="81"/>
      <c r="O351" s="81"/>
      <c r="P351" s="81" t="str">
        <f t="shared" si="89"/>
        <v/>
      </c>
      <c r="Q351" s="81" t="str">
        <f t="shared" si="90"/>
        <v/>
      </c>
      <c r="R351" s="81"/>
      <c r="S351" s="81" t="str">
        <f t="shared" si="83"/>
        <v/>
      </c>
      <c r="T351" s="81"/>
      <c r="U351" s="81" t="str">
        <f t="shared" si="84"/>
        <v/>
      </c>
      <c r="V351" s="81" t="str">
        <f t="shared" si="91"/>
        <v/>
      </c>
      <c r="W351" s="81"/>
      <c r="X351" s="81"/>
      <c r="Y351" s="81" t="str">
        <f t="shared" si="92"/>
        <v/>
      </c>
      <c r="Z351" s="91"/>
      <c r="AA351" s="91"/>
      <c r="AB351" s="61" t="str">
        <f t="shared" si="85"/>
        <v/>
      </c>
      <c r="AG351" s="61" t="str">
        <f t="shared" si="93"/>
        <v/>
      </c>
      <c r="AR351" s="19" t="str">
        <f t="shared" si="86"/>
        <v/>
      </c>
      <c r="AS351" s="19" t="str">
        <f t="shared" si="87"/>
        <v/>
      </c>
      <c r="AT351" s="19" t="str">
        <f t="shared" si="94"/>
        <v/>
      </c>
      <c r="AU351" s="19"/>
      <c r="AV351" s="111"/>
      <c r="AW351" s="19" t="str">
        <f t="shared" si="95"/>
        <v/>
      </c>
      <c r="AX351" s="19"/>
      <c r="AY351" s="19" t="str">
        <f t="shared" si="96"/>
        <v/>
      </c>
      <c r="AZ351" s="19" t="str">
        <f t="shared" si="88"/>
        <v/>
      </c>
      <c r="BA351" s="19" t="str">
        <f t="shared" si="97"/>
        <v/>
      </c>
    </row>
    <row r="352" spans="11:53" x14ac:dyDescent="0.3">
      <c r="K352" s="19"/>
      <c r="L352" s="81"/>
      <c r="M352" s="81"/>
      <c r="N352" s="81"/>
      <c r="O352" s="81"/>
      <c r="P352" s="81" t="str">
        <f t="shared" si="89"/>
        <v/>
      </c>
      <c r="Q352" s="81" t="str">
        <f t="shared" si="90"/>
        <v/>
      </c>
      <c r="R352" s="81"/>
      <c r="S352" s="81" t="str">
        <f t="shared" si="83"/>
        <v/>
      </c>
      <c r="T352" s="81"/>
      <c r="U352" s="81" t="str">
        <f t="shared" si="84"/>
        <v/>
      </c>
      <c r="V352" s="81" t="str">
        <f t="shared" si="91"/>
        <v/>
      </c>
      <c r="W352" s="81"/>
      <c r="X352" s="81"/>
      <c r="Y352" s="81" t="str">
        <f t="shared" si="92"/>
        <v/>
      </c>
      <c r="Z352" s="91"/>
      <c r="AA352" s="91"/>
      <c r="AB352" s="61" t="str">
        <f t="shared" si="85"/>
        <v/>
      </c>
      <c r="AG352" s="61" t="str">
        <f t="shared" si="93"/>
        <v/>
      </c>
      <c r="AR352" s="19" t="str">
        <f t="shared" si="86"/>
        <v/>
      </c>
      <c r="AS352" s="19" t="str">
        <f t="shared" si="87"/>
        <v/>
      </c>
      <c r="AT352" s="19" t="str">
        <f t="shared" si="94"/>
        <v/>
      </c>
      <c r="AU352" s="19"/>
      <c r="AV352" s="111"/>
      <c r="AW352" s="19" t="str">
        <f t="shared" si="95"/>
        <v/>
      </c>
      <c r="AX352" s="19"/>
      <c r="AY352" s="19" t="str">
        <f t="shared" si="96"/>
        <v/>
      </c>
      <c r="AZ352" s="19" t="str">
        <f t="shared" si="88"/>
        <v/>
      </c>
      <c r="BA352" s="19" t="str">
        <f t="shared" si="97"/>
        <v/>
      </c>
    </row>
    <row r="353" spans="11:53" x14ac:dyDescent="0.3">
      <c r="K353" s="19"/>
      <c r="L353" s="81"/>
      <c r="M353" s="81"/>
      <c r="N353" s="81"/>
      <c r="O353" s="81"/>
      <c r="P353" s="81" t="str">
        <f t="shared" si="89"/>
        <v/>
      </c>
      <c r="Q353" s="81" t="str">
        <f t="shared" si="90"/>
        <v/>
      </c>
      <c r="R353" s="81"/>
      <c r="S353" s="81" t="str">
        <f t="shared" si="83"/>
        <v/>
      </c>
      <c r="T353" s="81"/>
      <c r="U353" s="81" t="str">
        <f t="shared" si="84"/>
        <v/>
      </c>
      <c r="V353" s="81" t="str">
        <f t="shared" si="91"/>
        <v/>
      </c>
      <c r="W353" s="81"/>
      <c r="X353" s="81"/>
      <c r="Y353" s="81" t="str">
        <f t="shared" si="92"/>
        <v/>
      </c>
      <c r="Z353" s="91"/>
      <c r="AA353" s="91"/>
      <c r="AB353" s="61" t="str">
        <f t="shared" si="85"/>
        <v/>
      </c>
      <c r="AG353" s="61" t="str">
        <f t="shared" si="93"/>
        <v/>
      </c>
      <c r="AR353" s="19" t="str">
        <f t="shared" si="86"/>
        <v/>
      </c>
      <c r="AS353" s="19" t="str">
        <f t="shared" si="87"/>
        <v/>
      </c>
      <c r="AT353" s="19" t="str">
        <f t="shared" si="94"/>
        <v/>
      </c>
      <c r="AU353" s="19"/>
      <c r="AV353" s="111"/>
      <c r="AW353" s="19" t="str">
        <f t="shared" si="95"/>
        <v/>
      </c>
      <c r="AX353" s="19"/>
      <c r="AY353" s="19" t="str">
        <f t="shared" si="96"/>
        <v/>
      </c>
      <c r="AZ353" s="19" t="str">
        <f t="shared" si="88"/>
        <v/>
      </c>
      <c r="BA353" s="19" t="str">
        <f t="shared" si="97"/>
        <v/>
      </c>
    </row>
    <row r="354" spans="11:53" x14ac:dyDescent="0.3">
      <c r="K354" s="19"/>
      <c r="L354" s="81"/>
      <c r="M354" s="81"/>
      <c r="N354" s="81"/>
      <c r="O354" s="81"/>
      <c r="P354" s="81" t="str">
        <f t="shared" si="89"/>
        <v/>
      </c>
      <c r="Q354" s="81" t="str">
        <f t="shared" si="90"/>
        <v/>
      </c>
      <c r="R354" s="81"/>
      <c r="S354" s="81" t="str">
        <f t="shared" si="83"/>
        <v/>
      </c>
      <c r="T354" s="81"/>
      <c r="U354" s="81" t="str">
        <f t="shared" si="84"/>
        <v/>
      </c>
      <c r="V354" s="81" t="str">
        <f t="shared" si="91"/>
        <v/>
      </c>
      <c r="W354" s="81"/>
      <c r="X354" s="81"/>
      <c r="Y354" s="81" t="str">
        <f t="shared" si="92"/>
        <v/>
      </c>
      <c r="Z354" s="91"/>
      <c r="AA354" s="91"/>
      <c r="AB354" s="61" t="str">
        <f t="shared" si="85"/>
        <v/>
      </c>
      <c r="AG354" s="61" t="str">
        <f t="shared" si="93"/>
        <v/>
      </c>
      <c r="AR354" s="19" t="str">
        <f t="shared" si="86"/>
        <v/>
      </c>
      <c r="AS354" s="19" t="str">
        <f t="shared" si="87"/>
        <v/>
      </c>
      <c r="AT354" s="19" t="str">
        <f t="shared" si="94"/>
        <v/>
      </c>
      <c r="AU354" s="19"/>
      <c r="AV354" s="111"/>
      <c r="AW354" s="19" t="str">
        <f t="shared" si="95"/>
        <v/>
      </c>
      <c r="AX354" s="19"/>
      <c r="AY354" s="19" t="str">
        <f t="shared" si="96"/>
        <v/>
      </c>
      <c r="AZ354" s="19" t="str">
        <f t="shared" si="88"/>
        <v/>
      </c>
      <c r="BA354" s="19" t="str">
        <f t="shared" si="97"/>
        <v/>
      </c>
    </row>
    <row r="355" spans="11:53" x14ac:dyDescent="0.3">
      <c r="K355" s="19"/>
      <c r="L355" s="81"/>
      <c r="M355" s="81"/>
      <c r="N355" s="81"/>
      <c r="O355" s="81"/>
      <c r="P355" s="81" t="str">
        <f t="shared" si="89"/>
        <v/>
      </c>
      <c r="Q355" s="81" t="str">
        <f t="shared" si="90"/>
        <v/>
      </c>
      <c r="R355" s="81"/>
      <c r="S355" s="81" t="str">
        <f t="shared" si="83"/>
        <v/>
      </c>
      <c r="T355" s="81"/>
      <c r="U355" s="81" t="str">
        <f t="shared" si="84"/>
        <v/>
      </c>
      <c r="V355" s="81" t="str">
        <f t="shared" si="91"/>
        <v/>
      </c>
      <c r="W355" s="81"/>
      <c r="X355" s="81"/>
      <c r="Y355" s="81" t="str">
        <f t="shared" si="92"/>
        <v/>
      </c>
      <c r="Z355" s="91"/>
      <c r="AA355" s="91"/>
      <c r="AB355" s="61" t="str">
        <f t="shared" si="85"/>
        <v/>
      </c>
      <c r="AG355" s="61" t="str">
        <f t="shared" si="93"/>
        <v/>
      </c>
      <c r="AR355" s="19" t="str">
        <f t="shared" si="86"/>
        <v/>
      </c>
      <c r="AS355" s="19" t="str">
        <f t="shared" si="87"/>
        <v/>
      </c>
      <c r="AT355" s="19" t="str">
        <f t="shared" si="94"/>
        <v/>
      </c>
      <c r="AU355" s="19"/>
      <c r="AV355" s="111"/>
      <c r="AW355" s="19" t="str">
        <f t="shared" si="95"/>
        <v/>
      </c>
      <c r="AX355" s="19"/>
      <c r="AY355" s="19" t="str">
        <f t="shared" si="96"/>
        <v/>
      </c>
      <c r="AZ355" s="19" t="str">
        <f t="shared" si="88"/>
        <v/>
      </c>
      <c r="BA355" s="19" t="str">
        <f t="shared" si="97"/>
        <v/>
      </c>
    </row>
    <row r="356" spans="11:53" x14ac:dyDescent="0.3">
      <c r="K356" s="19"/>
      <c r="L356" s="81"/>
      <c r="M356" s="81"/>
      <c r="N356" s="81"/>
      <c r="O356" s="81"/>
      <c r="P356" s="81" t="str">
        <f t="shared" si="89"/>
        <v/>
      </c>
      <c r="Q356" s="81" t="str">
        <f t="shared" si="90"/>
        <v/>
      </c>
      <c r="R356" s="81"/>
      <c r="S356" s="81" t="str">
        <f t="shared" si="83"/>
        <v/>
      </c>
      <c r="T356" s="81"/>
      <c r="U356" s="81" t="str">
        <f t="shared" si="84"/>
        <v/>
      </c>
      <c r="V356" s="81" t="str">
        <f t="shared" si="91"/>
        <v/>
      </c>
      <c r="W356" s="81"/>
      <c r="X356" s="81"/>
      <c r="Y356" s="81" t="str">
        <f t="shared" si="92"/>
        <v/>
      </c>
      <c r="Z356" s="91"/>
      <c r="AA356" s="91"/>
      <c r="AB356" s="61" t="str">
        <f t="shared" si="85"/>
        <v/>
      </c>
      <c r="AG356" s="61" t="str">
        <f t="shared" si="93"/>
        <v/>
      </c>
      <c r="AR356" s="19" t="str">
        <f t="shared" si="86"/>
        <v/>
      </c>
      <c r="AS356" s="19" t="str">
        <f t="shared" si="87"/>
        <v/>
      </c>
      <c r="AT356" s="19" t="str">
        <f t="shared" si="94"/>
        <v/>
      </c>
      <c r="AU356" s="19"/>
      <c r="AV356" s="111"/>
      <c r="AW356" s="19" t="str">
        <f t="shared" si="95"/>
        <v/>
      </c>
      <c r="AX356" s="19"/>
      <c r="AY356" s="19" t="str">
        <f t="shared" si="96"/>
        <v/>
      </c>
      <c r="AZ356" s="19" t="str">
        <f t="shared" si="88"/>
        <v/>
      </c>
      <c r="BA356" s="19" t="str">
        <f t="shared" si="97"/>
        <v/>
      </c>
    </row>
    <row r="357" spans="11:53" x14ac:dyDescent="0.3">
      <c r="K357" s="19"/>
      <c r="L357" s="81"/>
      <c r="M357" s="81"/>
      <c r="N357" s="81"/>
      <c r="O357" s="81"/>
      <c r="P357" s="81" t="str">
        <f t="shared" si="89"/>
        <v/>
      </c>
      <c r="Q357" s="81" t="str">
        <f t="shared" si="90"/>
        <v/>
      </c>
      <c r="R357" s="81"/>
      <c r="S357" s="81" t="str">
        <f t="shared" si="83"/>
        <v/>
      </c>
      <c r="T357" s="81"/>
      <c r="U357" s="81" t="str">
        <f t="shared" si="84"/>
        <v/>
      </c>
      <c r="V357" s="81" t="str">
        <f t="shared" si="91"/>
        <v/>
      </c>
      <c r="W357" s="81"/>
      <c r="X357" s="81"/>
      <c r="Y357" s="81" t="str">
        <f t="shared" si="92"/>
        <v/>
      </c>
      <c r="Z357" s="91"/>
      <c r="AA357" s="91"/>
      <c r="AB357" s="61" t="str">
        <f t="shared" si="85"/>
        <v/>
      </c>
      <c r="AG357" s="61" t="str">
        <f t="shared" si="93"/>
        <v/>
      </c>
      <c r="AR357" s="19" t="str">
        <f t="shared" si="86"/>
        <v/>
      </c>
      <c r="AS357" s="19" t="str">
        <f t="shared" si="87"/>
        <v/>
      </c>
      <c r="AT357" s="19" t="str">
        <f t="shared" si="94"/>
        <v/>
      </c>
      <c r="AU357" s="19"/>
      <c r="AV357" s="111"/>
      <c r="AW357" s="19" t="str">
        <f t="shared" si="95"/>
        <v/>
      </c>
      <c r="AX357" s="19"/>
      <c r="AY357" s="19" t="str">
        <f t="shared" si="96"/>
        <v/>
      </c>
      <c r="AZ357" s="19" t="str">
        <f t="shared" si="88"/>
        <v/>
      </c>
      <c r="BA357" s="19" t="str">
        <f t="shared" si="97"/>
        <v/>
      </c>
    </row>
    <row r="358" spans="11:53" x14ac:dyDescent="0.3">
      <c r="K358" s="19"/>
      <c r="L358" s="81"/>
      <c r="M358" s="81"/>
      <c r="N358" s="81"/>
      <c r="O358" s="81"/>
      <c r="P358" s="81" t="str">
        <f t="shared" si="89"/>
        <v/>
      </c>
      <c r="Q358" s="81" t="str">
        <f t="shared" si="90"/>
        <v/>
      </c>
      <c r="R358" s="81"/>
      <c r="S358" s="81" t="str">
        <f t="shared" si="83"/>
        <v/>
      </c>
      <c r="T358" s="81"/>
      <c r="U358" s="81" t="str">
        <f t="shared" si="84"/>
        <v/>
      </c>
      <c r="V358" s="81" t="str">
        <f t="shared" si="91"/>
        <v/>
      </c>
      <c r="W358" s="81"/>
      <c r="X358" s="81"/>
      <c r="Y358" s="81" t="str">
        <f t="shared" si="92"/>
        <v/>
      </c>
      <c r="Z358" s="91"/>
      <c r="AA358" s="91"/>
      <c r="AB358" s="61" t="str">
        <f t="shared" si="85"/>
        <v/>
      </c>
      <c r="AG358" s="61" t="str">
        <f t="shared" si="93"/>
        <v/>
      </c>
      <c r="AR358" s="19" t="str">
        <f t="shared" si="86"/>
        <v/>
      </c>
      <c r="AS358" s="19" t="str">
        <f t="shared" si="87"/>
        <v/>
      </c>
      <c r="AT358" s="19" t="str">
        <f t="shared" si="94"/>
        <v/>
      </c>
      <c r="AU358" s="19"/>
      <c r="AV358" s="111"/>
      <c r="AW358" s="19" t="str">
        <f t="shared" si="95"/>
        <v/>
      </c>
      <c r="AX358" s="19"/>
      <c r="AY358" s="19" t="str">
        <f t="shared" si="96"/>
        <v/>
      </c>
      <c r="AZ358" s="19" t="str">
        <f t="shared" si="88"/>
        <v/>
      </c>
      <c r="BA358" s="19" t="str">
        <f t="shared" si="97"/>
        <v/>
      </c>
    </row>
    <row r="359" spans="11:53" x14ac:dyDescent="0.3">
      <c r="K359" s="19"/>
      <c r="L359" s="81"/>
      <c r="M359" s="81"/>
      <c r="N359" s="81"/>
      <c r="O359" s="81"/>
      <c r="P359" s="81" t="str">
        <f t="shared" si="89"/>
        <v/>
      </c>
      <c r="Q359" s="81" t="str">
        <f t="shared" si="90"/>
        <v/>
      </c>
      <c r="R359" s="81"/>
      <c r="S359" s="81" t="str">
        <f t="shared" si="83"/>
        <v/>
      </c>
      <c r="T359" s="81"/>
      <c r="U359" s="81" t="str">
        <f t="shared" si="84"/>
        <v/>
      </c>
      <c r="V359" s="81" t="str">
        <f t="shared" si="91"/>
        <v/>
      </c>
      <c r="W359" s="81"/>
      <c r="X359" s="81"/>
      <c r="Y359" s="81" t="str">
        <f t="shared" si="92"/>
        <v/>
      </c>
      <c r="Z359" s="91"/>
      <c r="AA359" s="91"/>
      <c r="AB359" s="61" t="str">
        <f t="shared" si="85"/>
        <v/>
      </c>
      <c r="AG359" s="61" t="str">
        <f t="shared" si="93"/>
        <v/>
      </c>
      <c r="AR359" s="19" t="str">
        <f t="shared" si="86"/>
        <v/>
      </c>
      <c r="AS359" s="19" t="str">
        <f t="shared" si="87"/>
        <v/>
      </c>
      <c r="AT359" s="19" t="str">
        <f t="shared" si="94"/>
        <v/>
      </c>
      <c r="AU359" s="19"/>
      <c r="AV359" s="111"/>
      <c r="AW359" s="19" t="str">
        <f t="shared" si="95"/>
        <v/>
      </c>
      <c r="AX359" s="19"/>
      <c r="AY359" s="19" t="str">
        <f t="shared" si="96"/>
        <v/>
      </c>
      <c r="AZ359" s="19" t="str">
        <f t="shared" si="88"/>
        <v/>
      </c>
      <c r="BA359" s="19" t="str">
        <f t="shared" si="97"/>
        <v/>
      </c>
    </row>
    <row r="360" spans="11:53" x14ac:dyDescent="0.3">
      <c r="K360" s="19"/>
      <c r="L360" s="81"/>
      <c r="M360" s="81"/>
      <c r="N360" s="81"/>
      <c r="O360" s="81"/>
      <c r="P360" s="81" t="str">
        <f t="shared" si="89"/>
        <v/>
      </c>
      <c r="Q360" s="81" t="str">
        <f t="shared" si="90"/>
        <v/>
      </c>
      <c r="R360" s="81"/>
      <c r="S360" s="81" t="str">
        <f t="shared" si="83"/>
        <v/>
      </c>
      <c r="T360" s="81"/>
      <c r="U360" s="81" t="str">
        <f t="shared" si="84"/>
        <v/>
      </c>
      <c r="V360" s="81" t="str">
        <f t="shared" si="91"/>
        <v/>
      </c>
      <c r="W360" s="81"/>
      <c r="X360" s="81"/>
      <c r="Y360" s="81" t="str">
        <f t="shared" si="92"/>
        <v/>
      </c>
      <c r="Z360" s="91"/>
      <c r="AA360" s="91"/>
      <c r="AB360" s="61" t="str">
        <f t="shared" si="85"/>
        <v/>
      </c>
      <c r="AG360" s="61" t="str">
        <f t="shared" si="93"/>
        <v/>
      </c>
      <c r="AR360" s="19" t="str">
        <f t="shared" si="86"/>
        <v/>
      </c>
      <c r="AS360" s="19" t="str">
        <f t="shared" si="87"/>
        <v/>
      </c>
      <c r="AT360" s="19" t="str">
        <f t="shared" si="94"/>
        <v/>
      </c>
      <c r="AU360" s="19"/>
      <c r="AV360" s="111"/>
      <c r="AW360" s="19" t="str">
        <f t="shared" si="95"/>
        <v/>
      </c>
      <c r="AX360" s="19"/>
      <c r="AY360" s="19" t="str">
        <f t="shared" si="96"/>
        <v/>
      </c>
      <c r="AZ360" s="19" t="str">
        <f t="shared" si="88"/>
        <v/>
      </c>
      <c r="BA360" s="19" t="str">
        <f t="shared" si="97"/>
        <v/>
      </c>
    </row>
    <row r="361" spans="11:53" x14ac:dyDescent="0.3">
      <c r="K361" s="19"/>
      <c r="L361" s="81"/>
      <c r="M361" s="81"/>
      <c r="N361" s="81"/>
      <c r="O361" s="81"/>
      <c r="P361" s="81" t="str">
        <f t="shared" si="89"/>
        <v/>
      </c>
      <c r="Q361" s="81" t="str">
        <f t="shared" si="90"/>
        <v/>
      </c>
      <c r="R361" s="81"/>
      <c r="S361" s="81" t="str">
        <f t="shared" si="83"/>
        <v/>
      </c>
      <c r="T361" s="81"/>
      <c r="U361" s="81" t="str">
        <f t="shared" si="84"/>
        <v/>
      </c>
      <c r="V361" s="81" t="str">
        <f t="shared" si="91"/>
        <v/>
      </c>
      <c r="W361" s="81"/>
      <c r="X361" s="81"/>
      <c r="Y361" s="81" t="str">
        <f t="shared" si="92"/>
        <v/>
      </c>
      <c r="Z361" s="91"/>
      <c r="AA361" s="91"/>
      <c r="AB361" s="61" t="str">
        <f t="shared" si="85"/>
        <v/>
      </c>
      <c r="AG361" s="61" t="str">
        <f t="shared" si="93"/>
        <v/>
      </c>
      <c r="AR361" s="19" t="str">
        <f t="shared" si="86"/>
        <v/>
      </c>
      <c r="AS361" s="19" t="str">
        <f t="shared" si="87"/>
        <v/>
      </c>
      <c r="AT361" s="19" t="str">
        <f t="shared" si="94"/>
        <v/>
      </c>
      <c r="AU361" s="19"/>
      <c r="AV361" s="111"/>
      <c r="AW361" s="19" t="str">
        <f t="shared" si="95"/>
        <v/>
      </c>
      <c r="AX361" s="19"/>
      <c r="AY361" s="19" t="str">
        <f t="shared" si="96"/>
        <v/>
      </c>
      <c r="AZ361" s="19" t="str">
        <f t="shared" si="88"/>
        <v/>
      </c>
      <c r="BA361" s="19" t="str">
        <f t="shared" si="97"/>
        <v/>
      </c>
    </row>
    <row r="362" spans="11:53" x14ac:dyDescent="0.3">
      <c r="K362" s="19"/>
      <c r="L362" s="81"/>
      <c r="M362" s="81"/>
      <c r="N362" s="81"/>
      <c r="O362" s="81"/>
      <c r="P362" s="81" t="str">
        <f t="shared" si="89"/>
        <v/>
      </c>
      <c r="Q362" s="81" t="str">
        <f t="shared" si="90"/>
        <v/>
      </c>
      <c r="R362" s="81"/>
      <c r="S362" s="81" t="str">
        <f t="shared" si="83"/>
        <v/>
      </c>
      <c r="T362" s="81"/>
      <c r="U362" s="81" t="str">
        <f t="shared" si="84"/>
        <v/>
      </c>
      <c r="V362" s="81" t="str">
        <f t="shared" si="91"/>
        <v/>
      </c>
      <c r="W362" s="81"/>
      <c r="X362" s="81"/>
      <c r="Y362" s="81" t="str">
        <f t="shared" si="92"/>
        <v/>
      </c>
      <c r="Z362" s="91"/>
      <c r="AA362" s="91"/>
      <c r="AB362" s="61" t="str">
        <f t="shared" si="85"/>
        <v/>
      </c>
      <c r="AG362" s="61" t="str">
        <f t="shared" si="93"/>
        <v/>
      </c>
      <c r="AR362" s="19" t="str">
        <f t="shared" si="86"/>
        <v/>
      </c>
      <c r="AS362" s="19" t="str">
        <f t="shared" si="87"/>
        <v/>
      </c>
      <c r="AT362" s="19" t="str">
        <f t="shared" si="94"/>
        <v/>
      </c>
      <c r="AU362" s="19"/>
      <c r="AV362" s="111"/>
      <c r="AW362" s="19" t="str">
        <f t="shared" si="95"/>
        <v/>
      </c>
      <c r="AX362" s="19"/>
      <c r="AY362" s="19" t="str">
        <f t="shared" si="96"/>
        <v/>
      </c>
      <c r="AZ362" s="19" t="str">
        <f t="shared" si="88"/>
        <v/>
      </c>
      <c r="BA362" s="19" t="str">
        <f t="shared" si="97"/>
        <v/>
      </c>
    </row>
    <row r="363" spans="11:53" x14ac:dyDescent="0.3">
      <c r="K363" s="19"/>
      <c r="L363" s="81"/>
      <c r="M363" s="81"/>
      <c r="N363" s="81"/>
      <c r="O363" s="81"/>
      <c r="P363" s="81" t="str">
        <f t="shared" si="89"/>
        <v/>
      </c>
      <c r="Q363" s="81" t="str">
        <f t="shared" si="90"/>
        <v/>
      </c>
      <c r="R363" s="81"/>
      <c r="S363" s="81" t="str">
        <f t="shared" si="83"/>
        <v/>
      </c>
      <c r="T363" s="81"/>
      <c r="U363" s="81" t="str">
        <f t="shared" si="84"/>
        <v/>
      </c>
      <c r="V363" s="81" t="str">
        <f t="shared" si="91"/>
        <v/>
      </c>
      <c r="W363" s="81"/>
      <c r="X363" s="81"/>
      <c r="Y363" s="81" t="str">
        <f t="shared" si="92"/>
        <v/>
      </c>
      <c r="Z363" s="91"/>
      <c r="AA363" s="91"/>
      <c r="AB363" s="61" t="str">
        <f t="shared" si="85"/>
        <v/>
      </c>
      <c r="AG363" s="61" t="str">
        <f t="shared" si="93"/>
        <v/>
      </c>
      <c r="AR363" s="19" t="str">
        <f t="shared" si="86"/>
        <v/>
      </c>
      <c r="AS363" s="19" t="str">
        <f t="shared" si="87"/>
        <v/>
      </c>
      <c r="AT363" s="19" t="str">
        <f t="shared" si="94"/>
        <v/>
      </c>
      <c r="AU363" s="19"/>
      <c r="AV363" s="111"/>
      <c r="AW363" s="19" t="str">
        <f t="shared" si="95"/>
        <v/>
      </c>
      <c r="AX363" s="19"/>
      <c r="AY363" s="19" t="str">
        <f t="shared" si="96"/>
        <v/>
      </c>
      <c r="AZ363" s="19" t="str">
        <f t="shared" si="88"/>
        <v/>
      </c>
      <c r="BA363" s="19" t="str">
        <f t="shared" si="97"/>
        <v/>
      </c>
    </row>
    <row r="364" spans="11:53" x14ac:dyDescent="0.3">
      <c r="K364" s="19"/>
      <c r="L364" s="81"/>
      <c r="M364" s="81"/>
      <c r="N364" s="81"/>
      <c r="O364" s="81"/>
      <c r="P364" s="81" t="str">
        <f t="shared" si="89"/>
        <v/>
      </c>
      <c r="Q364" s="81" t="str">
        <f t="shared" si="90"/>
        <v/>
      </c>
      <c r="R364" s="81"/>
      <c r="S364" s="81" t="str">
        <f t="shared" si="83"/>
        <v/>
      </c>
      <c r="T364" s="81"/>
      <c r="U364" s="81" t="str">
        <f t="shared" si="84"/>
        <v/>
      </c>
      <c r="V364" s="81" t="str">
        <f t="shared" si="91"/>
        <v/>
      </c>
      <c r="W364" s="81"/>
      <c r="X364" s="81"/>
      <c r="Y364" s="81" t="str">
        <f t="shared" si="92"/>
        <v/>
      </c>
      <c r="Z364" s="91"/>
      <c r="AA364" s="91"/>
      <c r="AB364" s="61" t="str">
        <f t="shared" si="85"/>
        <v/>
      </c>
      <c r="AG364" s="61" t="str">
        <f t="shared" si="93"/>
        <v/>
      </c>
      <c r="AR364" s="19" t="str">
        <f t="shared" si="86"/>
        <v/>
      </c>
      <c r="AS364" s="19" t="str">
        <f t="shared" si="87"/>
        <v/>
      </c>
      <c r="AT364" s="19" t="str">
        <f t="shared" si="94"/>
        <v/>
      </c>
      <c r="AU364" s="19"/>
      <c r="AV364" s="19"/>
      <c r="AW364" s="19" t="str">
        <f t="shared" si="95"/>
        <v/>
      </c>
      <c r="AX364" s="19"/>
      <c r="AY364" s="19" t="str">
        <f t="shared" si="96"/>
        <v/>
      </c>
      <c r="AZ364" s="19" t="str">
        <f t="shared" si="88"/>
        <v/>
      </c>
      <c r="BA364" s="19" t="str">
        <f t="shared" si="97"/>
        <v/>
      </c>
    </row>
    <row r="365" spans="11:53" x14ac:dyDescent="0.3">
      <c r="K365" s="19"/>
      <c r="L365" s="81"/>
      <c r="M365" s="81"/>
      <c r="N365" s="81"/>
      <c r="O365" s="81"/>
      <c r="P365" s="81" t="str">
        <f t="shared" si="89"/>
        <v/>
      </c>
      <c r="Q365" s="81" t="str">
        <f t="shared" si="90"/>
        <v/>
      </c>
      <c r="R365" s="81"/>
      <c r="S365" s="81" t="str">
        <f t="shared" si="83"/>
        <v/>
      </c>
      <c r="T365" s="81"/>
      <c r="U365" s="81" t="str">
        <f t="shared" si="84"/>
        <v/>
      </c>
      <c r="V365" s="81" t="str">
        <f t="shared" si="91"/>
        <v/>
      </c>
      <c r="W365" s="81"/>
      <c r="X365" s="81"/>
      <c r="Y365" s="81" t="str">
        <f t="shared" si="92"/>
        <v/>
      </c>
      <c r="Z365" s="91"/>
      <c r="AA365" s="91"/>
      <c r="AB365" s="61" t="str">
        <f t="shared" si="85"/>
        <v/>
      </c>
      <c r="AG365" s="61" t="str">
        <f t="shared" si="93"/>
        <v/>
      </c>
      <c r="AR365" s="19" t="str">
        <f t="shared" si="86"/>
        <v/>
      </c>
      <c r="AS365" s="19" t="str">
        <f t="shared" si="87"/>
        <v/>
      </c>
      <c r="AT365" s="19" t="str">
        <f t="shared" si="94"/>
        <v/>
      </c>
      <c r="AU365" s="19"/>
      <c r="AV365" s="19"/>
      <c r="AW365" s="19" t="str">
        <f t="shared" si="95"/>
        <v/>
      </c>
      <c r="AX365" s="19"/>
      <c r="AY365" s="19" t="str">
        <f t="shared" si="96"/>
        <v/>
      </c>
      <c r="AZ365" s="19" t="str">
        <f t="shared" si="88"/>
        <v/>
      </c>
      <c r="BA365" s="19" t="str">
        <f t="shared" si="97"/>
        <v/>
      </c>
    </row>
    <row r="366" spans="11:53" x14ac:dyDescent="0.3">
      <c r="K366" s="19"/>
      <c r="L366" s="81"/>
      <c r="M366" s="81"/>
      <c r="N366" s="81"/>
      <c r="O366" s="81"/>
      <c r="P366" s="81" t="str">
        <f t="shared" si="89"/>
        <v/>
      </c>
      <c r="Q366" s="81" t="str">
        <f t="shared" si="90"/>
        <v/>
      </c>
      <c r="R366" s="81"/>
      <c r="S366" s="81" t="str">
        <f t="shared" si="83"/>
        <v/>
      </c>
      <c r="T366" s="81"/>
      <c r="U366" s="81" t="str">
        <f t="shared" si="84"/>
        <v/>
      </c>
      <c r="V366" s="81" t="str">
        <f t="shared" si="91"/>
        <v/>
      </c>
      <c r="W366" s="81"/>
      <c r="X366" s="81"/>
      <c r="Y366" s="81" t="str">
        <f t="shared" si="92"/>
        <v/>
      </c>
      <c r="Z366" s="91"/>
      <c r="AA366" s="91"/>
      <c r="AB366" s="61" t="str">
        <f t="shared" si="85"/>
        <v/>
      </c>
      <c r="AG366" s="61" t="str">
        <f t="shared" si="93"/>
        <v/>
      </c>
      <c r="AR366" s="19" t="str">
        <f t="shared" si="86"/>
        <v/>
      </c>
      <c r="AS366" s="19" t="str">
        <f t="shared" si="87"/>
        <v/>
      </c>
      <c r="AT366" s="19" t="str">
        <f t="shared" si="94"/>
        <v/>
      </c>
      <c r="AU366" s="19"/>
      <c r="AV366" s="19"/>
      <c r="AW366" s="19" t="str">
        <f t="shared" si="95"/>
        <v/>
      </c>
      <c r="AX366" s="19"/>
      <c r="AY366" s="19" t="str">
        <f t="shared" si="96"/>
        <v/>
      </c>
      <c r="AZ366" s="19" t="str">
        <f t="shared" si="88"/>
        <v/>
      </c>
      <c r="BA366" s="19" t="str">
        <f t="shared" si="97"/>
        <v/>
      </c>
    </row>
    <row r="367" spans="11:53" x14ac:dyDescent="0.3">
      <c r="K367" s="19"/>
      <c r="L367" s="81"/>
      <c r="M367" s="81"/>
      <c r="N367" s="81"/>
      <c r="O367" s="81"/>
      <c r="P367" s="81" t="str">
        <f t="shared" si="89"/>
        <v/>
      </c>
      <c r="Q367" s="81" t="str">
        <f t="shared" si="90"/>
        <v/>
      </c>
      <c r="R367" s="81"/>
      <c r="S367" s="81" t="str">
        <f t="shared" si="83"/>
        <v/>
      </c>
      <c r="T367" s="81"/>
      <c r="U367" s="81" t="str">
        <f t="shared" si="84"/>
        <v/>
      </c>
      <c r="V367" s="81" t="str">
        <f t="shared" si="91"/>
        <v/>
      </c>
      <c r="W367" s="81"/>
      <c r="X367" s="81"/>
      <c r="Y367" s="81" t="str">
        <f t="shared" si="92"/>
        <v/>
      </c>
      <c r="Z367" s="91"/>
      <c r="AA367" s="91"/>
      <c r="AB367" s="61" t="str">
        <f t="shared" si="85"/>
        <v/>
      </c>
      <c r="AG367" s="61" t="str">
        <f t="shared" si="93"/>
        <v/>
      </c>
      <c r="AR367" s="19" t="str">
        <f t="shared" si="86"/>
        <v/>
      </c>
      <c r="AS367" s="19" t="str">
        <f t="shared" si="87"/>
        <v/>
      </c>
      <c r="AT367" s="19" t="str">
        <f t="shared" si="94"/>
        <v/>
      </c>
      <c r="AU367" s="19"/>
      <c r="AV367" s="19"/>
      <c r="AW367" s="19" t="str">
        <f t="shared" si="95"/>
        <v/>
      </c>
      <c r="AX367" s="19"/>
      <c r="AY367" s="19" t="str">
        <f t="shared" si="96"/>
        <v/>
      </c>
      <c r="AZ367" s="19" t="str">
        <f t="shared" si="88"/>
        <v/>
      </c>
      <c r="BA367" s="19" t="str">
        <f t="shared" si="97"/>
        <v/>
      </c>
    </row>
    <row r="368" spans="11:53" x14ac:dyDescent="0.3">
      <c r="K368" s="19"/>
      <c r="L368" s="81"/>
      <c r="M368" s="81"/>
      <c r="N368" s="81"/>
      <c r="O368" s="81"/>
      <c r="P368" s="81" t="str">
        <f t="shared" si="89"/>
        <v/>
      </c>
      <c r="Q368" s="81" t="str">
        <f t="shared" si="90"/>
        <v/>
      </c>
      <c r="R368" s="81"/>
      <c r="S368" s="81" t="str">
        <f t="shared" si="83"/>
        <v/>
      </c>
      <c r="T368" s="81"/>
      <c r="U368" s="81" t="str">
        <f t="shared" si="84"/>
        <v/>
      </c>
      <c r="V368" s="81" t="str">
        <f t="shared" si="91"/>
        <v/>
      </c>
      <c r="W368" s="81"/>
      <c r="X368" s="81"/>
      <c r="Y368" s="81" t="str">
        <f t="shared" si="92"/>
        <v/>
      </c>
      <c r="Z368" s="91"/>
      <c r="AA368" s="91"/>
      <c r="AB368" s="61" t="str">
        <f t="shared" si="85"/>
        <v/>
      </c>
      <c r="AG368" s="61" t="str">
        <f t="shared" si="93"/>
        <v/>
      </c>
      <c r="AR368" s="19" t="str">
        <f t="shared" si="86"/>
        <v/>
      </c>
      <c r="AS368" s="19" t="str">
        <f t="shared" si="87"/>
        <v/>
      </c>
      <c r="AT368" s="19" t="str">
        <f t="shared" si="94"/>
        <v/>
      </c>
      <c r="AU368" s="19"/>
      <c r="AV368" s="19"/>
      <c r="AW368" s="19" t="str">
        <f t="shared" si="95"/>
        <v/>
      </c>
      <c r="AX368" s="19"/>
      <c r="AY368" s="19" t="str">
        <f t="shared" si="96"/>
        <v/>
      </c>
      <c r="AZ368" s="19" t="str">
        <f t="shared" si="88"/>
        <v/>
      </c>
      <c r="BA368" s="19" t="str">
        <f t="shared" si="97"/>
        <v/>
      </c>
    </row>
    <row r="369" spans="11:53" x14ac:dyDescent="0.3">
      <c r="K369" s="19"/>
      <c r="L369" s="81"/>
      <c r="M369" s="81"/>
      <c r="N369" s="81"/>
      <c r="O369" s="81"/>
      <c r="P369" s="81" t="str">
        <f t="shared" si="89"/>
        <v/>
      </c>
      <c r="Q369" s="81" t="str">
        <f t="shared" si="90"/>
        <v/>
      </c>
      <c r="R369" s="81"/>
      <c r="S369" s="81" t="str">
        <f t="shared" si="83"/>
        <v/>
      </c>
      <c r="T369" s="81"/>
      <c r="U369" s="81" t="str">
        <f t="shared" si="84"/>
        <v/>
      </c>
      <c r="V369" s="81" t="str">
        <f t="shared" si="91"/>
        <v/>
      </c>
      <c r="W369" s="81"/>
      <c r="X369" s="81"/>
      <c r="Y369" s="81" t="str">
        <f t="shared" si="92"/>
        <v/>
      </c>
      <c r="Z369" s="91"/>
      <c r="AA369" s="91"/>
      <c r="AB369" s="61" t="str">
        <f t="shared" si="85"/>
        <v/>
      </c>
      <c r="AG369" s="61" t="str">
        <f t="shared" si="93"/>
        <v/>
      </c>
      <c r="AR369" s="19" t="str">
        <f t="shared" si="86"/>
        <v/>
      </c>
      <c r="AS369" s="19" t="str">
        <f t="shared" si="87"/>
        <v/>
      </c>
      <c r="AT369" s="19" t="str">
        <f t="shared" si="94"/>
        <v/>
      </c>
      <c r="AU369" s="19"/>
      <c r="AV369" s="19"/>
      <c r="AW369" s="19" t="str">
        <f t="shared" si="95"/>
        <v/>
      </c>
      <c r="AX369" s="19"/>
      <c r="AY369" s="19" t="str">
        <f t="shared" si="96"/>
        <v/>
      </c>
      <c r="AZ369" s="19" t="str">
        <f t="shared" si="88"/>
        <v/>
      </c>
      <c r="BA369" s="19" t="str">
        <f t="shared" si="97"/>
        <v/>
      </c>
    </row>
    <row r="370" spans="11:53" x14ac:dyDescent="0.3">
      <c r="K370" s="19"/>
      <c r="L370" s="81"/>
      <c r="M370" s="81"/>
      <c r="N370" s="81"/>
      <c r="O370" s="81"/>
      <c r="P370" s="81" t="str">
        <f t="shared" si="89"/>
        <v/>
      </c>
      <c r="Q370" s="81" t="str">
        <f t="shared" si="90"/>
        <v/>
      </c>
      <c r="R370" s="81"/>
      <c r="S370" s="81" t="str">
        <f t="shared" si="83"/>
        <v/>
      </c>
      <c r="T370" s="81"/>
      <c r="U370" s="81" t="str">
        <f t="shared" si="84"/>
        <v/>
      </c>
      <c r="V370" s="81" t="str">
        <f t="shared" si="91"/>
        <v/>
      </c>
      <c r="W370" s="81"/>
      <c r="X370" s="81"/>
      <c r="Y370" s="81" t="str">
        <f t="shared" si="92"/>
        <v/>
      </c>
      <c r="Z370" s="91"/>
      <c r="AA370" s="91"/>
      <c r="AB370" s="61" t="str">
        <f t="shared" si="85"/>
        <v/>
      </c>
      <c r="AG370" s="61" t="str">
        <f t="shared" si="93"/>
        <v/>
      </c>
      <c r="AR370" s="19" t="str">
        <f t="shared" si="86"/>
        <v/>
      </c>
      <c r="AS370" s="19" t="str">
        <f t="shared" si="87"/>
        <v/>
      </c>
      <c r="AT370" s="19" t="str">
        <f t="shared" si="94"/>
        <v/>
      </c>
      <c r="AU370" s="19"/>
      <c r="AV370" s="19"/>
      <c r="AW370" s="19" t="str">
        <f t="shared" si="95"/>
        <v/>
      </c>
      <c r="AX370" s="19"/>
      <c r="AY370" s="19" t="str">
        <f t="shared" si="96"/>
        <v/>
      </c>
      <c r="AZ370" s="19" t="str">
        <f t="shared" si="88"/>
        <v/>
      </c>
      <c r="BA370" s="19" t="str">
        <f t="shared" si="97"/>
        <v/>
      </c>
    </row>
    <row r="371" spans="11:53" x14ac:dyDescent="0.3">
      <c r="K371" s="19"/>
      <c r="L371" s="81"/>
      <c r="M371" s="81"/>
      <c r="N371" s="81"/>
      <c r="O371" s="81"/>
      <c r="P371" s="81" t="str">
        <f t="shared" si="89"/>
        <v/>
      </c>
      <c r="Q371" s="81" t="str">
        <f t="shared" si="90"/>
        <v/>
      </c>
      <c r="R371" s="81"/>
      <c r="S371" s="81" t="str">
        <f t="shared" si="83"/>
        <v/>
      </c>
      <c r="T371" s="81"/>
      <c r="U371" s="81" t="str">
        <f t="shared" si="84"/>
        <v/>
      </c>
      <c r="V371" s="81" t="str">
        <f t="shared" si="91"/>
        <v/>
      </c>
      <c r="W371" s="81"/>
      <c r="X371" s="81"/>
      <c r="Y371" s="81" t="str">
        <f t="shared" si="92"/>
        <v/>
      </c>
      <c r="Z371" s="91"/>
      <c r="AA371" s="91"/>
      <c r="AB371" s="61" t="str">
        <f t="shared" si="85"/>
        <v/>
      </c>
      <c r="AG371" s="61" t="str">
        <f t="shared" si="93"/>
        <v/>
      </c>
      <c r="AR371" s="19" t="str">
        <f t="shared" si="86"/>
        <v/>
      </c>
      <c r="AS371" s="19" t="str">
        <f t="shared" si="87"/>
        <v/>
      </c>
      <c r="AT371" s="19" t="str">
        <f t="shared" si="94"/>
        <v/>
      </c>
      <c r="AU371" s="19"/>
      <c r="AV371" s="19"/>
      <c r="AW371" s="19" t="str">
        <f t="shared" si="95"/>
        <v/>
      </c>
      <c r="AX371" s="19"/>
      <c r="AY371" s="19" t="str">
        <f t="shared" si="96"/>
        <v/>
      </c>
      <c r="AZ371" s="19" t="str">
        <f t="shared" si="88"/>
        <v/>
      </c>
      <c r="BA371" s="19" t="str">
        <f t="shared" si="97"/>
        <v/>
      </c>
    </row>
    <row r="372" spans="11:53" x14ac:dyDescent="0.3">
      <c r="K372" s="19"/>
      <c r="L372" s="81"/>
      <c r="M372" s="81"/>
      <c r="N372" s="81"/>
      <c r="O372" s="81"/>
      <c r="P372" s="81" t="str">
        <f t="shared" si="89"/>
        <v/>
      </c>
      <c r="Q372" s="81" t="str">
        <f t="shared" si="90"/>
        <v/>
      </c>
      <c r="R372" s="81"/>
      <c r="S372" s="81" t="str">
        <f t="shared" si="83"/>
        <v/>
      </c>
      <c r="T372" s="81"/>
      <c r="U372" s="81" t="str">
        <f t="shared" si="84"/>
        <v/>
      </c>
      <c r="V372" s="81" t="str">
        <f t="shared" si="91"/>
        <v/>
      </c>
      <c r="W372" s="81"/>
      <c r="X372" s="81"/>
      <c r="Y372" s="81" t="str">
        <f t="shared" si="92"/>
        <v/>
      </c>
      <c r="Z372" s="91"/>
      <c r="AA372" s="91"/>
      <c r="AB372" s="61" t="str">
        <f t="shared" si="85"/>
        <v/>
      </c>
      <c r="AG372" s="61" t="str">
        <f t="shared" si="93"/>
        <v/>
      </c>
      <c r="AR372" s="19" t="str">
        <f t="shared" si="86"/>
        <v/>
      </c>
      <c r="AS372" s="19" t="str">
        <f t="shared" si="87"/>
        <v/>
      </c>
      <c r="AT372" s="19" t="str">
        <f t="shared" si="94"/>
        <v/>
      </c>
      <c r="AU372" s="19"/>
      <c r="AV372" s="19"/>
      <c r="AW372" s="19" t="str">
        <f t="shared" si="95"/>
        <v/>
      </c>
      <c r="AX372" s="19"/>
      <c r="AY372" s="19" t="str">
        <f t="shared" si="96"/>
        <v/>
      </c>
      <c r="AZ372" s="19" t="str">
        <f t="shared" si="88"/>
        <v/>
      </c>
      <c r="BA372" s="19" t="str">
        <f t="shared" si="97"/>
        <v/>
      </c>
    </row>
    <row r="373" spans="11:53" x14ac:dyDescent="0.3">
      <c r="K373" s="19"/>
      <c r="L373" s="81"/>
      <c r="M373" s="81"/>
      <c r="N373" s="81"/>
      <c r="O373" s="81"/>
      <c r="P373" s="81" t="str">
        <f t="shared" si="89"/>
        <v/>
      </c>
      <c r="Q373" s="81" t="str">
        <f t="shared" si="90"/>
        <v/>
      </c>
      <c r="R373" s="81"/>
      <c r="S373" s="81" t="str">
        <f t="shared" si="83"/>
        <v/>
      </c>
      <c r="T373" s="81"/>
      <c r="U373" s="81" t="str">
        <f t="shared" si="84"/>
        <v/>
      </c>
      <c r="V373" s="81" t="str">
        <f t="shared" si="91"/>
        <v/>
      </c>
      <c r="W373" s="81"/>
      <c r="X373" s="81"/>
      <c r="Y373" s="81" t="str">
        <f t="shared" si="92"/>
        <v/>
      </c>
      <c r="Z373" s="91"/>
      <c r="AA373" s="91"/>
      <c r="AB373" s="61" t="str">
        <f t="shared" si="85"/>
        <v/>
      </c>
      <c r="AG373" s="61" t="str">
        <f t="shared" si="93"/>
        <v/>
      </c>
      <c r="AR373" s="19" t="str">
        <f t="shared" si="86"/>
        <v/>
      </c>
      <c r="AS373" s="19" t="str">
        <f t="shared" si="87"/>
        <v/>
      </c>
      <c r="AT373" s="19" t="str">
        <f t="shared" si="94"/>
        <v/>
      </c>
      <c r="AU373" s="19"/>
      <c r="AV373" s="19"/>
      <c r="AW373" s="19" t="str">
        <f t="shared" si="95"/>
        <v/>
      </c>
      <c r="AX373" s="19"/>
      <c r="AY373" s="19" t="str">
        <f t="shared" si="96"/>
        <v/>
      </c>
      <c r="AZ373" s="19" t="str">
        <f t="shared" si="88"/>
        <v/>
      </c>
      <c r="BA373" s="19" t="str">
        <f t="shared" si="97"/>
        <v/>
      </c>
    </row>
    <row r="374" spans="11:53" x14ac:dyDescent="0.3">
      <c r="K374" s="19"/>
      <c r="L374" s="81"/>
      <c r="M374" s="81"/>
      <c r="N374" s="81"/>
      <c r="O374" s="81"/>
      <c r="P374" s="81" t="str">
        <f t="shared" si="89"/>
        <v/>
      </c>
      <c r="Q374" s="81" t="str">
        <f t="shared" si="90"/>
        <v/>
      </c>
      <c r="R374" s="81"/>
      <c r="S374" s="81" t="str">
        <f t="shared" si="83"/>
        <v/>
      </c>
      <c r="T374" s="81"/>
      <c r="U374" s="81" t="str">
        <f t="shared" si="84"/>
        <v/>
      </c>
      <c r="V374" s="81" t="str">
        <f t="shared" si="91"/>
        <v/>
      </c>
      <c r="W374" s="81"/>
      <c r="X374" s="81"/>
      <c r="Y374" s="81" t="str">
        <f t="shared" si="92"/>
        <v/>
      </c>
      <c r="Z374" s="91"/>
      <c r="AA374" s="91"/>
      <c r="AB374" s="61" t="str">
        <f t="shared" si="85"/>
        <v/>
      </c>
      <c r="AG374" s="61" t="str">
        <f t="shared" si="93"/>
        <v/>
      </c>
      <c r="AR374" s="19" t="str">
        <f t="shared" si="86"/>
        <v/>
      </c>
      <c r="AS374" s="19" t="str">
        <f t="shared" si="87"/>
        <v/>
      </c>
      <c r="AT374" s="19" t="str">
        <f t="shared" si="94"/>
        <v/>
      </c>
      <c r="AU374" s="19"/>
      <c r="AV374" s="19"/>
      <c r="AW374" s="19" t="str">
        <f t="shared" si="95"/>
        <v/>
      </c>
      <c r="AX374" s="19"/>
      <c r="AY374" s="19" t="str">
        <f t="shared" si="96"/>
        <v/>
      </c>
      <c r="AZ374" s="19" t="str">
        <f t="shared" si="88"/>
        <v/>
      </c>
      <c r="BA374" s="19" t="str">
        <f t="shared" si="97"/>
        <v/>
      </c>
    </row>
    <row r="375" spans="11:53" x14ac:dyDescent="0.3">
      <c r="K375" s="19"/>
      <c r="L375" s="81"/>
      <c r="M375" s="81"/>
      <c r="N375" s="81"/>
      <c r="O375" s="81"/>
      <c r="P375" s="81" t="str">
        <f t="shared" si="89"/>
        <v/>
      </c>
      <c r="Q375" s="81" t="str">
        <f t="shared" si="90"/>
        <v/>
      </c>
      <c r="R375" s="81"/>
      <c r="S375" s="81" t="str">
        <f t="shared" si="83"/>
        <v/>
      </c>
      <c r="T375" s="81"/>
      <c r="U375" s="81" t="str">
        <f t="shared" si="84"/>
        <v/>
      </c>
      <c r="V375" s="81" t="str">
        <f t="shared" si="91"/>
        <v/>
      </c>
      <c r="W375" s="81"/>
      <c r="X375" s="81"/>
      <c r="Y375" s="81" t="str">
        <f t="shared" si="92"/>
        <v/>
      </c>
      <c r="Z375" s="91"/>
      <c r="AA375" s="91"/>
      <c r="AB375" s="61" t="str">
        <f t="shared" si="85"/>
        <v/>
      </c>
      <c r="AG375" s="61" t="str">
        <f t="shared" si="93"/>
        <v/>
      </c>
      <c r="AR375" s="19" t="str">
        <f t="shared" si="86"/>
        <v/>
      </c>
      <c r="AS375" s="19" t="str">
        <f t="shared" si="87"/>
        <v/>
      </c>
      <c r="AT375" s="19" t="str">
        <f t="shared" si="94"/>
        <v/>
      </c>
      <c r="AU375" s="19"/>
      <c r="AV375" s="19"/>
      <c r="AW375" s="19" t="str">
        <f t="shared" si="95"/>
        <v/>
      </c>
      <c r="AX375" s="19"/>
      <c r="AY375" s="19" t="str">
        <f t="shared" si="96"/>
        <v/>
      </c>
      <c r="AZ375" s="19" t="str">
        <f t="shared" si="88"/>
        <v/>
      </c>
      <c r="BA375" s="19" t="str">
        <f t="shared" si="97"/>
        <v/>
      </c>
    </row>
    <row r="376" spans="11:53" x14ac:dyDescent="0.3">
      <c r="K376" s="19"/>
      <c r="L376" s="81"/>
      <c r="M376" s="81"/>
      <c r="N376" s="81"/>
      <c r="O376" s="81"/>
      <c r="P376" s="81" t="str">
        <f t="shared" si="89"/>
        <v/>
      </c>
      <c r="Q376" s="81" t="str">
        <f t="shared" si="90"/>
        <v/>
      </c>
      <c r="R376" s="81"/>
      <c r="S376" s="81" t="str">
        <f t="shared" si="83"/>
        <v/>
      </c>
      <c r="T376" s="81"/>
      <c r="U376" s="81" t="str">
        <f t="shared" si="84"/>
        <v/>
      </c>
      <c r="V376" s="81" t="str">
        <f t="shared" si="91"/>
        <v/>
      </c>
      <c r="W376" s="81"/>
      <c r="X376" s="81"/>
      <c r="Y376" s="81" t="str">
        <f t="shared" si="92"/>
        <v/>
      </c>
      <c r="Z376" s="91"/>
      <c r="AA376" s="91"/>
      <c r="AB376" s="61" t="str">
        <f t="shared" si="85"/>
        <v/>
      </c>
      <c r="AG376" s="61" t="str">
        <f t="shared" si="93"/>
        <v/>
      </c>
      <c r="AR376" s="19" t="str">
        <f t="shared" si="86"/>
        <v/>
      </c>
      <c r="AS376" s="19" t="str">
        <f t="shared" si="87"/>
        <v/>
      </c>
      <c r="AT376" s="19" t="str">
        <f t="shared" si="94"/>
        <v/>
      </c>
      <c r="AU376" s="19"/>
      <c r="AV376" s="19"/>
      <c r="AW376" s="19" t="str">
        <f t="shared" si="95"/>
        <v/>
      </c>
      <c r="AX376" s="19"/>
      <c r="AY376" s="19" t="str">
        <f t="shared" si="96"/>
        <v/>
      </c>
      <c r="AZ376" s="19" t="str">
        <f t="shared" si="88"/>
        <v/>
      </c>
      <c r="BA376" s="19" t="str">
        <f t="shared" si="97"/>
        <v/>
      </c>
    </row>
    <row r="377" spans="11:53" x14ac:dyDescent="0.3">
      <c r="K377" s="19"/>
      <c r="L377" s="81"/>
      <c r="M377" s="81"/>
      <c r="N377" s="81"/>
      <c r="O377" s="81"/>
      <c r="P377" s="81" t="str">
        <f t="shared" si="89"/>
        <v/>
      </c>
      <c r="Q377" s="81" t="str">
        <f t="shared" si="90"/>
        <v/>
      </c>
      <c r="R377" s="81"/>
      <c r="S377" s="81" t="str">
        <f t="shared" si="83"/>
        <v/>
      </c>
      <c r="T377" s="81"/>
      <c r="U377" s="81" t="str">
        <f t="shared" si="84"/>
        <v/>
      </c>
      <c r="V377" s="81" t="str">
        <f t="shared" si="91"/>
        <v/>
      </c>
      <c r="W377" s="81"/>
      <c r="X377" s="81"/>
      <c r="Y377" s="81" t="str">
        <f t="shared" si="92"/>
        <v/>
      </c>
      <c r="Z377" s="91"/>
      <c r="AA377" s="91"/>
      <c r="AB377" s="61" t="str">
        <f t="shared" si="85"/>
        <v/>
      </c>
      <c r="AG377" s="61" t="str">
        <f t="shared" si="93"/>
        <v/>
      </c>
      <c r="AR377" s="19" t="str">
        <f t="shared" si="86"/>
        <v/>
      </c>
      <c r="AS377" s="19" t="str">
        <f t="shared" si="87"/>
        <v/>
      </c>
      <c r="AT377" s="19" t="str">
        <f t="shared" si="94"/>
        <v/>
      </c>
      <c r="AU377" s="19"/>
      <c r="AV377" s="19"/>
      <c r="AW377" s="19" t="str">
        <f t="shared" si="95"/>
        <v/>
      </c>
      <c r="AX377" s="19"/>
      <c r="AY377" s="19" t="str">
        <f t="shared" si="96"/>
        <v/>
      </c>
      <c r="AZ377" s="19" t="str">
        <f t="shared" si="88"/>
        <v/>
      </c>
      <c r="BA377" s="19" t="str">
        <f t="shared" si="97"/>
        <v/>
      </c>
    </row>
    <row r="378" spans="11:53" x14ac:dyDescent="0.3">
      <c r="K378" s="19"/>
      <c r="L378" s="81"/>
      <c r="M378" s="81"/>
      <c r="N378" s="81"/>
      <c r="O378" s="81"/>
      <c r="P378" s="81" t="str">
        <f t="shared" si="89"/>
        <v/>
      </c>
      <c r="Q378" s="81" t="str">
        <f t="shared" si="90"/>
        <v/>
      </c>
      <c r="R378" s="81"/>
      <c r="S378" s="81" t="str">
        <f t="shared" si="83"/>
        <v/>
      </c>
      <c r="T378" s="81"/>
      <c r="U378" s="81" t="str">
        <f t="shared" si="84"/>
        <v/>
      </c>
      <c r="V378" s="81" t="str">
        <f t="shared" si="91"/>
        <v/>
      </c>
      <c r="W378" s="81"/>
      <c r="X378" s="81"/>
      <c r="Y378" s="81" t="str">
        <f t="shared" si="92"/>
        <v/>
      </c>
      <c r="Z378" s="91"/>
      <c r="AA378" s="91"/>
      <c r="AB378" s="61" t="str">
        <f t="shared" si="85"/>
        <v/>
      </c>
      <c r="AG378" s="61" t="str">
        <f t="shared" si="93"/>
        <v/>
      </c>
      <c r="AR378" s="19" t="str">
        <f t="shared" si="86"/>
        <v/>
      </c>
      <c r="AS378" s="19" t="str">
        <f t="shared" si="87"/>
        <v/>
      </c>
      <c r="AT378" s="19" t="str">
        <f t="shared" si="94"/>
        <v/>
      </c>
      <c r="AU378" s="19"/>
      <c r="AV378" s="19"/>
      <c r="AW378" s="19" t="str">
        <f t="shared" si="95"/>
        <v/>
      </c>
      <c r="AX378" s="19"/>
      <c r="AY378" s="19" t="str">
        <f t="shared" si="96"/>
        <v/>
      </c>
      <c r="AZ378" s="19" t="str">
        <f t="shared" si="88"/>
        <v/>
      </c>
      <c r="BA378" s="19" t="str">
        <f t="shared" si="97"/>
        <v/>
      </c>
    </row>
    <row r="379" spans="11:53" x14ac:dyDescent="0.3">
      <c r="K379" s="19"/>
      <c r="L379" s="81"/>
      <c r="M379" s="81"/>
      <c r="N379" s="81"/>
      <c r="O379" s="81"/>
      <c r="P379" s="81" t="str">
        <f t="shared" si="89"/>
        <v/>
      </c>
      <c r="Q379" s="81" t="str">
        <f t="shared" si="90"/>
        <v/>
      </c>
      <c r="R379" s="81"/>
      <c r="S379" s="81" t="str">
        <f t="shared" si="83"/>
        <v/>
      </c>
      <c r="T379" s="81"/>
      <c r="U379" s="81" t="str">
        <f t="shared" si="84"/>
        <v/>
      </c>
      <c r="V379" s="81" t="str">
        <f t="shared" si="91"/>
        <v/>
      </c>
      <c r="W379" s="81"/>
      <c r="X379" s="81"/>
      <c r="Y379" s="81" t="str">
        <f t="shared" si="92"/>
        <v/>
      </c>
      <c r="Z379" s="91"/>
      <c r="AA379" s="91"/>
      <c r="AB379" s="61" t="str">
        <f t="shared" si="85"/>
        <v/>
      </c>
      <c r="AG379" s="61" t="str">
        <f t="shared" si="93"/>
        <v/>
      </c>
      <c r="AR379" s="19" t="str">
        <f t="shared" si="86"/>
        <v/>
      </c>
      <c r="AS379" s="19" t="str">
        <f t="shared" si="87"/>
        <v/>
      </c>
      <c r="AT379" s="19" t="str">
        <f t="shared" si="94"/>
        <v/>
      </c>
      <c r="AU379" s="19"/>
      <c r="AV379" s="19"/>
      <c r="AW379" s="19" t="str">
        <f t="shared" si="95"/>
        <v/>
      </c>
      <c r="AX379" s="19"/>
      <c r="AY379" s="19" t="str">
        <f t="shared" si="96"/>
        <v/>
      </c>
      <c r="AZ379" s="19" t="str">
        <f t="shared" si="88"/>
        <v/>
      </c>
      <c r="BA379" s="19" t="str">
        <f t="shared" si="97"/>
        <v/>
      </c>
    </row>
    <row r="380" spans="11:53" x14ac:dyDescent="0.3">
      <c r="K380" s="19"/>
      <c r="L380" s="81"/>
      <c r="M380" s="81"/>
      <c r="N380" s="81"/>
      <c r="O380" s="81"/>
      <c r="P380" s="81" t="str">
        <f t="shared" si="89"/>
        <v/>
      </c>
      <c r="Q380" s="81" t="str">
        <f t="shared" si="90"/>
        <v/>
      </c>
      <c r="R380" s="81"/>
      <c r="S380" s="81" t="str">
        <f t="shared" si="83"/>
        <v/>
      </c>
      <c r="T380" s="81"/>
      <c r="U380" s="81" t="str">
        <f t="shared" si="84"/>
        <v/>
      </c>
      <c r="V380" s="81" t="str">
        <f t="shared" si="91"/>
        <v/>
      </c>
      <c r="W380" s="81"/>
      <c r="X380" s="81"/>
      <c r="Y380" s="81" t="str">
        <f t="shared" si="92"/>
        <v/>
      </c>
      <c r="Z380" s="91"/>
      <c r="AA380" s="91"/>
      <c r="AB380" s="61" t="str">
        <f t="shared" si="85"/>
        <v/>
      </c>
      <c r="AG380" s="61" t="str">
        <f t="shared" si="93"/>
        <v/>
      </c>
      <c r="AR380" s="19" t="str">
        <f t="shared" si="86"/>
        <v/>
      </c>
      <c r="AS380" s="19" t="str">
        <f t="shared" si="87"/>
        <v/>
      </c>
      <c r="AT380" s="19" t="str">
        <f t="shared" si="94"/>
        <v/>
      </c>
      <c r="AU380" s="19"/>
      <c r="AV380" s="19"/>
      <c r="AW380" s="19" t="str">
        <f t="shared" si="95"/>
        <v/>
      </c>
      <c r="AX380" s="19"/>
      <c r="AY380" s="19" t="str">
        <f t="shared" si="96"/>
        <v/>
      </c>
      <c r="AZ380" s="19" t="str">
        <f t="shared" si="88"/>
        <v/>
      </c>
      <c r="BA380" s="19" t="str">
        <f t="shared" si="97"/>
        <v/>
      </c>
    </row>
    <row r="381" spans="11:53" x14ac:dyDescent="0.3">
      <c r="K381" s="19"/>
      <c r="L381" s="81"/>
      <c r="M381" s="81"/>
      <c r="N381" s="81"/>
      <c r="O381" s="81"/>
      <c r="P381" s="81" t="str">
        <f t="shared" si="89"/>
        <v/>
      </c>
      <c r="Q381" s="81" t="str">
        <f t="shared" si="90"/>
        <v/>
      </c>
      <c r="R381" s="81"/>
      <c r="S381" s="81" t="str">
        <f t="shared" si="83"/>
        <v/>
      </c>
      <c r="T381" s="81"/>
      <c r="U381" s="81" t="str">
        <f t="shared" si="84"/>
        <v/>
      </c>
      <c r="V381" s="81" t="str">
        <f t="shared" si="91"/>
        <v/>
      </c>
      <c r="W381" s="81"/>
      <c r="X381" s="81"/>
      <c r="Y381" s="81" t="str">
        <f t="shared" si="92"/>
        <v/>
      </c>
      <c r="Z381" s="91"/>
      <c r="AA381" s="91"/>
      <c r="AB381" s="61" t="str">
        <f t="shared" si="85"/>
        <v/>
      </c>
      <c r="AG381" s="61" t="str">
        <f t="shared" si="93"/>
        <v/>
      </c>
      <c r="AR381" s="19" t="str">
        <f t="shared" si="86"/>
        <v/>
      </c>
      <c r="AS381" s="19" t="str">
        <f t="shared" si="87"/>
        <v/>
      </c>
      <c r="AT381" s="19" t="str">
        <f t="shared" si="94"/>
        <v/>
      </c>
      <c r="AU381" s="19"/>
      <c r="AV381" s="19"/>
      <c r="AW381" s="19" t="str">
        <f t="shared" si="95"/>
        <v/>
      </c>
      <c r="AX381" s="19"/>
      <c r="AY381" s="19" t="str">
        <f t="shared" si="96"/>
        <v/>
      </c>
      <c r="AZ381" s="19" t="str">
        <f t="shared" si="88"/>
        <v/>
      </c>
      <c r="BA381" s="19" t="str">
        <f t="shared" si="97"/>
        <v/>
      </c>
    </row>
    <row r="382" spans="11:53" x14ac:dyDescent="0.3">
      <c r="K382" s="19"/>
      <c r="L382" s="81"/>
      <c r="M382" s="81"/>
      <c r="N382" s="81"/>
      <c r="O382" s="81"/>
      <c r="P382" s="81" t="str">
        <f t="shared" si="89"/>
        <v/>
      </c>
      <c r="Q382" s="81" t="str">
        <f t="shared" si="90"/>
        <v/>
      </c>
      <c r="R382" s="81"/>
      <c r="S382" s="81" t="str">
        <f t="shared" si="83"/>
        <v/>
      </c>
      <c r="T382" s="81"/>
      <c r="U382" s="81" t="str">
        <f t="shared" si="84"/>
        <v/>
      </c>
      <c r="V382" s="81" t="str">
        <f t="shared" si="91"/>
        <v/>
      </c>
      <c r="W382" s="81"/>
      <c r="X382" s="81"/>
      <c r="Y382" s="81" t="str">
        <f t="shared" si="92"/>
        <v/>
      </c>
      <c r="Z382" s="91"/>
      <c r="AA382" s="91"/>
      <c r="AB382" s="61" t="str">
        <f t="shared" si="85"/>
        <v/>
      </c>
      <c r="AG382" s="61" t="str">
        <f t="shared" si="93"/>
        <v/>
      </c>
      <c r="AR382" s="19" t="str">
        <f t="shared" si="86"/>
        <v/>
      </c>
      <c r="AS382" s="19" t="str">
        <f t="shared" si="87"/>
        <v/>
      </c>
      <c r="AT382" s="19" t="str">
        <f t="shared" si="94"/>
        <v/>
      </c>
      <c r="AU382" s="19"/>
      <c r="AV382" s="19"/>
      <c r="AW382" s="19" t="str">
        <f t="shared" si="95"/>
        <v/>
      </c>
      <c r="AX382" s="19"/>
      <c r="AY382" s="19" t="str">
        <f t="shared" si="96"/>
        <v/>
      </c>
      <c r="AZ382" s="19" t="str">
        <f t="shared" si="88"/>
        <v/>
      </c>
      <c r="BA382" s="19" t="str">
        <f t="shared" si="97"/>
        <v/>
      </c>
    </row>
    <row r="383" spans="11:53" x14ac:dyDescent="0.3">
      <c r="K383" s="19"/>
      <c r="L383" s="81"/>
      <c r="M383" s="81"/>
      <c r="N383" s="81"/>
      <c r="O383" s="81"/>
      <c r="P383" s="81" t="str">
        <f t="shared" si="89"/>
        <v/>
      </c>
      <c r="Q383" s="81" t="str">
        <f t="shared" si="90"/>
        <v/>
      </c>
      <c r="R383" s="81"/>
      <c r="S383" s="81" t="str">
        <f t="shared" si="83"/>
        <v/>
      </c>
      <c r="T383" s="81"/>
      <c r="U383" s="81" t="str">
        <f t="shared" si="84"/>
        <v/>
      </c>
      <c r="V383" s="81" t="str">
        <f t="shared" si="91"/>
        <v/>
      </c>
      <c r="W383" s="81"/>
      <c r="X383" s="81"/>
      <c r="Y383" s="81" t="str">
        <f t="shared" si="92"/>
        <v/>
      </c>
      <c r="Z383" s="91"/>
      <c r="AA383" s="91"/>
      <c r="AB383" s="61" t="str">
        <f t="shared" si="85"/>
        <v/>
      </c>
      <c r="AG383" s="61" t="str">
        <f t="shared" si="93"/>
        <v/>
      </c>
      <c r="AR383" s="19" t="str">
        <f t="shared" si="86"/>
        <v/>
      </c>
      <c r="AS383" s="19" t="str">
        <f t="shared" si="87"/>
        <v/>
      </c>
      <c r="AT383" s="19" t="str">
        <f t="shared" si="94"/>
        <v/>
      </c>
      <c r="AU383" s="19"/>
      <c r="AV383" s="19"/>
      <c r="AW383" s="19" t="str">
        <f t="shared" si="95"/>
        <v/>
      </c>
      <c r="AX383" s="19"/>
      <c r="AY383" s="19" t="str">
        <f t="shared" si="96"/>
        <v/>
      </c>
      <c r="AZ383" s="19" t="str">
        <f t="shared" si="88"/>
        <v/>
      </c>
      <c r="BA383" s="19" t="str">
        <f t="shared" si="97"/>
        <v/>
      </c>
    </row>
    <row r="384" spans="11:53" x14ac:dyDescent="0.3">
      <c r="K384" s="19"/>
      <c r="L384" s="81"/>
      <c r="M384" s="81"/>
      <c r="N384" s="81"/>
      <c r="O384" s="81"/>
      <c r="P384" s="81" t="str">
        <f t="shared" si="89"/>
        <v/>
      </c>
      <c r="Q384" s="81" t="str">
        <f t="shared" si="90"/>
        <v/>
      </c>
      <c r="R384" s="81"/>
      <c r="S384" s="81" t="str">
        <f t="shared" si="83"/>
        <v/>
      </c>
      <c r="T384" s="81"/>
      <c r="U384" s="81" t="str">
        <f t="shared" si="84"/>
        <v/>
      </c>
      <c r="V384" s="81" t="str">
        <f t="shared" si="91"/>
        <v/>
      </c>
      <c r="W384" s="81"/>
      <c r="X384" s="81"/>
      <c r="Y384" s="81" t="str">
        <f t="shared" si="92"/>
        <v/>
      </c>
      <c r="Z384" s="91"/>
      <c r="AA384" s="91"/>
      <c r="AB384" s="61" t="str">
        <f t="shared" si="85"/>
        <v/>
      </c>
      <c r="AG384" s="61" t="str">
        <f t="shared" si="93"/>
        <v/>
      </c>
      <c r="AR384" s="19" t="str">
        <f t="shared" si="86"/>
        <v/>
      </c>
      <c r="AS384" s="19" t="str">
        <f t="shared" si="87"/>
        <v/>
      </c>
      <c r="AT384" s="19" t="str">
        <f t="shared" si="94"/>
        <v/>
      </c>
      <c r="AU384" s="19"/>
      <c r="AV384" s="19"/>
      <c r="AW384" s="19" t="str">
        <f t="shared" si="95"/>
        <v/>
      </c>
      <c r="AX384" s="19"/>
      <c r="AY384" s="19" t="str">
        <f t="shared" si="96"/>
        <v/>
      </c>
      <c r="AZ384" s="19" t="str">
        <f t="shared" si="88"/>
        <v/>
      </c>
      <c r="BA384" s="19" t="str">
        <f t="shared" si="97"/>
        <v/>
      </c>
    </row>
    <row r="385" spans="11:53" x14ac:dyDescent="0.3">
      <c r="K385" s="19"/>
      <c r="L385" s="81"/>
      <c r="M385" s="81"/>
      <c r="N385" s="81"/>
      <c r="O385" s="81"/>
      <c r="P385" s="81" t="str">
        <f t="shared" si="89"/>
        <v/>
      </c>
      <c r="Q385" s="81" t="str">
        <f t="shared" si="90"/>
        <v/>
      </c>
      <c r="R385" s="81"/>
      <c r="S385" s="81" t="str">
        <f t="shared" si="83"/>
        <v/>
      </c>
      <c r="T385" s="81"/>
      <c r="U385" s="81" t="str">
        <f t="shared" si="84"/>
        <v/>
      </c>
      <c r="V385" s="81" t="str">
        <f t="shared" si="91"/>
        <v/>
      </c>
      <c r="W385" s="81"/>
      <c r="X385" s="81"/>
      <c r="Y385" s="81" t="str">
        <f t="shared" si="92"/>
        <v/>
      </c>
      <c r="Z385" s="91"/>
      <c r="AA385" s="91"/>
      <c r="AB385" s="61" t="str">
        <f t="shared" si="85"/>
        <v/>
      </c>
      <c r="AG385" s="61" t="str">
        <f t="shared" si="93"/>
        <v/>
      </c>
      <c r="AR385" s="19" t="str">
        <f t="shared" si="86"/>
        <v/>
      </c>
      <c r="AS385" s="19" t="str">
        <f t="shared" si="87"/>
        <v/>
      </c>
      <c r="AT385" s="19" t="str">
        <f t="shared" si="94"/>
        <v/>
      </c>
      <c r="AU385" s="19"/>
      <c r="AV385" s="19"/>
      <c r="AW385" s="19" t="str">
        <f t="shared" si="95"/>
        <v/>
      </c>
      <c r="AX385" s="19"/>
      <c r="AY385" s="19" t="str">
        <f t="shared" si="96"/>
        <v/>
      </c>
      <c r="AZ385" s="19" t="str">
        <f t="shared" si="88"/>
        <v/>
      </c>
      <c r="BA385" s="19" t="str">
        <f t="shared" si="97"/>
        <v/>
      </c>
    </row>
    <row r="386" spans="11:53" x14ac:dyDescent="0.3">
      <c r="K386" s="19"/>
      <c r="L386" s="81"/>
      <c r="M386" s="81"/>
      <c r="N386" s="81"/>
      <c r="O386" s="81"/>
      <c r="P386" s="81" t="str">
        <f t="shared" si="89"/>
        <v/>
      </c>
      <c r="Q386" s="81" t="str">
        <f t="shared" si="90"/>
        <v/>
      </c>
      <c r="R386" s="81"/>
      <c r="S386" s="81" t="str">
        <f t="shared" si="83"/>
        <v/>
      </c>
      <c r="T386" s="81"/>
      <c r="U386" s="81" t="str">
        <f t="shared" si="84"/>
        <v/>
      </c>
      <c r="V386" s="81" t="str">
        <f t="shared" si="91"/>
        <v/>
      </c>
      <c r="W386" s="81"/>
      <c r="X386" s="81"/>
      <c r="Y386" s="81" t="str">
        <f t="shared" si="92"/>
        <v/>
      </c>
      <c r="Z386" s="91"/>
      <c r="AA386" s="91"/>
      <c r="AB386" s="61" t="str">
        <f t="shared" si="85"/>
        <v/>
      </c>
      <c r="AG386" s="61" t="str">
        <f t="shared" si="93"/>
        <v/>
      </c>
      <c r="AR386" s="19" t="str">
        <f t="shared" si="86"/>
        <v/>
      </c>
      <c r="AS386" s="19" t="str">
        <f t="shared" si="87"/>
        <v/>
      </c>
      <c r="AT386" s="19" t="str">
        <f t="shared" si="94"/>
        <v/>
      </c>
      <c r="AU386" s="19"/>
      <c r="AV386" s="19"/>
      <c r="AW386" s="19" t="str">
        <f t="shared" si="95"/>
        <v/>
      </c>
      <c r="AX386" s="19"/>
      <c r="AY386" s="19" t="str">
        <f t="shared" si="96"/>
        <v/>
      </c>
      <c r="AZ386" s="19" t="str">
        <f t="shared" si="88"/>
        <v/>
      </c>
      <c r="BA386" s="19" t="str">
        <f t="shared" si="97"/>
        <v/>
      </c>
    </row>
    <row r="387" spans="11:53" x14ac:dyDescent="0.3">
      <c r="K387" s="19"/>
      <c r="L387" s="81"/>
      <c r="M387" s="81"/>
      <c r="N387" s="81"/>
      <c r="O387" s="81"/>
      <c r="P387" s="81" t="str">
        <f t="shared" si="89"/>
        <v/>
      </c>
      <c r="Q387" s="81" t="str">
        <f t="shared" si="90"/>
        <v/>
      </c>
      <c r="R387" s="81"/>
      <c r="S387" s="81" t="str">
        <f t="shared" ref="S387:S400" si="98">IF(K387=0,"",IF(R387&lt;lumpsum,1,""))</f>
        <v/>
      </c>
      <c r="T387" s="81"/>
      <c r="U387" s="81" t="str">
        <f t="shared" ref="U387:U400" si="99">IF(K387=0,"",IF(T387&lt;lumpsum,1,""))</f>
        <v/>
      </c>
      <c r="V387" s="81" t="str">
        <f t="shared" si="91"/>
        <v/>
      </c>
      <c r="W387" s="81"/>
      <c r="X387" s="81"/>
      <c r="Y387" s="81" t="str">
        <f t="shared" si="92"/>
        <v/>
      </c>
      <c r="Z387" s="91"/>
      <c r="AA387" s="91"/>
      <c r="AB387" s="61" t="str">
        <f t="shared" ref="AB387:AB400" si="100">IF(K387=0,"",IF(W387&gt;target1,1,""))</f>
        <v/>
      </c>
      <c r="AG387" s="61" t="str">
        <f t="shared" si="93"/>
        <v/>
      </c>
      <c r="AR387" s="19" t="str">
        <f t="shared" ref="AR387:AR400" si="101">IF(K387=0,"",IF(L387&gt;targetp,1,""))</f>
        <v/>
      </c>
      <c r="AS387" s="19" t="str">
        <f t="shared" ref="AS387:AS400" si="102">IF(K387=0,"",IF(N387&gt;targetp,1,""))</f>
        <v/>
      </c>
      <c r="AT387" s="19" t="str">
        <f t="shared" si="94"/>
        <v/>
      </c>
      <c r="AU387" s="19"/>
      <c r="AV387" s="19"/>
      <c r="AW387" s="19" t="str">
        <f t="shared" si="95"/>
        <v/>
      </c>
      <c r="AX387" s="19"/>
      <c r="AY387" s="19" t="str">
        <f t="shared" si="96"/>
        <v/>
      </c>
      <c r="AZ387" s="19" t="str">
        <f t="shared" ref="AZ387:AZ400" si="103">IF(K387=0,"",IF(AU387&gt;target1,1,""))</f>
        <v/>
      </c>
      <c r="BA387" s="19" t="str">
        <f t="shared" si="97"/>
        <v/>
      </c>
    </row>
    <row r="388" spans="11:53" x14ac:dyDescent="0.3">
      <c r="K388" s="19"/>
      <c r="L388" s="81"/>
      <c r="M388" s="81"/>
      <c r="N388" s="81"/>
      <c r="O388" s="81"/>
      <c r="P388" s="81" t="str">
        <f t="shared" ref="P388:P400" si="104">IF(L388&lt;M388,1,"")</f>
        <v/>
      </c>
      <c r="Q388" s="81" t="str">
        <f t="shared" ref="Q388:Q400" si="105">IF(N388&lt;O388,1,"")</f>
        <v/>
      </c>
      <c r="R388" s="81"/>
      <c r="S388" s="81" t="str">
        <f t="shared" si="98"/>
        <v/>
      </c>
      <c r="T388" s="81"/>
      <c r="U388" s="81" t="str">
        <f t="shared" si="99"/>
        <v/>
      </c>
      <c r="V388" s="81" t="str">
        <f t="shared" ref="V388:V400" si="106">IF(K388=0,"",IF(T388&gt;R388,1,""))</f>
        <v/>
      </c>
      <c r="W388" s="81"/>
      <c r="X388" s="81"/>
      <c r="Y388" s="81" t="str">
        <f t="shared" ref="Y388:Y400" si="107">IF(K388=0,"",IF(W388&lt;X388,1,""))</f>
        <v/>
      </c>
      <c r="Z388" s="91"/>
      <c r="AA388" s="91"/>
      <c r="AB388" s="61" t="str">
        <f t="shared" si="100"/>
        <v/>
      </c>
      <c r="AG388" s="61" t="str">
        <f t="shared" ref="AG388:AG400" si="108">IF(K388=0,"",IF(W388&gt;L388,1,""))</f>
        <v/>
      </c>
      <c r="AR388" s="19" t="str">
        <f t="shared" si="101"/>
        <v/>
      </c>
      <c r="AS388" s="19" t="str">
        <f t="shared" si="102"/>
        <v/>
      </c>
      <c r="AT388" s="19" t="str">
        <f t="shared" ref="AT388:AT400" si="109">IF(K388=0,"",IF(N388&gt;L388,1,""))</f>
        <v/>
      </c>
      <c r="AU388" s="19"/>
      <c r="AV388" s="19"/>
      <c r="AW388" s="19" t="str">
        <f t="shared" ref="AW388:AW400" si="110">IF(K388=0,"",IF(AU388&lt;AV388,1,""))</f>
        <v/>
      </c>
      <c r="AX388" s="19"/>
      <c r="AY388" s="19" t="str">
        <f t="shared" ref="AY388:AY400" si="111">IF(K388=0,"",IF(AU388&gt;L388,1,""))</f>
        <v/>
      </c>
      <c r="AZ388" s="19" t="str">
        <f t="shared" si="103"/>
        <v/>
      </c>
      <c r="BA388" s="19" t="str">
        <f t="shared" ref="BA388:BA400" si="112">IF(K388=0,"",IF(W388&gt;AU388,1,""))</f>
        <v/>
      </c>
    </row>
    <row r="389" spans="11:53" x14ac:dyDescent="0.3">
      <c r="K389" s="19"/>
      <c r="L389" s="81"/>
      <c r="M389" s="81"/>
      <c r="N389" s="81"/>
      <c r="O389" s="81"/>
      <c r="P389" s="81" t="str">
        <f t="shared" si="104"/>
        <v/>
      </c>
      <c r="Q389" s="81" t="str">
        <f t="shared" si="105"/>
        <v/>
      </c>
      <c r="R389" s="81"/>
      <c r="S389" s="81" t="str">
        <f t="shared" si="98"/>
        <v/>
      </c>
      <c r="T389" s="81"/>
      <c r="U389" s="81" t="str">
        <f t="shared" si="99"/>
        <v/>
      </c>
      <c r="V389" s="81" t="str">
        <f t="shared" si="106"/>
        <v/>
      </c>
      <c r="W389" s="81"/>
      <c r="X389" s="81"/>
      <c r="Y389" s="81" t="str">
        <f t="shared" si="107"/>
        <v/>
      </c>
      <c r="Z389" s="91"/>
      <c r="AA389" s="91"/>
      <c r="AB389" s="61" t="str">
        <f t="shared" si="100"/>
        <v/>
      </c>
      <c r="AG389" s="61" t="str">
        <f t="shared" si="108"/>
        <v/>
      </c>
      <c r="AR389" s="19" t="str">
        <f t="shared" si="101"/>
        <v/>
      </c>
      <c r="AS389" s="19" t="str">
        <f t="shared" si="102"/>
        <v/>
      </c>
      <c r="AT389" s="19" t="str">
        <f t="shared" si="109"/>
        <v/>
      </c>
      <c r="AU389" s="19"/>
      <c r="AV389" s="19"/>
      <c r="AW389" s="19" t="str">
        <f t="shared" si="110"/>
        <v/>
      </c>
      <c r="AX389" s="19"/>
      <c r="AY389" s="19" t="str">
        <f t="shared" si="111"/>
        <v/>
      </c>
      <c r="AZ389" s="19" t="str">
        <f t="shared" si="103"/>
        <v/>
      </c>
      <c r="BA389" s="19" t="str">
        <f t="shared" si="112"/>
        <v/>
      </c>
    </row>
    <row r="390" spans="11:53" x14ac:dyDescent="0.3">
      <c r="K390" s="19"/>
      <c r="L390" s="81"/>
      <c r="M390" s="81"/>
      <c r="N390" s="81"/>
      <c r="O390" s="81"/>
      <c r="P390" s="81" t="str">
        <f t="shared" si="104"/>
        <v/>
      </c>
      <c r="Q390" s="81" t="str">
        <f t="shared" si="105"/>
        <v/>
      </c>
      <c r="R390" s="81"/>
      <c r="S390" s="81" t="str">
        <f t="shared" si="98"/>
        <v/>
      </c>
      <c r="T390" s="81"/>
      <c r="U390" s="81" t="str">
        <f t="shared" si="99"/>
        <v/>
      </c>
      <c r="V390" s="81" t="str">
        <f t="shared" si="106"/>
        <v/>
      </c>
      <c r="W390" s="81"/>
      <c r="X390" s="81"/>
      <c r="Y390" s="81" t="str">
        <f t="shared" si="107"/>
        <v/>
      </c>
      <c r="Z390" s="91"/>
      <c r="AA390" s="91"/>
      <c r="AB390" s="61" t="str">
        <f t="shared" si="100"/>
        <v/>
      </c>
      <c r="AG390" s="61" t="str">
        <f t="shared" si="108"/>
        <v/>
      </c>
      <c r="AR390" s="19" t="str">
        <f t="shared" si="101"/>
        <v/>
      </c>
      <c r="AS390" s="19" t="str">
        <f t="shared" si="102"/>
        <v/>
      </c>
      <c r="AT390" s="19" t="str">
        <f t="shared" si="109"/>
        <v/>
      </c>
      <c r="AU390" s="19"/>
      <c r="AV390" s="19"/>
      <c r="AW390" s="19" t="str">
        <f t="shared" si="110"/>
        <v/>
      </c>
      <c r="AX390" s="19"/>
      <c r="AY390" s="19" t="str">
        <f t="shared" si="111"/>
        <v/>
      </c>
      <c r="AZ390" s="19" t="str">
        <f t="shared" si="103"/>
        <v/>
      </c>
      <c r="BA390" s="19" t="str">
        <f t="shared" si="112"/>
        <v/>
      </c>
    </row>
    <row r="391" spans="11:53" x14ac:dyDescent="0.3">
      <c r="K391" s="19"/>
      <c r="L391" s="81"/>
      <c r="M391" s="81"/>
      <c r="N391" s="81"/>
      <c r="O391" s="81"/>
      <c r="P391" s="81" t="str">
        <f t="shared" si="104"/>
        <v/>
      </c>
      <c r="Q391" s="81" t="str">
        <f t="shared" si="105"/>
        <v/>
      </c>
      <c r="R391" s="81"/>
      <c r="S391" s="81" t="str">
        <f t="shared" si="98"/>
        <v/>
      </c>
      <c r="T391" s="81"/>
      <c r="U391" s="81" t="str">
        <f t="shared" si="99"/>
        <v/>
      </c>
      <c r="V391" s="81" t="str">
        <f t="shared" si="106"/>
        <v/>
      </c>
      <c r="W391" s="81"/>
      <c r="X391" s="81"/>
      <c r="Y391" s="81" t="str">
        <f t="shared" si="107"/>
        <v/>
      </c>
      <c r="Z391" s="91"/>
      <c r="AA391" s="91"/>
      <c r="AB391" s="61" t="str">
        <f t="shared" si="100"/>
        <v/>
      </c>
      <c r="AG391" s="61" t="str">
        <f t="shared" si="108"/>
        <v/>
      </c>
      <c r="AR391" s="19" t="str">
        <f t="shared" si="101"/>
        <v/>
      </c>
      <c r="AS391" s="19" t="str">
        <f t="shared" si="102"/>
        <v/>
      </c>
      <c r="AT391" s="19" t="str">
        <f t="shared" si="109"/>
        <v/>
      </c>
      <c r="AU391" s="19"/>
      <c r="AV391" s="19"/>
      <c r="AW391" s="19" t="str">
        <f t="shared" si="110"/>
        <v/>
      </c>
      <c r="AX391" s="19"/>
      <c r="AY391" s="19" t="str">
        <f t="shared" si="111"/>
        <v/>
      </c>
      <c r="AZ391" s="19" t="str">
        <f t="shared" si="103"/>
        <v/>
      </c>
      <c r="BA391" s="19" t="str">
        <f t="shared" si="112"/>
        <v/>
      </c>
    </row>
    <row r="392" spans="11:53" x14ac:dyDescent="0.3">
      <c r="K392" s="19"/>
      <c r="L392" s="81"/>
      <c r="M392" s="81"/>
      <c r="N392" s="81"/>
      <c r="O392" s="81"/>
      <c r="P392" s="81" t="str">
        <f t="shared" si="104"/>
        <v/>
      </c>
      <c r="Q392" s="81" t="str">
        <f t="shared" si="105"/>
        <v/>
      </c>
      <c r="R392" s="81"/>
      <c r="S392" s="81" t="str">
        <f t="shared" si="98"/>
        <v/>
      </c>
      <c r="T392" s="81"/>
      <c r="U392" s="81" t="str">
        <f t="shared" si="99"/>
        <v/>
      </c>
      <c r="V392" s="81" t="str">
        <f t="shared" si="106"/>
        <v/>
      </c>
      <c r="W392" s="81"/>
      <c r="X392" s="81"/>
      <c r="Y392" s="81" t="str">
        <f t="shared" si="107"/>
        <v/>
      </c>
      <c r="Z392" s="91"/>
      <c r="AA392" s="91"/>
      <c r="AB392" s="61" t="str">
        <f t="shared" si="100"/>
        <v/>
      </c>
      <c r="AG392" s="61" t="str">
        <f t="shared" si="108"/>
        <v/>
      </c>
      <c r="AR392" s="19" t="str">
        <f t="shared" si="101"/>
        <v/>
      </c>
      <c r="AS392" s="19" t="str">
        <f t="shared" si="102"/>
        <v/>
      </c>
      <c r="AT392" s="19" t="str">
        <f t="shared" si="109"/>
        <v/>
      </c>
      <c r="AU392" s="19"/>
      <c r="AV392" s="19"/>
      <c r="AW392" s="19" t="str">
        <f t="shared" si="110"/>
        <v/>
      </c>
      <c r="AX392" s="19"/>
      <c r="AY392" s="19" t="str">
        <f t="shared" si="111"/>
        <v/>
      </c>
      <c r="AZ392" s="19" t="str">
        <f t="shared" si="103"/>
        <v/>
      </c>
      <c r="BA392" s="19" t="str">
        <f t="shared" si="112"/>
        <v/>
      </c>
    </row>
    <row r="393" spans="11:53" x14ac:dyDescent="0.3">
      <c r="K393" s="19"/>
      <c r="L393" s="81"/>
      <c r="M393" s="81"/>
      <c r="N393" s="81"/>
      <c r="O393" s="81"/>
      <c r="P393" s="81" t="str">
        <f t="shared" si="104"/>
        <v/>
      </c>
      <c r="Q393" s="81" t="str">
        <f t="shared" si="105"/>
        <v/>
      </c>
      <c r="R393" s="81"/>
      <c r="S393" s="81" t="str">
        <f t="shared" si="98"/>
        <v/>
      </c>
      <c r="T393" s="81"/>
      <c r="U393" s="81" t="str">
        <f t="shared" si="99"/>
        <v/>
      </c>
      <c r="V393" s="81" t="str">
        <f t="shared" si="106"/>
        <v/>
      </c>
      <c r="W393" s="81"/>
      <c r="X393" s="81"/>
      <c r="Y393" s="81" t="str">
        <f t="shared" si="107"/>
        <v/>
      </c>
      <c r="Z393" s="91"/>
      <c r="AA393" s="91"/>
      <c r="AB393" s="61" t="str">
        <f t="shared" si="100"/>
        <v/>
      </c>
      <c r="AG393" s="61" t="str">
        <f t="shared" si="108"/>
        <v/>
      </c>
      <c r="AR393" s="19" t="str">
        <f t="shared" si="101"/>
        <v/>
      </c>
      <c r="AS393" s="19" t="str">
        <f t="shared" si="102"/>
        <v/>
      </c>
      <c r="AT393" s="19" t="str">
        <f t="shared" si="109"/>
        <v/>
      </c>
      <c r="AU393" s="19"/>
      <c r="AV393" s="19"/>
      <c r="AW393" s="19" t="str">
        <f t="shared" si="110"/>
        <v/>
      </c>
      <c r="AX393" s="19"/>
      <c r="AY393" s="19" t="str">
        <f t="shared" si="111"/>
        <v/>
      </c>
      <c r="AZ393" s="19" t="str">
        <f t="shared" si="103"/>
        <v/>
      </c>
      <c r="BA393" s="19" t="str">
        <f t="shared" si="112"/>
        <v/>
      </c>
    </row>
    <row r="394" spans="11:53" x14ac:dyDescent="0.3">
      <c r="K394" s="19"/>
      <c r="L394" s="81"/>
      <c r="M394" s="81"/>
      <c r="N394" s="81"/>
      <c r="O394" s="81"/>
      <c r="P394" s="81" t="str">
        <f t="shared" si="104"/>
        <v/>
      </c>
      <c r="Q394" s="81" t="str">
        <f t="shared" si="105"/>
        <v/>
      </c>
      <c r="R394" s="81"/>
      <c r="S394" s="81" t="str">
        <f t="shared" si="98"/>
        <v/>
      </c>
      <c r="T394" s="81"/>
      <c r="U394" s="81" t="str">
        <f t="shared" si="99"/>
        <v/>
      </c>
      <c r="V394" s="81" t="str">
        <f t="shared" si="106"/>
        <v/>
      </c>
      <c r="W394" s="81"/>
      <c r="X394" s="81"/>
      <c r="Y394" s="81" t="str">
        <f t="shared" si="107"/>
        <v/>
      </c>
      <c r="Z394" s="91"/>
      <c r="AA394" s="91"/>
      <c r="AB394" s="61" t="str">
        <f t="shared" si="100"/>
        <v/>
      </c>
      <c r="AG394" s="61" t="str">
        <f t="shared" si="108"/>
        <v/>
      </c>
      <c r="AR394" s="19" t="str">
        <f t="shared" si="101"/>
        <v/>
      </c>
      <c r="AS394" s="19" t="str">
        <f t="shared" si="102"/>
        <v/>
      </c>
      <c r="AT394" s="19" t="str">
        <f t="shared" si="109"/>
        <v/>
      </c>
      <c r="AU394" s="19"/>
      <c r="AV394" s="19"/>
      <c r="AW394" s="19" t="str">
        <f t="shared" si="110"/>
        <v/>
      </c>
      <c r="AX394" s="19"/>
      <c r="AY394" s="19" t="str">
        <f t="shared" si="111"/>
        <v/>
      </c>
      <c r="AZ394" s="19" t="str">
        <f t="shared" si="103"/>
        <v/>
      </c>
      <c r="BA394" s="19" t="str">
        <f t="shared" si="112"/>
        <v/>
      </c>
    </row>
    <row r="395" spans="11:53" x14ac:dyDescent="0.3">
      <c r="K395" s="19"/>
      <c r="L395" s="81"/>
      <c r="M395" s="81"/>
      <c r="N395" s="81"/>
      <c r="O395" s="81"/>
      <c r="P395" s="81" t="str">
        <f t="shared" si="104"/>
        <v/>
      </c>
      <c r="Q395" s="81" t="str">
        <f t="shared" si="105"/>
        <v/>
      </c>
      <c r="R395" s="81"/>
      <c r="S395" s="81" t="str">
        <f t="shared" si="98"/>
        <v/>
      </c>
      <c r="T395" s="81"/>
      <c r="U395" s="81" t="str">
        <f t="shared" si="99"/>
        <v/>
      </c>
      <c r="V395" s="81" t="str">
        <f t="shared" si="106"/>
        <v/>
      </c>
      <c r="W395" s="81"/>
      <c r="X395" s="81"/>
      <c r="Y395" s="81" t="str">
        <f t="shared" si="107"/>
        <v/>
      </c>
      <c r="Z395" s="91"/>
      <c r="AA395" s="91"/>
      <c r="AB395" s="61" t="str">
        <f t="shared" si="100"/>
        <v/>
      </c>
      <c r="AG395" s="61" t="str">
        <f t="shared" si="108"/>
        <v/>
      </c>
      <c r="AR395" s="19" t="str">
        <f t="shared" si="101"/>
        <v/>
      </c>
      <c r="AS395" s="19" t="str">
        <f t="shared" si="102"/>
        <v/>
      </c>
      <c r="AT395" s="19" t="str">
        <f t="shared" si="109"/>
        <v/>
      </c>
      <c r="AU395" s="19"/>
      <c r="AV395" s="19"/>
      <c r="AW395" s="19" t="str">
        <f t="shared" si="110"/>
        <v/>
      </c>
      <c r="AX395" s="19"/>
      <c r="AY395" s="19" t="str">
        <f t="shared" si="111"/>
        <v/>
      </c>
      <c r="AZ395" s="19" t="str">
        <f t="shared" si="103"/>
        <v/>
      </c>
      <c r="BA395" s="19" t="str">
        <f t="shared" si="112"/>
        <v/>
      </c>
    </row>
    <row r="396" spans="11:53" x14ac:dyDescent="0.3">
      <c r="K396" s="19"/>
      <c r="L396" s="81"/>
      <c r="M396" s="81"/>
      <c r="N396" s="81"/>
      <c r="O396" s="81"/>
      <c r="P396" s="81" t="str">
        <f t="shared" si="104"/>
        <v/>
      </c>
      <c r="Q396" s="81" t="str">
        <f t="shared" si="105"/>
        <v/>
      </c>
      <c r="R396" s="81"/>
      <c r="S396" s="81" t="str">
        <f t="shared" si="98"/>
        <v/>
      </c>
      <c r="T396" s="81"/>
      <c r="U396" s="81" t="str">
        <f t="shared" si="99"/>
        <v/>
      </c>
      <c r="V396" s="81" t="str">
        <f t="shared" si="106"/>
        <v/>
      </c>
      <c r="W396" s="81"/>
      <c r="X396" s="81"/>
      <c r="Y396" s="81" t="str">
        <f t="shared" si="107"/>
        <v/>
      </c>
      <c r="Z396" s="91"/>
      <c r="AA396" s="91"/>
      <c r="AB396" s="61" t="str">
        <f t="shared" si="100"/>
        <v/>
      </c>
      <c r="AG396" s="61" t="str">
        <f t="shared" si="108"/>
        <v/>
      </c>
      <c r="AR396" s="19" t="str">
        <f t="shared" si="101"/>
        <v/>
      </c>
      <c r="AS396" s="19" t="str">
        <f t="shared" si="102"/>
        <v/>
      </c>
      <c r="AT396" s="19" t="str">
        <f t="shared" si="109"/>
        <v/>
      </c>
      <c r="AU396" s="19"/>
      <c r="AV396" s="19"/>
      <c r="AW396" s="19" t="str">
        <f t="shared" si="110"/>
        <v/>
      </c>
      <c r="AX396" s="19"/>
      <c r="AY396" s="19" t="str">
        <f t="shared" si="111"/>
        <v/>
      </c>
      <c r="AZ396" s="19" t="str">
        <f t="shared" si="103"/>
        <v/>
      </c>
      <c r="BA396" s="19" t="str">
        <f t="shared" si="112"/>
        <v/>
      </c>
    </row>
    <row r="397" spans="11:53" x14ac:dyDescent="0.3">
      <c r="K397" s="19"/>
      <c r="L397" s="81"/>
      <c r="M397" s="81"/>
      <c r="N397" s="81"/>
      <c r="O397" s="81"/>
      <c r="P397" s="81" t="str">
        <f t="shared" si="104"/>
        <v/>
      </c>
      <c r="Q397" s="81" t="str">
        <f t="shared" si="105"/>
        <v/>
      </c>
      <c r="R397" s="81"/>
      <c r="S397" s="81" t="str">
        <f t="shared" si="98"/>
        <v/>
      </c>
      <c r="T397" s="81"/>
      <c r="U397" s="81" t="str">
        <f t="shared" si="99"/>
        <v/>
      </c>
      <c r="V397" s="81" t="str">
        <f t="shared" si="106"/>
        <v/>
      </c>
      <c r="W397" s="81"/>
      <c r="X397" s="81"/>
      <c r="Y397" s="81" t="str">
        <f t="shared" si="107"/>
        <v/>
      </c>
      <c r="Z397" s="91"/>
      <c r="AA397" s="91"/>
      <c r="AB397" s="61" t="str">
        <f t="shared" si="100"/>
        <v/>
      </c>
      <c r="AG397" s="61" t="str">
        <f t="shared" si="108"/>
        <v/>
      </c>
      <c r="AR397" s="19" t="str">
        <f t="shared" si="101"/>
        <v/>
      </c>
      <c r="AS397" s="19" t="str">
        <f t="shared" si="102"/>
        <v/>
      </c>
      <c r="AT397" s="19" t="str">
        <f t="shared" si="109"/>
        <v/>
      </c>
      <c r="AU397" s="19"/>
      <c r="AV397" s="19"/>
      <c r="AW397" s="19" t="str">
        <f t="shared" si="110"/>
        <v/>
      </c>
      <c r="AX397" s="19"/>
      <c r="AY397" s="19" t="str">
        <f t="shared" si="111"/>
        <v/>
      </c>
      <c r="AZ397" s="19" t="str">
        <f t="shared" si="103"/>
        <v/>
      </c>
      <c r="BA397" s="19" t="str">
        <f t="shared" si="112"/>
        <v/>
      </c>
    </row>
    <row r="398" spans="11:53" x14ac:dyDescent="0.3">
      <c r="K398" s="19"/>
      <c r="L398" s="81"/>
      <c r="M398" s="81"/>
      <c r="N398" s="81"/>
      <c r="O398" s="81"/>
      <c r="P398" s="81" t="str">
        <f t="shared" si="104"/>
        <v/>
      </c>
      <c r="Q398" s="81" t="str">
        <f t="shared" si="105"/>
        <v/>
      </c>
      <c r="R398" s="81"/>
      <c r="S398" s="81" t="str">
        <f t="shared" si="98"/>
        <v/>
      </c>
      <c r="T398" s="81"/>
      <c r="U398" s="81" t="str">
        <f t="shared" si="99"/>
        <v/>
      </c>
      <c r="V398" s="81" t="str">
        <f t="shared" si="106"/>
        <v/>
      </c>
      <c r="W398" s="81"/>
      <c r="X398" s="81"/>
      <c r="Y398" s="81" t="str">
        <f t="shared" si="107"/>
        <v/>
      </c>
      <c r="Z398" s="91"/>
      <c r="AA398" s="91"/>
      <c r="AB398" s="61" t="str">
        <f t="shared" si="100"/>
        <v/>
      </c>
      <c r="AG398" s="61" t="str">
        <f t="shared" si="108"/>
        <v/>
      </c>
      <c r="AR398" s="19" t="str">
        <f t="shared" si="101"/>
        <v/>
      </c>
      <c r="AS398" s="19" t="str">
        <f t="shared" si="102"/>
        <v/>
      </c>
      <c r="AT398" s="19" t="str">
        <f t="shared" si="109"/>
        <v/>
      </c>
      <c r="AU398" s="19"/>
      <c r="AV398" s="19"/>
      <c r="AW398" s="19" t="str">
        <f t="shared" si="110"/>
        <v/>
      </c>
      <c r="AX398" s="19"/>
      <c r="AY398" s="19" t="str">
        <f t="shared" si="111"/>
        <v/>
      </c>
      <c r="AZ398" s="19" t="str">
        <f t="shared" si="103"/>
        <v/>
      </c>
      <c r="BA398" s="19" t="str">
        <f t="shared" si="112"/>
        <v/>
      </c>
    </row>
    <row r="399" spans="11:53" x14ac:dyDescent="0.3">
      <c r="K399" s="19"/>
      <c r="L399" s="81"/>
      <c r="M399" s="81"/>
      <c r="N399" s="81"/>
      <c r="O399" s="81"/>
      <c r="P399" s="81" t="str">
        <f t="shared" si="104"/>
        <v/>
      </c>
      <c r="Q399" s="81" t="str">
        <f t="shared" si="105"/>
        <v/>
      </c>
      <c r="R399" s="81"/>
      <c r="S399" s="81" t="str">
        <f t="shared" si="98"/>
        <v/>
      </c>
      <c r="T399" s="81"/>
      <c r="U399" s="81" t="str">
        <f t="shared" si="99"/>
        <v/>
      </c>
      <c r="V399" s="81" t="str">
        <f t="shared" si="106"/>
        <v/>
      </c>
      <c r="W399" s="81"/>
      <c r="X399" s="81"/>
      <c r="Y399" s="81" t="str">
        <f t="shared" si="107"/>
        <v/>
      </c>
      <c r="Z399" s="91"/>
      <c r="AA399" s="91"/>
      <c r="AB399" s="61" t="str">
        <f t="shared" si="100"/>
        <v/>
      </c>
      <c r="AG399" s="61" t="str">
        <f t="shared" si="108"/>
        <v/>
      </c>
      <c r="AR399" s="19" t="str">
        <f t="shared" si="101"/>
        <v/>
      </c>
      <c r="AS399" s="19" t="str">
        <f t="shared" si="102"/>
        <v/>
      </c>
      <c r="AT399" s="19" t="str">
        <f t="shared" si="109"/>
        <v/>
      </c>
      <c r="AU399" s="19"/>
      <c r="AV399" s="19"/>
      <c r="AW399" s="19" t="str">
        <f t="shared" si="110"/>
        <v/>
      </c>
      <c r="AX399" s="19"/>
      <c r="AY399" s="19" t="str">
        <f t="shared" si="111"/>
        <v/>
      </c>
      <c r="AZ399" s="19" t="str">
        <f t="shared" si="103"/>
        <v/>
      </c>
      <c r="BA399" s="19" t="str">
        <f t="shared" si="112"/>
        <v/>
      </c>
    </row>
    <row r="400" spans="11:53" x14ac:dyDescent="0.3">
      <c r="K400" s="19"/>
      <c r="L400" s="81"/>
      <c r="M400" s="81"/>
      <c r="N400" s="81"/>
      <c r="O400" s="81"/>
      <c r="P400" s="81" t="str">
        <f t="shared" si="104"/>
        <v/>
      </c>
      <c r="Q400" s="81" t="str">
        <f t="shared" si="105"/>
        <v/>
      </c>
      <c r="R400" s="81"/>
      <c r="S400" s="81" t="str">
        <f t="shared" si="98"/>
        <v/>
      </c>
      <c r="T400" s="81"/>
      <c r="U400" s="81" t="str">
        <f t="shared" si="99"/>
        <v/>
      </c>
      <c r="V400" s="81" t="str">
        <f t="shared" si="106"/>
        <v/>
      </c>
      <c r="W400" s="81"/>
      <c r="X400" s="81"/>
      <c r="Y400" s="81" t="str">
        <f t="shared" si="107"/>
        <v/>
      </c>
      <c r="Z400" s="91"/>
      <c r="AA400" s="91"/>
      <c r="AB400" s="61" t="str">
        <f t="shared" si="100"/>
        <v/>
      </c>
      <c r="AG400" s="61" t="str">
        <f t="shared" si="108"/>
        <v/>
      </c>
      <c r="AR400" s="19" t="str">
        <f t="shared" si="101"/>
        <v/>
      </c>
      <c r="AS400" s="19" t="str">
        <f t="shared" si="102"/>
        <v/>
      </c>
      <c r="AT400" s="19" t="str">
        <f t="shared" si="109"/>
        <v/>
      </c>
      <c r="AU400" s="19"/>
      <c r="AV400" s="19"/>
      <c r="AW400" s="19" t="str">
        <f t="shared" si="110"/>
        <v/>
      </c>
      <c r="AX400" s="19"/>
      <c r="AY400" s="19" t="str">
        <f t="shared" si="111"/>
        <v/>
      </c>
      <c r="AZ400" s="19" t="str">
        <f t="shared" si="103"/>
        <v/>
      </c>
      <c r="BA400" s="19" t="str">
        <f t="shared" si="112"/>
        <v/>
      </c>
    </row>
    <row r="401" spans="1:54" x14ac:dyDescent="0.3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6"/>
      <c r="W401" s="9"/>
      <c r="X401" s="9"/>
      <c r="Y401" s="9"/>
      <c r="Z401" s="9"/>
      <c r="AA401" s="9"/>
      <c r="AB401" s="9"/>
      <c r="AD401" s="78"/>
      <c r="AE401" s="78"/>
      <c r="AF401" s="78"/>
      <c r="AG401" s="9"/>
      <c r="AH401" s="9"/>
      <c r="AK401" s="26">
        <f>AK400+1</f>
        <v>1</v>
      </c>
      <c r="AL401" s="2">
        <v>-8.8999999999999996E-2</v>
      </c>
      <c r="AN401" s="1">
        <f t="shared" ref="AN401:AN415" si="113">AN400*(1+AL401)</f>
        <v>0</v>
      </c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54" x14ac:dyDescent="0.3">
      <c r="V402" s="63"/>
      <c r="AK402" s="26">
        <f>AK401+1</f>
        <v>2</v>
      </c>
      <c r="AL402" s="2">
        <v>-4.1000000000000002E-2</v>
      </c>
      <c r="AN402" s="1">
        <f t="shared" si="113"/>
        <v>0</v>
      </c>
    </row>
    <row r="403" spans="1:54" x14ac:dyDescent="0.3">
      <c r="V403" s="63"/>
      <c r="AK403" s="26">
        <f>AK402+1</f>
        <v>3</v>
      </c>
      <c r="AL403" s="2">
        <v>0.112</v>
      </c>
      <c r="AN403" s="1">
        <f t="shared" si="113"/>
        <v>0</v>
      </c>
    </row>
    <row r="404" spans="1:54" x14ac:dyDescent="0.3">
      <c r="AK404" s="26">
        <f>AK403+1</f>
        <v>4</v>
      </c>
      <c r="AL404" s="2">
        <v>3.3000000000000002E-2</v>
      </c>
      <c r="AN404" s="1">
        <f t="shared" si="113"/>
        <v>0</v>
      </c>
    </row>
    <row r="405" spans="1:54" x14ac:dyDescent="0.3">
      <c r="AK405" s="26">
        <f t="shared" ref="AK405:AK414" si="114">AK404+1</f>
        <v>5</v>
      </c>
      <c r="AL405" s="2">
        <v>-0.02</v>
      </c>
      <c r="AN405" s="1">
        <f t="shared" si="113"/>
        <v>0</v>
      </c>
    </row>
    <row r="406" spans="1:54" x14ac:dyDescent="0.3">
      <c r="AK406" s="26">
        <f t="shared" si="114"/>
        <v>6</v>
      </c>
      <c r="AL406" s="2">
        <v>-5.0000000000000001E-3</v>
      </c>
      <c r="AN406" s="1">
        <f t="shared" si="113"/>
        <v>0</v>
      </c>
    </row>
    <row r="407" spans="1:54" x14ac:dyDescent="0.3">
      <c r="AK407" s="26">
        <f t="shared" si="114"/>
        <v>7</v>
      </c>
      <c r="AL407" s="2">
        <v>-6.4000000000000001E-2</v>
      </c>
      <c r="AN407" s="1">
        <f t="shared" si="113"/>
        <v>0</v>
      </c>
    </row>
    <row r="408" spans="1:54" x14ac:dyDescent="0.3">
      <c r="AK408" s="26">
        <f t="shared" si="114"/>
        <v>8</v>
      </c>
      <c r="AL408" s="2">
        <v>7.4999999999999997E-2</v>
      </c>
      <c r="AN408" s="1">
        <f t="shared" si="113"/>
        <v>0</v>
      </c>
    </row>
    <row r="409" spans="1:54" x14ac:dyDescent="0.3">
      <c r="AK409" s="26">
        <f t="shared" si="114"/>
        <v>9</v>
      </c>
      <c r="AL409" s="2">
        <v>-1.0999999999999999E-2</v>
      </c>
      <c r="AN409" s="1">
        <f t="shared" si="113"/>
        <v>0</v>
      </c>
    </row>
    <row r="410" spans="1:54" x14ac:dyDescent="0.3">
      <c r="AK410" s="26">
        <f t="shared" si="114"/>
        <v>10</v>
      </c>
      <c r="AL410" s="2">
        <v>1.0999999999999999E-2</v>
      </c>
      <c r="AN410" s="1">
        <f t="shared" si="113"/>
        <v>0</v>
      </c>
    </row>
    <row r="411" spans="1:54" x14ac:dyDescent="0.3">
      <c r="AK411" s="26">
        <f t="shared" si="114"/>
        <v>11</v>
      </c>
      <c r="AL411" s="2">
        <v>7.5999999999999998E-2</v>
      </c>
      <c r="AN411" s="1">
        <f t="shared" si="113"/>
        <v>0</v>
      </c>
    </row>
    <row r="412" spans="1:54" x14ac:dyDescent="0.3">
      <c r="AK412" s="26">
        <f t="shared" si="114"/>
        <v>12</v>
      </c>
      <c r="AL412" s="2">
        <v>-1.4E-2</v>
      </c>
      <c r="AN412" s="1">
        <f t="shared" si="113"/>
        <v>0</v>
      </c>
    </row>
    <row r="413" spans="1:54" x14ac:dyDescent="0.3">
      <c r="A413" s="9"/>
      <c r="B413" s="12"/>
      <c r="AK413" s="26">
        <f t="shared" si="114"/>
        <v>13</v>
      </c>
      <c r="AL413" s="2">
        <v>4.4999999999999998E-2</v>
      </c>
      <c r="AN413" s="1">
        <f t="shared" si="113"/>
        <v>0</v>
      </c>
    </row>
    <row r="414" spans="1:54" x14ac:dyDescent="0.3">
      <c r="AK414" s="26">
        <f t="shared" si="114"/>
        <v>14</v>
      </c>
      <c r="AL414" s="2">
        <v>4.0000000000000001E-3</v>
      </c>
      <c r="AN414" s="1">
        <f t="shared" si="113"/>
        <v>0</v>
      </c>
    </row>
    <row r="415" spans="1:54" x14ac:dyDescent="0.3">
      <c r="AL415" s="2">
        <v>2.4E-2</v>
      </c>
      <c r="AN415" s="1">
        <f t="shared" si="113"/>
        <v>0</v>
      </c>
    </row>
  </sheetData>
  <mergeCells count="7">
    <mergeCell ref="AU1:AV1"/>
    <mergeCell ref="W1:X1"/>
    <mergeCell ref="D1:I1"/>
    <mergeCell ref="D2:F2"/>
    <mergeCell ref="A1:B1"/>
    <mergeCell ref="L1:M1"/>
    <mergeCell ref="N1:O1"/>
  </mergeCells>
  <conditionalFormatting sqref="G5">
    <cfRule type="expression" dxfId="21" priority="22">
      <formula>$G$5&gt;$G$4</formula>
    </cfRule>
    <cfRule type="expression" dxfId="20" priority="24">
      <formula>$G$5&lt;$G$4</formula>
    </cfRule>
  </conditionalFormatting>
  <conditionalFormatting sqref="G6">
    <cfRule type="expression" dxfId="19" priority="21">
      <formula>$G$6&gt;$G$4</formula>
    </cfRule>
    <cfRule type="expression" dxfId="18" priority="23">
      <formula>$G$6&lt;$G$4</formula>
    </cfRule>
  </conditionalFormatting>
  <conditionalFormatting sqref="F6">
    <cfRule type="expression" dxfId="17" priority="19">
      <formula>$F$6&gt;$F$4</formula>
    </cfRule>
    <cfRule type="expression" dxfId="16" priority="20">
      <formula>$F$6&lt;$F$4</formula>
    </cfRule>
  </conditionalFormatting>
  <conditionalFormatting sqref="E5">
    <cfRule type="expression" dxfId="15" priority="15">
      <formula>$E$5&gt;$E$4</formula>
    </cfRule>
    <cfRule type="expression" dxfId="14" priority="16">
      <formula>$E$5&lt;$E$4</formula>
    </cfRule>
  </conditionalFormatting>
  <conditionalFormatting sqref="E6">
    <cfRule type="expression" dxfId="13" priority="13">
      <formula>$E$6&gt;$E$4</formula>
    </cfRule>
    <cfRule type="expression" dxfId="12" priority="14">
      <formula>$E$6&lt;$E$4</formula>
    </cfRule>
  </conditionalFormatting>
  <conditionalFormatting sqref="H6">
    <cfRule type="expression" dxfId="11" priority="11">
      <formula>$H$6&gt;$H$5</formula>
    </cfRule>
    <cfRule type="expression" dxfId="10" priority="12">
      <formula>$H$6&lt;$H$5</formula>
    </cfRule>
  </conditionalFormatting>
  <conditionalFormatting sqref="I6">
    <cfRule type="expression" dxfId="9" priority="9">
      <formula>$I$6&gt;$I$5</formula>
    </cfRule>
    <cfRule type="expression" dxfId="8" priority="10">
      <formula>$I$6&lt;$I$5</formula>
    </cfRule>
  </conditionalFormatting>
  <conditionalFormatting sqref="F5">
    <cfRule type="expression" dxfId="7" priority="7">
      <formula>$F$6&gt;$F$4</formula>
    </cfRule>
    <cfRule type="expression" dxfId="6" priority="8">
      <formula>$F$6&lt;$F$4</formula>
    </cfRule>
  </conditionalFormatting>
  <conditionalFormatting sqref="F14">
    <cfRule type="expression" dxfId="5" priority="5">
      <formula>$F$6&gt;$F$4</formula>
    </cfRule>
    <cfRule type="expression" dxfId="4" priority="6">
      <formula>$F$6&lt;$F$4</formula>
    </cfRule>
  </conditionalFormatting>
  <conditionalFormatting sqref="F13">
    <cfRule type="expression" dxfId="3" priority="3">
      <formula>$F$6&gt;$F$4</formula>
    </cfRule>
    <cfRule type="expression" dxfId="2" priority="4">
      <formula>$F$6&lt;$F$4</formula>
    </cfRule>
  </conditionalFormatting>
  <conditionalFormatting sqref="F15">
    <cfRule type="expression" dxfId="1" priority="1">
      <formula>$F$6&gt;$F$4</formula>
    </cfRule>
    <cfRule type="expression" dxfId="0" priority="2">
      <formula>$F$6&lt;$F$4</formula>
    </cfRule>
  </conditionalFormatting>
  <dataValidations count="4">
    <dataValidation type="list" allowBlank="1" showInputMessage="1" showErrorMessage="1" sqref="C8 C6">
      <formula1>$AA$8:$AA$40</formula1>
    </dataValidation>
    <dataValidation type="list" allowBlank="1" showInputMessage="1" showErrorMessage="1" sqref="B22 B24">
      <formula1>$AO$5:$AO$37</formula1>
    </dataValidation>
    <dataValidation type="list" allowBlank="1" showInputMessage="1" showErrorMessage="1" sqref="B19">
      <formula1>$AP$5:$AP$16</formula1>
    </dataValidation>
    <dataValidation type="list" allowBlank="1" showInputMessage="1" showErrorMessage="1" sqref="B3">
      <formula1>$AQ$5:$AQ$37</formula1>
    </dataValidation>
  </dataValidations>
  <hyperlinks>
    <hyperlink ref="F10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Button1_Click">
                <anchor>
                  <from>
                    <xdr:col>9</xdr:col>
                    <xdr:colOff>632460</xdr:colOff>
                    <xdr:row>0</xdr:row>
                    <xdr:rowOff>76200</xdr:rowOff>
                  </from>
                  <to>
                    <xdr:col>9</xdr:col>
                    <xdr:colOff>1333500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4"/>
  <sheetViews>
    <sheetView workbookViewId="0">
      <selection activeCell="D7" sqref="D7"/>
    </sheetView>
  </sheetViews>
  <sheetFormatPr defaultRowHeight="14.4" x14ac:dyDescent="0.3"/>
  <cols>
    <col min="1" max="1" width="33.109375" customWidth="1"/>
    <col min="2" max="2" width="8" bestFit="1" customWidth="1"/>
    <col min="3" max="3" width="13.77734375" customWidth="1"/>
    <col min="4" max="4" width="5" bestFit="1" customWidth="1"/>
    <col min="5" max="5" width="4" bestFit="1" customWidth="1"/>
    <col min="6" max="6" width="7.44140625" customWidth="1"/>
    <col min="7" max="7" width="7" customWidth="1"/>
    <col min="8" max="8" width="4.88671875" customWidth="1"/>
    <col min="10" max="10" width="5" bestFit="1" customWidth="1"/>
    <col min="11" max="11" width="10.33203125" customWidth="1"/>
    <col min="12" max="12" width="5" bestFit="1" customWidth="1"/>
  </cols>
  <sheetData>
    <row r="1" spans="1:13" ht="18.600000000000001" thickBot="1" x14ac:dyDescent="0.4">
      <c r="A1" s="164" t="s">
        <v>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5" thickBot="1" x14ac:dyDescent="0.35">
      <c r="A2" s="46" t="s">
        <v>69</v>
      </c>
      <c r="B2" s="155">
        <f>Input!AF5</f>
        <v>97</v>
      </c>
      <c r="C2" s="209" t="s">
        <v>111</v>
      </c>
      <c r="D2" s="209"/>
      <c r="E2" s="209"/>
      <c r="F2" s="209"/>
      <c r="G2" s="152">
        <f>Input!B3</f>
        <v>25</v>
      </c>
      <c r="H2" s="158" t="s">
        <v>113</v>
      </c>
      <c r="I2" s="128" t="s">
        <v>112</v>
      </c>
      <c r="J2" s="153">
        <f>start</f>
        <v>1980</v>
      </c>
      <c r="K2" s="159" t="s">
        <v>104</v>
      </c>
      <c r="L2" s="154">
        <f>end</f>
        <v>2012</v>
      </c>
      <c r="M2" s="132"/>
    </row>
    <row r="3" spans="1:13" ht="15" thickBot="1" x14ac:dyDescent="0.35">
      <c r="A3" s="48" t="s">
        <v>51</v>
      </c>
      <c r="B3" s="156">
        <f>SUM(Input!P3:P400)/Input!AF5</f>
        <v>0</v>
      </c>
      <c r="C3" s="210" t="s">
        <v>105</v>
      </c>
      <c r="D3" s="210"/>
      <c r="E3" s="210"/>
      <c r="F3" s="210"/>
      <c r="G3" s="210"/>
      <c r="H3" s="210"/>
      <c r="I3" s="210"/>
      <c r="J3" s="210"/>
      <c r="K3" s="210"/>
      <c r="L3" s="210"/>
      <c r="M3" s="129"/>
    </row>
    <row r="4" spans="1:13" ht="15" thickBot="1" x14ac:dyDescent="0.35">
      <c r="A4" s="177" t="s">
        <v>52</v>
      </c>
      <c r="B4" s="184">
        <f>SUM(Input!Q3:Q400)/Input!AF5</f>
        <v>0</v>
      </c>
      <c r="C4" s="211" t="s">
        <v>106</v>
      </c>
      <c r="D4" s="211"/>
      <c r="E4" s="211"/>
      <c r="F4" s="211"/>
      <c r="G4" s="211"/>
      <c r="H4" s="211"/>
      <c r="I4" s="211"/>
      <c r="J4" s="211"/>
      <c r="K4" s="211"/>
      <c r="L4" s="211"/>
      <c r="M4" s="136"/>
    </row>
    <row r="5" spans="1:13" x14ac:dyDescent="0.3">
      <c r="A5" s="178" t="s">
        <v>53</v>
      </c>
      <c r="B5" s="185">
        <f>SUM(Input!S3:S400)/Input!AF5</f>
        <v>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51"/>
    </row>
    <row r="6" spans="1:13" x14ac:dyDescent="0.3">
      <c r="A6" s="177" t="s">
        <v>59</v>
      </c>
      <c r="B6" s="185">
        <f>SUM(Input!U3:U400)/Input!AF5</f>
        <v>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51"/>
    </row>
    <row r="7" spans="1:13" x14ac:dyDescent="0.3">
      <c r="A7" s="179" t="s">
        <v>123</v>
      </c>
      <c r="B7" s="186">
        <f>SUM(Input!Y3:Y400)/Input!AF5</f>
        <v>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51"/>
    </row>
    <row r="8" spans="1:13" ht="15" thickBot="1" x14ac:dyDescent="0.35">
      <c r="A8" s="179" t="s">
        <v>124</v>
      </c>
      <c r="B8" s="186">
        <f>SUM(Input!AW3:AW400)/Input!AF5</f>
        <v>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51"/>
    </row>
    <row r="9" spans="1:13" ht="15" thickBot="1" x14ac:dyDescent="0.35">
      <c r="A9" s="163"/>
      <c r="B9" s="187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62"/>
    </row>
    <row r="10" spans="1:13" ht="15" thickBot="1" x14ac:dyDescent="0.35">
      <c r="A10" s="180" t="s">
        <v>77</v>
      </c>
      <c r="B10" s="188">
        <f>SUM(Input!AR3:AR400)/Input!AF5</f>
        <v>1</v>
      </c>
      <c r="C10" s="160" t="s">
        <v>107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57"/>
    </row>
    <row r="11" spans="1:13" x14ac:dyDescent="0.3">
      <c r="A11" s="181" t="s">
        <v>78</v>
      </c>
      <c r="B11" s="189">
        <f>SUM(Input!AS3:AS400)/Input!AF5</f>
        <v>0.47422680412371132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51"/>
    </row>
    <row r="12" spans="1:13" x14ac:dyDescent="0.3">
      <c r="A12" s="182" t="s">
        <v>125</v>
      </c>
      <c r="B12" s="190">
        <f>SUM(Input!AB3:AB400)/Input!AF5</f>
        <v>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51"/>
    </row>
    <row r="13" spans="1:13" ht="15" thickBot="1" x14ac:dyDescent="0.35">
      <c r="A13" s="182" t="s">
        <v>126</v>
      </c>
      <c r="B13" s="186">
        <f>SUM(Input!AZ3:AZ400)/Input!AF5</f>
        <v>0.75257731958762886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51"/>
    </row>
    <row r="14" spans="1:13" ht="15" thickBot="1" x14ac:dyDescent="0.35">
      <c r="A14" s="163"/>
      <c r="B14" s="19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62"/>
    </row>
    <row r="15" spans="1:13" ht="15" thickBot="1" x14ac:dyDescent="0.35">
      <c r="A15" s="183" t="s">
        <v>65</v>
      </c>
      <c r="B15" s="192">
        <f>SUM(Input!V3:V400)/Input!AF5</f>
        <v>0.27835051546391754</v>
      </c>
      <c r="C15" s="161" t="s">
        <v>109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57"/>
    </row>
    <row r="16" spans="1:13" ht="15" thickBot="1" x14ac:dyDescent="0.35">
      <c r="A16" s="175" t="s">
        <v>128</v>
      </c>
      <c r="B16" s="176">
        <f>SUM(Input!AG3:AG400)/Input!AF5</f>
        <v>1</v>
      </c>
      <c r="C16" s="207" t="s">
        <v>110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8"/>
    </row>
    <row r="17" spans="1:13" ht="15" thickBot="1" x14ac:dyDescent="0.35">
      <c r="A17" s="175" t="s">
        <v>127</v>
      </c>
      <c r="B17" s="176">
        <f>SUM(Input!AY3:AY400)/Input!AF5</f>
        <v>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</row>
    <row r="18" spans="1:13" ht="15" thickBot="1" x14ac:dyDescent="0.35">
      <c r="A18" s="175" t="s">
        <v>129</v>
      </c>
      <c r="B18" s="176">
        <f>SUM(Input!BA3:BA400)/Input!AF5</f>
        <v>1</v>
      </c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8"/>
    </row>
    <row r="19" spans="1:13" x14ac:dyDescent="0.3">
      <c r="A19" s="150" t="s">
        <v>114</v>
      </c>
    </row>
    <row r="24" spans="1:13" x14ac:dyDescent="0.3">
      <c r="A24" s="49"/>
      <c r="B24" s="174"/>
    </row>
  </sheetData>
  <mergeCells count="6">
    <mergeCell ref="C18:M18"/>
    <mergeCell ref="C17:M17"/>
    <mergeCell ref="C2:F2"/>
    <mergeCell ref="C3:L3"/>
    <mergeCell ref="C4:L4"/>
    <mergeCell ref="C16:M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415"/>
  <sheetViews>
    <sheetView workbookViewId="0">
      <pane ySplit="8" topLeftCell="A394" activePane="bottomLeft" state="frozen"/>
      <selection pane="bottomLeft" activeCell="O406" sqref="O406"/>
    </sheetView>
  </sheetViews>
  <sheetFormatPr defaultRowHeight="14.4" x14ac:dyDescent="0.3"/>
  <cols>
    <col min="1" max="1" width="4.109375" customWidth="1"/>
    <col min="3" max="3" width="8.88671875" style="5"/>
    <col min="4" max="4" width="8.88671875" style="6"/>
    <col min="5" max="5" width="10.109375" style="7" customWidth="1"/>
    <col min="6" max="6" width="10.33203125" style="7" hidden="1" customWidth="1"/>
    <col min="7" max="10" width="9.77734375" style="7" hidden="1" customWidth="1"/>
    <col min="11" max="11" width="0.6640625" style="15" customWidth="1"/>
    <col min="12" max="12" width="9.77734375" style="7" customWidth="1"/>
    <col min="13" max="13" width="10" style="7" bestFit="1" customWidth="1"/>
    <col min="14" max="14" width="9.33203125" style="7" bestFit="1" customWidth="1"/>
    <col min="15" max="15" width="9.6640625" style="7" bestFit="1" customWidth="1"/>
    <col min="16" max="16" width="10.33203125" style="7" bestFit="1" customWidth="1"/>
    <col min="17" max="17" width="8.88671875" style="12" hidden="1" customWidth="1"/>
    <col min="18" max="19" width="8.88671875" style="9" hidden="1" customWidth="1"/>
    <col min="20" max="20" width="10.77734375" style="9" hidden="1" customWidth="1"/>
    <col min="21" max="21" width="10.44140625" style="9" hidden="1" customWidth="1"/>
    <col min="22" max="23" width="10" style="9" hidden="1" customWidth="1"/>
    <col min="24" max="24" width="0" style="9" hidden="1" customWidth="1"/>
    <col min="25" max="25" width="12" style="9" hidden="1" customWidth="1"/>
    <col min="26" max="26" width="1.33203125" style="9" hidden="1" customWidth="1"/>
    <col min="27" max="28" width="0" style="9" hidden="1" customWidth="1"/>
    <col min="29" max="29" width="0.6640625" style="17" customWidth="1"/>
    <col min="30" max="31" width="10.33203125" style="24" customWidth="1"/>
    <col min="32" max="32" width="10.6640625" style="24" customWidth="1"/>
    <col min="33" max="34" width="8.88671875" style="24" customWidth="1"/>
    <col min="35" max="37" width="10.33203125" style="24" customWidth="1"/>
    <col min="38" max="38" width="14.21875" style="24" customWidth="1"/>
    <col min="39" max="39" width="8.88671875" style="24" customWidth="1"/>
    <col min="40" max="40" width="0.6640625" style="17" customWidth="1"/>
    <col min="41" max="41" width="0" hidden="1" customWidth="1"/>
  </cols>
  <sheetData>
    <row r="1" spans="1:43" hidden="1" x14ac:dyDescent="0.3">
      <c r="C1" s="6"/>
      <c r="Q1" s="8"/>
    </row>
    <row r="2" spans="1:43" hidden="1" x14ac:dyDescent="0.3">
      <c r="C2" s="6"/>
      <c r="F2"/>
      <c r="Q2" s="8"/>
      <c r="AI2" t="s">
        <v>2</v>
      </c>
      <c r="AL2" s="3">
        <f>Input!B2</f>
        <v>0.1</v>
      </c>
    </row>
    <row r="3" spans="1:43" hidden="1" x14ac:dyDescent="0.3">
      <c r="C3" s="6"/>
      <c r="Q3" s="8"/>
      <c r="AE3" s="27"/>
      <c r="AI3" t="s">
        <v>3</v>
      </c>
      <c r="AL3">
        <f>Input!B8</f>
        <v>1000</v>
      </c>
    </row>
    <row r="4" spans="1:43" hidden="1" x14ac:dyDescent="0.3">
      <c r="C4" s="6"/>
      <c r="Q4" s="8"/>
      <c r="AI4" t="s">
        <v>4</v>
      </c>
      <c r="AL4" s="4">
        <f>Input!B14</f>
        <v>2762.7202024584808</v>
      </c>
    </row>
    <row r="5" spans="1:43" x14ac:dyDescent="0.3">
      <c r="A5" s="68"/>
      <c r="B5" s="68" t="s">
        <v>45</v>
      </c>
      <c r="C5" s="69"/>
      <c r="D5" s="71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69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69"/>
      <c r="AF5" s="69"/>
      <c r="AG5" s="69"/>
      <c r="AH5" s="69"/>
      <c r="AI5" s="68" t="s">
        <v>5</v>
      </c>
      <c r="AJ5" s="69"/>
      <c r="AK5" s="69"/>
      <c r="AL5" s="68">
        <f>Input!B9</f>
        <v>15000</v>
      </c>
      <c r="AM5" s="69"/>
      <c r="AN5" s="68"/>
      <c r="AO5" s="68"/>
      <c r="AP5" s="68"/>
      <c r="AQ5" s="68"/>
    </row>
    <row r="6" spans="1:43" x14ac:dyDescent="0.3">
      <c r="F6" s="212"/>
      <c r="G6" s="212"/>
      <c r="H6" s="212"/>
      <c r="I6" s="212"/>
      <c r="J6" s="212"/>
      <c r="K6" s="16"/>
      <c r="L6" s="212" t="s">
        <v>66</v>
      </c>
      <c r="M6" s="212"/>
      <c r="N6" s="212"/>
      <c r="O6" s="212"/>
      <c r="P6" s="212"/>
    </row>
    <row r="7" spans="1:43" x14ac:dyDescent="0.3">
      <c r="A7" s="19"/>
      <c r="B7" s="19" t="s">
        <v>24</v>
      </c>
      <c r="C7" s="20"/>
      <c r="D7" s="19" t="s">
        <v>7</v>
      </c>
      <c r="E7" s="19" t="s">
        <v>8</v>
      </c>
      <c r="F7" s="19" t="s">
        <v>8</v>
      </c>
      <c r="G7" s="19" t="s">
        <v>67</v>
      </c>
      <c r="H7" s="20" t="s">
        <v>10</v>
      </c>
      <c r="I7" s="20" t="s">
        <v>11</v>
      </c>
      <c r="J7" s="19" t="s">
        <v>10</v>
      </c>
      <c r="K7" s="17"/>
      <c r="L7" s="19" t="s">
        <v>68</v>
      </c>
      <c r="M7" s="20" t="s">
        <v>10</v>
      </c>
      <c r="N7" s="20" t="s">
        <v>11</v>
      </c>
      <c r="O7" s="19" t="s">
        <v>10</v>
      </c>
      <c r="P7" s="22" t="s">
        <v>8</v>
      </c>
      <c r="R7" s="9" t="s">
        <v>6</v>
      </c>
      <c r="S7" s="9" t="s">
        <v>7</v>
      </c>
      <c r="T7" s="9" t="s">
        <v>8</v>
      </c>
      <c r="U7" s="9" t="s">
        <v>8</v>
      </c>
      <c r="V7" s="9" t="s">
        <v>9</v>
      </c>
      <c r="W7" s="9" t="s">
        <v>10</v>
      </c>
      <c r="X7" s="9" t="s">
        <v>11</v>
      </c>
      <c r="Y7" s="9" t="s">
        <v>10</v>
      </c>
      <c r="AA7" s="9" t="s">
        <v>12</v>
      </c>
      <c r="AB7" s="9" t="s">
        <v>10</v>
      </c>
      <c r="AD7" s="97"/>
      <c r="AE7" s="97"/>
      <c r="AF7" s="97"/>
      <c r="AG7" s="213" t="s">
        <v>35</v>
      </c>
      <c r="AH7" s="213"/>
      <c r="AI7" s="213" t="s">
        <v>8</v>
      </c>
      <c r="AJ7" s="213"/>
      <c r="AK7" s="213"/>
      <c r="AL7" s="213" t="s">
        <v>33</v>
      </c>
      <c r="AM7" s="213"/>
    </row>
    <row r="8" spans="1:43" x14ac:dyDescent="0.3">
      <c r="A8" s="19" t="s">
        <v>23</v>
      </c>
      <c r="B8" s="19" t="s">
        <v>7</v>
      </c>
      <c r="C8" s="19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20" t="s">
        <v>17</v>
      </c>
      <c r="I8" s="20" t="s">
        <v>18</v>
      </c>
      <c r="J8" s="19" t="s">
        <v>19</v>
      </c>
      <c r="K8" s="17"/>
      <c r="L8" s="20" t="s">
        <v>17</v>
      </c>
      <c r="M8" s="20" t="s">
        <v>17</v>
      </c>
      <c r="N8" s="20" t="s">
        <v>18</v>
      </c>
      <c r="O8" s="19" t="s">
        <v>19</v>
      </c>
      <c r="P8" s="22" t="s">
        <v>16</v>
      </c>
      <c r="Q8" s="12" t="s">
        <v>13</v>
      </c>
      <c r="R8" s="9" t="s">
        <v>7</v>
      </c>
      <c r="S8" s="9" t="s">
        <v>14</v>
      </c>
      <c r="T8" s="9" t="s">
        <v>15</v>
      </c>
      <c r="U8" s="9" t="s">
        <v>16</v>
      </c>
      <c r="V8" s="9" t="s">
        <v>17</v>
      </c>
      <c r="W8" s="9" t="s">
        <v>17</v>
      </c>
      <c r="X8" s="9" t="s">
        <v>18</v>
      </c>
      <c r="Y8" s="9" t="s">
        <v>19</v>
      </c>
      <c r="AA8" s="9" t="s">
        <v>17</v>
      </c>
      <c r="AB8" s="9" t="s">
        <v>17</v>
      </c>
      <c r="AD8" s="20" t="s">
        <v>15</v>
      </c>
      <c r="AE8" s="97" t="s">
        <v>71</v>
      </c>
      <c r="AF8" s="97" t="s">
        <v>9</v>
      </c>
      <c r="AG8" s="97" t="s">
        <v>71</v>
      </c>
      <c r="AH8" s="97"/>
      <c r="AI8" s="97" t="s">
        <v>15</v>
      </c>
      <c r="AJ8" s="97" t="s">
        <v>71</v>
      </c>
      <c r="AK8" s="97"/>
      <c r="AL8" s="97" t="s">
        <v>71</v>
      </c>
      <c r="AM8" s="97"/>
    </row>
    <row r="9" spans="1:43" hidden="1" x14ac:dyDescent="0.3">
      <c r="C9"/>
      <c r="D9"/>
      <c r="E9"/>
      <c r="F9"/>
      <c r="G9"/>
      <c r="I9" s="5"/>
      <c r="J9" s="5"/>
      <c r="K9" s="16"/>
      <c r="L9" s="5"/>
      <c r="M9" s="5"/>
      <c r="N9" s="5"/>
      <c r="O9" s="5"/>
      <c r="P9" s="21"/>
    </row>
    <row r="10" spans="1:43" x14ac:dyDescent="0.3">
      <c r="A10" s="4">
        <v>1</v>
      </c>
      <c r="B10">
        <v>9.7151254555560751</v>
      </c>
      <c r="C10" s="5" t="str">
        <f t="shared" ref="C10:C73" si="0">IF(AND(A10&gt;=startm,A10&lt;=endm),A10-startm,"NA")</f>
        <v>NA</v>
      </c>
      <c r="D10" s="6" t="str">
        <f>IF(C10="NA","NA",IF(C10=0,0,(B10-B8)/B8))</f>
        <v>NA</v>
      </c>
      <c r="E10" s="7" t="str">
        <f t="shared" ref="E10:E73" si="1">IF(C10="NA","NA",IF(C10=0,typical,(1+return/12)*typical*((1+return/12)^C10-1)/(return/12)))</f>
        <v>NA</v>
      </c>
      <c r="I10" s="14"/>
      <c r="J10" s="14"/>
      <c r="K10" s="18"/>
      <c r="L10" s="7" t="str">
        <f t="shared" ref="L10:L73" si="2">IF(C10="NA","NA",IF(C10=0,typical,IF(L9="NA",typical,IF(INT(C10/12)-(C10/12)=0,L9*(1+gsip1),L9))))</f>
        <v>NA</v>
      </c>
      <c r="M10" s="7" t="str">
        <f t="shared" ref="M10:M21" si="3">IF(C10="NA","NA",IF(M9="NA",L10,M9+L10))</f>
        <v>NA</v>
      </c>
      <c r="N10" s="14" t="str">
        <f>IF(C10="NA","NA",L10/B10)</f>
        <v>NA</v>
      </c>
      <c r="O10" s="13" t="str">
        <f t="shared" ref="O10:O21" si="4">IF(C10="NA","NA",IF(O9="NA",N10,O9+N10))</f>
        <v>NA</v>
      </c>
      <c r="P10" s="7" t="str">
        <f>IF(C10="NA","NA",O10*B10)</f>
        <v>NA</v>
      </c>
      <c r="Q10" s="12">
        <v>0</v>
      </c>
      <c r="R10" s="9">
        <v>9.7151254555560751</v>
      </c>
      <c r="S10" s="9">
        <v>0</v>
      </c>
      <c r="T10" s="10">
        <f>typical</f>
        <v>2762.7202024584808</v>
      </c>
      <c r="U10" s="10">
        <f>typical</f>
        <v>2762.7202024584808</v>
      </c>
      <c r="V10" s="10">
        <f>typical</f>
        <v>2762.7202024584808</v>
      </c>
      <c r="W10" s="10">
        <f>V10</f>
        <v>2762.7202024584808</v>
      </c>
      <c r="X10" s="9">
        <f t="shared" ref="X10:X73" si="5">V10/R10</f>
        <v>284.37308556612436</v>
      </c>
      <c r="Y10" s="9">
        <f>X10</f>
        <v>284.37308556612436</v>
      </c>
      <c r="AA10" s="10">
        <f t="shared" ref="AA10:AA73" si="6">typical</f>
        <v>2762.7202024584808</v>
      </c>
      <c r="AB10" s="10">
        <f>AA10</f>
        <v>2762.7202024584808</v>
      </c>
      <c r="AC10" s="23"/>
      <c r="AD10" s="25" t="str">
        <f t="shared" ref="AD10:AD73" si="7">IF(A10=endm,E10,IF(C10="NA","NA",-typical))</f>
        <v>NA</v>
      </c>
      <c r="AE10" s="25" t="str">
        <f t="shared" ref="AE10:AE73" si="8">IF(A10=endm,P10,IF(C10="NA","NA",-typical))</f>
        <v>NA</v>
      </c>
      <c r="AF10" s="25" t="str">
        <f t="shared" ref="AF10:AF73" si="9">IF(A10=endm,F10,IF(C10="NA","NA",-G10))</f>
        <v>NA</v>
      </c>
      <c r="AG10" s="25">
        <f t="shared" ref="AG10:AG73" si="10">IF(A10=endm,O10,0)</f>
        <v>0</v>
      </c>
      <c r="AH10" s="25">
        <f t="shared" ref="AH10:AH73" si="11">IF(A10=endm,J10,0)</f>
        <v>0</v>
      </c>
      <c r="AI10" s="25">
        <f t="shared" ref="AI10:AI73" si="12">IF(A10=endm,E10,0)</f>
        <v>0</v>
      </c>
      <c r="AJ10" s="25">
        <f t="shared" ref="AJ10:AJ73" si="13">IF(A10=endm,P10,0)</f>
        <v>0</v>
      </c>
      <c r="AK10" s="25">
        <f t="shared" ref="AK10:AK73" si="14">IF(A10=endm,F10,0)</f>
        <v>0</v>
      </c>
      <c r="AL10" s="25">
        <f t="shared" ref="AL10:AL73" si="15">IF(A10=endm,M10,0)</f>
        <v>0</v>
      </c>
      <c r="AM10" s="25">
        <f t="shared" ref="AM10:AM73" si="16">IF(A10=endm,H10,0)</f>
        <v>0</v>
      </c>
      <c r="AO10" t="str">
        <f t="shared" ref="AO10:AO34" si="17">IF(C10="NA","NA",INT(C10/12)-(C10/12))</f>
        <v>NA</v>
      </c>
    </row>
    <row r="11" spans="1:43" x14ac:dyDescent="0.3">
      <c r="A11" s="4">
        <f>A10+1</f>
        <v>2</v>
      </c>
      <c r="B11">
        <v>10.084300222867206</v>
      </c>
      <c r="C11" s="5" t="str">
        <f t="shared" si="0"/>
        <v>NA</v>
      </c>
      <c r="D11" s="6" t="str">
        <f t="shared" ref="D11:D74" si="18">IF(C11="NA","NA",IF(C11=0,0,(B11-B10)/B10))</f>
        <v>NA</v>
      </c>
      <c r="E11" s="7" t="str">
        <f t="shared" si="1"/>
        <v>NA</v>
      </c>
      <c r="I11" s="14"/>
      <c r="J11" s="14"/>
      <c r="K11" s="18"/>
      <c r="L11" s="7" t="str">
        <f t="shared" si="2"/>
        <v>NA</v>
      </c>
      <c r="M11" s="7" t="str">
        <f t="shared" si="3"/>
        <v>NA</v>
      </c>
      <c r="N11" s="14" t="str">
        <f t="shared" ref="N11:N74" si="19">IF(C11="NA","NA",L11/B11)</f>
        <v>NA</v>
      </c>
      <c r="O11" s="13" t="str">
        <f t="shared" si="4"/>
        <v>NA</v>
      </c>
      <c r="P11" s="7" t="str">
        <f t="shared" ref="P11:P74" si="20">IF(C11="NA","NA",O11*B11)</f>
        <v>NA</v>
      </c>
      <c r="Q11" s="12">
        <f>Q10+1</f>
        <v>1</v>
      </c>
      <c r="R11" s="9">
        <v>10.084300222867206</v>
      </c>
      <c r="S11" s="11">
        <f>(R11-R10)/R10</f>
        <v>3.8000000000000034E-2</v>
      </c>
      <c r="T11" s="10">
        <f t="shared" ref="T11:T74" si="21">(1+return/12)*typical*((1+return/12)^Q11-1)/(return/12)</f>
        <v>2785.7428708122916</v>
      </c>
      <c r="U11" s="10">
        <f>U10*(1+S11)</f>
        <v>2867.703570151903</v>
      </c>
      <c r="V11" s="10">
        <f t="shared" ref="V11:V74" si="22">IF((U11-T11)&gt;0,IF(typical-(U11-T11)&lt;min,min,typical-(U11-T11)),IF((U11-T11)&lt;0,IF(typical-(U11-T11)&gt;max,max,typical-(U11-T11)),IF((T11-U11)=0,min,)))</f>
        <v>2680.7595031188694</v>
      </c>
      <c r="W11" s="10">
        <f t="shared" ref="W11:W74" si="23">W10+V11</f>
        <v>5443.4797055773506</v>
      </c>
      <c r="X11" s="9">
        <f t="shared" si="5"/>
        <v>265.83495571065669</v>
      </c>
      <c r="Y11" s="9">
        <f>Y10+X11</f>
        <v>550.20804127678105</v>
      </c>
      <c r="AA11" s="10">
        <f t="shared" si="6"/>
        <v>2762.7202024584808</v>
      </c>
      <c r="AB11" s="10">
        <f>AB10+AA11</f>
        <v>5525.4404049169616</v>
      </c>
      <c r="AC11" s="23"/>
      <c r="AD11" s="25" t="str">
        <f t="shared" si="7"/>
        <v>NA</v>
      </c>
      <c r="AE11" s="25" t="str">
        <f t="shared" si="8"/>
        <v>NA</v>
      </c>
      <c r="AF11" s="25" t="str">
        <f t="shared" si="9"/>
        <v>NA</v>
      </c>
      <c r="AG11" s="25">
        <f t="shared" si="10"/>
        <v>0</v>
      </c>
      <c r="AH11" s="25">
        <f t="shared" si="11"/>
        <v>0</v>
      </c>
      <c r="AI11" s="25">
        <f t="shared" si="12"/>
        <v>0</v>
      </c>
      <c r="AJ11" s="25">
        <f t="shared" si="13"/>
        <v>0</v>
      </c>
      <c r="AK11" s="25">
        <f t="shared" si="14"/>
        <v>0</v>
      </c>
      <c r="AL11" s="25">
        <f t="shared" si="15"/>
        <v>0</v>
      </c>
      <c r="AM11" s="25">
        <f t="shared" si="16"/>
        <v>0</v>
      </c>
      <c r="AO11" t="str">
        <f t="shared" si="17"/>
        <v>NA</v>
      </c>
    </row>
    <row r="12" spans="1:43" x14ac:dyDescent="0.3">
      <c r="A12" s="4">
        <f t="shared" ref="A12:A75" si="24">A11+1</f>
        <v>3</v>
      </c>
      <c r="B12">
        <v>10.114553123535806</v>
      </c>
      <c r="C12" s="5" t="str">
        <f t="shared" si="0"/>
        <v>NA</v>
      </c>
      <c r="D12" s="6" t="str">
        <f t="shared" si="18"/>
        <v>NA</v>
      </c>
      <c r="E12" s="7" t="str">
        <f t="shared" si="1"/>
        <v>NA</v>
      </c>
      <c r="I12" s="14"/>
      <c r="J12" s="14"/>
      <c r="K12" s="18"/>
      <c r="L12" s="7" t="str">
        <f t="shared" si="2"/>
        <v>NA</v>
      </c>
      <c r="M12" s="7" t="str">
        <f t="shared" si="3"/>
        <v>NA</v>
      </c>
      <c r="N12" s="14" t="str">
        <f t="shared" si="19"/>
        <v>NA</v>
      </c>
      <c r="O12" s="13" t="str">
        <f t="shared" si="4"/>
        <v>NA</v>
      </c>
      <c r="P12" s="7" t="str">
        <f t="shared" si="20"/>
        <v>NA</v>
      </c>
      <c r="Q12" s="12">
        <f t="shared" ref="Q12:Q75" si="25">Q11+1</f>
        <v>2</v>
      </c>
      <c r="R12" s="9">
        <v>10.114553123535806</v>
      </c>
      <c r="S12" s="11">
        <f>(R12-R11)/R11</f>
        <v>2.9999999999998487E-3</v>
      </c>
      <c r="T12" s="10">
        <f t="shared" si="21"/>
        <v>5594.7002655480228</v>
      </c>
      <c r="U12" s="10">
        <f>(U11+V11)*(1+S12)</f>
        <v>5565.1084624905834</v>
      </c>
      <c r="V12" s="10">
        <f t="shared" si="22"/>
        <v>2792.3120055159202</v>
      </c>
      <c r="W12" s="10">
        <f t="shared" si="23"/>
        <v>8235.7917110932704</v>
      </c>
      <c r="X12" s="9">
        <f t="shared" si="5"/>
        <v>276.06874682564273</v>
      </c>
      <c r="Y12" s="9">
        <f t="shared" ref="Y12:Y75" si="26">Y11+X12</f>
        <v>826.27678810242378</v>
      </c>
      <c r="AA12" s="10">
        <f t="shared" si="6"/>
        <v>2762.7202024584808</v>
      </c>
      <c r="AB12" s="10">
        <f t="shared" ref="AB12:AB75" si="27">AB11+AA12</f>
        <v>8288.1606073754429</v>
      </c>
      <c r="AC12" s="23"/>
      <c r="AD12" s="25" t="str">
        <f t="shared" si="7"/>
        <v>NA</v>
      </c>
      <c r="AE12" s="25" t="str">
        <f t="shared" si="8"/>
        <v>NA</v>
      </c>
      <c r="AF12" s="25" t="str">
        <f t="shared" si="9"/>
        <v>NA</v>
      </c>
      <c r="AG12" s="25">
        <f t="shared" si="10"/>
        <v>0</v>
      </c>
      <c r="AH12" s="25">
        <f t="shared" si="11"/>
        <v>0</v>
      </c>
      <c r="AI12" s="25">
        <f t="shared" si="12"/>
        <v>0</v>
      </c>
      <c r="AJ12" s="25">
        <f t="shared" si="13"/>
        <v>0</v>
      </c>
      <c r="AK12" s="25">
        <f t="shared" si="14"/>
        <v>0</v>
      </c>
      <c r="AL12" s="25">
        <f t="shared" si="15"/>
        <v>0</v>
      </c>
      <c r="AM12" s="25">
        <f t="shared" si="16"/>
        <v>0</v>
      </c>
      <c r="AO12" t="str">
        <f t="shared" si="17"/>
        <v>NA</v>
      </c>
    </row>
    <row r="13" spans="1:43" x14ac:dyDescent="0.3">
      <c r="A13" s="4">
        <f t="shared" si="24"/>
        <v>4</v>
      </c>
      <c r="B13">
        <v>10.013407592300448</v>
      </c>
      <c r="C13" s="5" t="str">
        <f t="shared" si="0"/>
        <v>NA</v>
      </c>
      <c r="D13" s="6" t="str">
        <f t="shared" si="18"/>
        <v>NA</v>
      </c>
      <c r="E13" s="7" t="str">
        <f t="shared" si="1"/>
        <v>NA</v>
      </c>
      <c r="I13" s="14"/>
      <c r="J13" s="14"/>
      <c r="K13" s="18"/>
      <c r="L13" s="7" t="str">
        <f t="shared" si="2"/>
        <v>NA</v>
      </c>
      <c r="M13" s="7" t="str">
        <f t="shared" si="3"/>
        <v>NA</v>
      </c>
      <c r="N13" s="14" t="str">
        <f t="shared" si="19"/>
        <v>NA</v>
      </c>
      <c r="O13" s="13" t="str">
        <f t="shared" si="4"/>
        <v>NA</v>
      </c>
      <c r="P13" s="7" t="str">
        <f t="shared" si="20"/>
        <v>NA</v>
      </c>
      <c r="Q13" s="12">
        <f t="shared" si="25"/>
        <v>3</v>
      </c>
      <c r="R13" s="9">
        <v>10.013407592300448</v>
      </c>
      <c r="S13" s="11">
        <f>(R13-R12)/R12</f>
        <v>-1.0000000000000056E-2</v>
      </c>
      <c r="T13" s="10">
        <f t="shared" si="21"/>
        <v>8427.0656385731963</v>
      </c>
      <c r="U13" s="10">
        <f>(U12+V12)*(1+S13)</f>
        <v>8273.8462633264389</v>
      </c>
      <c r="V13" s="10">
        <f t="shared" si="22"/>
        <v>2915.9395777052382</v>
      </c>
      <c r="W13" s="10">
        <f t="shared" si="23"/>
        <v>11151.731288798508</v>
      </c>
      <c r="X13" s="9">
        <f t="shared" si="5"/>
        <v>291.20352395795561</v>
      </c>
      <c r="Y13" s="9">
        <f t="shared" si="26"/>
        <v>1117.4803120603794</v>
      </c>
      <c r="AA13" s="10">
        <f t="shared" si="6"/>
        <v>2762.7202024584808</v>
      </c>
      <c r="AB13" s="10">
        <f t="shared" si="27"/>
        <v>11050.880809833923</v>
      </c>
      <c r="AC13" s="23"/>
      <c r="AD13" s="25" t="str">
        <f t="shared" si="7"/>
        <v>NA</v>
      </c>
      <c r="AE13" s="25" t="str">
        <f t="shared" si="8"/>
        <v>NA</v>
      </c>
      <c r="AF13" s="25" t="str">
        <f t="shared" si="9"/>
        <v>NA</v>
      </c>
      <c r="AG13" s="25">
        <f t="shared" si="10"/>
        <v>0</v>
      </c>
      <c r="AH13" s="25">
        <f t="shared" si="11"/>
        <v>0</v>
      </c>
      <c r="AI13" s="25">
        <f t="shared" si="12"/>
        <v>0</v>
      </c>
      <c r="AJ13" s="25">
        <f t="shared" si="13"/>
        <v>0</v>
      </c>
      <c r="AK13" s="25">
        <f t="shared" si="14"/>
        <v>0</v>
      </c>
      <c r="AL13" s="25">
        <f t="shared" si="15"/>
        <v>0</v>
      </c>
      <c r="AM13" s="25">
        <f t="shared" si="16"/>
        <v>0</v>
      </c>
      <c r="AO13" t="str">
        <f t="shared" si="17"/>
        <v>NA</v>
      </c>
    </row>
    <row r="14" spans="1:43" x14ac:dyDescent="0.3">
      <c r="A14" s="4">
        <f t="shared" si="24"/>
        <v>5</v>
      </c>
      <c r="B14">
        <v>9.9132735163774424</v>
      </c>
      <c r="C14" s="5" t="str">
        <f t="shared" si="0"/>
        <v>NA</v>
      </c>
      <c r="D14" s="6" t="str">
        <f t="shared" si="18"/>
        <v>NA</v>
      </c>
      <c r="E14" s="7" t="str">
        <f t="shared" si="1"/>
        <v>NA</v>
      </c>
      <c r="I14" s="14"/>
      <c r="J14" s="14"/>
      <c r="K14" s="18"/>
      <c r="L14" s="7" t="str">
        <f t="shared" si="2"/>
        <v>NA</v>
      </c>
      <c r="M14" s="7" t="str">
        <f t="shared" si="3"/>
        <v>NA</v>
      </c>
      <c r="N14" s="14" t="str">
        <f t="shared" si="19"/>
        <v>NA</v>
      </c>
      <c r="O14" s="13" t="str">
        <f t="shared" si="4"/>
        <v>NA</v>
      </c>
      <c r="P14" s="7" t="str">
        <f t="shared" si="20"/>
        <v>NA</v>
      </c>
      <c r="Q14" s="12">
        <f t="shared" si="25"/>
        <v>4</v>
      </c>
      <c r="R14" s="9">
        <v>9.9132735163774424</v>
      </c>
      <c r="S14" s="11">
        <f t="shared" ref="S14:S77" si="28">(R14-R13)/R13</f>
        <v>-1.000000000000009E-2</v>
      </c>
      <c r="T14" s="10">
        <f t="shared" si="21"/>
        <v>11283.034056373588</v>
      </c>
      <c r="U14" s="10">
        <f t="shared" ref="U14:U77" si="29">(U13+V13)*(1+S14)</f>
        <v>11077.887982621358</v>
      </c>
      <c r="V14" s="10">
        <f t="shared" si="22"/>
        <v>2967.866276210711</v>
      </c>
      <c r="W14" s="10">
        <f t="shared" si="23"/>
        <v>14119.597565009219</v>
      </c>
      <c r="X14" s="9">
        <f t="shared" si="5"/>
        <v>299.38307172777814</v>
      </c>
      <c r="Y14" s="9">
        <f t="shared" si="26"/>
        <v>1416.8633837881575</v>
      </c>
      <c r="AA14" s="10">
        <f t="shared" si="6"/>
        <v>2762.7202024584808</v>
      </c>
      <c r="AB14" s="10">
        <f t="shared" si="27"/>
        <v>13813.601012292404</v>
      </c>
      <c r="AC14" s="23"/>
      <c r="AD14" s="25" t="str">
        <f t="shared" si="7"/>
        <v>NA</v>
      </c>
      <c r="AE14" s="25" t="str">
        <f t="shared" si="8"/>
        <v>NA</v>
      </c>
      <c r="AF14" s="25" t="str">
        <f t="shared" si="9"/>
        <v>NA</v>
      </c>
      <c r="AG14" s="25">
        <f t="shared" si="10"/>
        <v>0</v>
      </c>
      <c r="AH14" s="25">
        <f t="shared" si="11"/>
        <v>0</v>
      </c>
      <c r="AI14" s="25">
        <f t="shared" si="12"/>
        <v>0</v>
      </c>
      <c r="AJ14" s="25">
        <f t="shared" si="13"/>
        <v>0</v>
      </c>
      <c r="AK14" s="25">
        <f t="shared" si="14"/>
        <v>0</v>
      </c>
      <c r="AL14" s="25">
        <f t="shared" si="15"/>
        <v>0</v>
      </c>
      <c r="AM14" s="25">
        <f t="shared" si="16"/>
        <v>0</v>
      </c>
      <c r="AO14" t="str">
        <f t="shared" si="17"/>
        <v>NA</v>
      </c>
    </row>
    <row r="15" spans="1:43" x14ac:dyDescent="0.3">
      <c r="A15" s="4">
        <f t="shared" si="24"/>
        <v>6</v>
      </c>
      <c r="B15">
        <v>9.6158753108861195</v>
      </c>
      <c r="C15" s="5" t="str">
        <f t="shared" si="0"/>
        <v>NA</v>
      </c>
      <c r="D15" s="6" t="str">
        <f t="shared" si="18"/>
        <v>NA</v>
      </c>
      <c r="E15" s="7" t="str">
        <f t="shared" si="1"/>
        <v>NA</v>
      </c>
      <c r="I15" s="14"/>
      <c r="J15" s="14"/>
      <c r="K15" s="18"/>
      <c r="L15" s="7" t="str">
        <f t="shared" si="2"/>
        <v>NA</v>
      </c>
      <c r="M15" s="7" t="str">
        <f t="shared" si="3"/>
        <v>NA</v>
      </c>
      <c r="N15" s="14" t="str">
        <f t="shared" si="19"/>
        <v>NA</v>
      </c>
      <c r="O15" s="13" t="str">
        <f t="shared" si="4"/>
        <v>NA</v>
      </c>
      <c r="P15" s="7" t="str">
        <f t="shared" si="20"/>
        <v>NA</v>
      </c>
      <c r="Q15" s="12">
        <f t="shared" si="25"/>
        <v>5</v>
      </c>
      <c r="R15" s="9">
        <v>9.6158753108861195</v>
      </c>
      <c r="S15" s="11">
        <f t="shared" si="28"/>
        <v>-2.9999999999999961E-2</v>
      </c>
      <c r="T15" s="10">
        <f t="shared" si="21"/>
        <v>14162.802210988968</v>
      </c>
      <c r="U15" s="10">
        <f t="shared" si="29"/>
        <v>13624.381631067108</v>
      </c>
      <c r="V15" s="10">
        <f t="shared" si="22"/>
        <v>3301.1407823803406</v>
      </c>
      <c r="W15" s="10">
        <f t="shared" si="23"/>
        <v>17420.738347389561</v>
      </c>
      <c r="X15" s="9">
        <f t="shared" si="5"/>
        <v>343.30112191067241</v>
      </c>
      <c r="Y15" s="9">
        <f t="shared" si="26"/>
        <v>1760.16450569883</v>
      </c>
      <c r="AA15" s="10">
        <f t="shared" si="6"/>
        <v>2762.7202024584808</v>
      </c>
      <c r="AB15" s="10">
        <f t="shared" si="27"/>
        <v>16576.321214750886</v>
      </c>
      <c r="AC15" s="23"/>
      <c r="AD15" s="25" t="str">
        <f t="shared" si="7"/>
        <v>NA</v>
      </c>
      <c r="AE15" s="25" t="str">
        <f t="shared" si="8"/>
        <v>NA</v>
      </c>
      <c r="AF15" s="25" t="str">
        <f t="shared" si="9"/>
        <v>NA</v>
      </c>
      <c r="AG15" s="25">
        <f t="shared" si="10"/>
        <v>0</v>
      </c>
      <c r="AH15" s="25">
        <f t="shared" si="11"/>
        <v>0</v>
      </c>
      <c r="AI15" s="25">
        <f t="shared" si="12"/>
        <v>0</v>
      </c>
      <c r="AJ15" s="25">
        <f t="shared" si="13"/>
        <v>0</v>
      </c>
      <c r="AK15" s="25">
        <f t="shared" si="14"/>
        <v>0</v>
      </c>
      <c r="AL15" s="25">
        <f t="shared" si="15"/>
        <v>0</v>
      </c>
      <c r="AM15" s="25">
        <f t="shared" si="16"/>
        <v>0</v>
      </c>
      <c r="AO15" t="str">
        <f t="shared" si="17"/>
        <v>NA</v>
      </c>
    </row>
    <row r="16" spans="1:43" x14ac:dyDescent="0.3">
      <c r="A16" s="4">
        <f t="shared" si="24"/>
        <v>7</v>
      </c>
      <c r="B16">
        <v>10.125516702363083</v>
      </c>
      <c r="C16" s="5" t="str">
        <f t="shared" si="0"/>
        <v>NA</v>
      </c>
      <c r="D16" s="6" t="str">
        <f t="shared" si="18"/>
        <v>NA</v>
      </c>
      <c r="E16" s="7" t="str">
        <f t="shared" si="1"/>
        <v>NA</v>
      </c>
      <c r="I16" s="14"/>
      <c r="J16" s="14"/>
      <c r="K16" s="18"/>
      <c r="L16" s="7" t="str">
        <f t="shared" si="2"/>
        <v>NA</v>
      </c>
      <c r="M16" s="7" t="str">
        <f t="shared" si="3"/>
        <v>NA</v>
      </c>
      <c r="N16" s="14" t="str">
        <f t="shared" si="19"/>
        <v>NA</v>
      </c>
      <c r="O16" s="13" t="str">
        <f t="shared" si="4"/>
        <v>NA</v>
      </c>
      <c r="P16" s="7" t="str">
        <f t="shared" si="20"/>
        <v>NA</v>
      </c>
      <c r="Q16" s="12">
        <f t="shared" si="25"/>
        <v>6</v>
      </c>
      <c r="R16" s="9">
        <v>10.125516702363083</v>
      </c>
      <c r="S16" s="11">
        <f t="shared" si="28"/>
        <v>5.2999999999999867E-2</v>
      </c>
      <c r="T16" s="10">
        <f t="shared" si="21"/>
        <v>17066.568433559543</v>
      </c>
      <c r="U16" s="10">
        <f t="shared" si="29"/>
        <v>17822.575101360162</v>
      </c>
      <c r="V16" s="10">
        <f t="shared" si="22"/>
        <v>2006.7135346578621</v>
      </c>
      <c r="W16" s="10">
        <f t="shared" si="23"/>
        <v>19427.451882047422</v>
      </c>
      <c r="X16" s="9">
        <f t="shared" si="5"/>
        <v>198.18381556662064</v>
      </c>
      <c r="Y16" s="9">
        <f t="shared" si="26"/>
        <v>1958.3483212654505</v>
      </c>
      <c r="AA16" s="10">
        <f t="shared" si="6"/>
        <v>2762.7202024584808</v>
      </c>
      <c r="AB16" s="10">
        <f t="shared" si="27"/>
        <v>19339.041417209366</v>
      </c>
      <c r="AC16" s="23"/>
      <c r="AD16" s="25" t="str">
        <f t="shared" si="7"/>
        <v>NA</v>
      </c>
      <c r="AE16" s="25" t="str">
        <f t="shared" si="8"/>
        <v>NA</v>
      </c>
      <c r="AF16" s="25" t="str">
        <f t="shared" si="9"/>
        <v>NA</v>
      </c>
      <c r="AG16" s="25">
        <f t="shared" si="10"/>
        <v>0</v>
      </c>
      <c r="AH16" s="25">
        <f t="shared" si="11"/>
        <v>0</v>
      </c>
      <c r="AI16" s="25">
        <f t="shared" si="12"/>
        <v>0</v>
      </c>
      <c r="AJ16" s="25">
        <f t="shared" si="13"/>
        <v>0</v>
      </c>
      <c r="AK16" s="25">
        <f t="shared" si="14"/>
        <v>0</v>
      </c>
      <c r="AL16" s="25">
        <f t="shared" si="15"/>
        <v>0</v>
      </c>
      <c r="AM16" s="25">
        <f t="shared" si="16"/>
        <v>0</v>
      </c>
      <c r="AO16" t="str">
        <f t="shared" si="17"/>
        <v>NA</v>
      </c>
    </row>
    <row r="17" spans="1:41" x14ac:dyDescent="0.3">
      <c r="A17" s="4">
        <f t="shared" si="24"/>
        <v>8</v>
      </c>
      <c r="B17">
        <v>11.077315272385214</v>
      </c>
      <c r="C17" s="5" t="str">
        <f t="shared" si="0"/>
        <v>NA</v>
      </c>
      <c r="D17" s="6" t="str">
        <f t="shared" si="18"/>
        <v>NA</v>
      </c>
      <c r="E17" s="7" t="str">
        <f t="shared" si="1"/>
        <v>NA</v>
      </c>
      <c r="I17" s="14"/>
      <c r="J17" s="14"/>
      <c r="K17" s="18"/>
      <c r="L17" s="7" t="str">
        <f t="shared" si="2"/>
        <v>NA</v>
      </c>
      <c r="M17" s="7" t="str">
        <f t="shared" si="3"/>
        <v>NA</v>
      </c>
      <c r="N17" s="14" t="str">
        <f t="shared" si="19"/>
        <v>NA</v>
      </c>
      <c r="O17" s="13" t="str">
        <f t="shared" si="4"/>
        <v>NA</v>
      </c>
      <c r="P17" s="7" t="str">
        <f t="shared" si="20"/>
        <v>NA</v>
      </c>
      <c r="Q17" s="12">
        <f t="shared" si="25"/>
        <v>7</v>
      </c>
      <c r="R17" s="9">
        <v>11.077315272385214</v>
      </c>
      <c r="S17" s="11">
        <f t="shared" si="28"/>
        <v>9.4000000000000125E-2</v>
      </c>
      <c r="T17" s="10">
        <f t="shared" si="21"/>
        <v>19994.532707984778</v>
      </c>
      <c r="U17" s="10">
        <f t="shared" si="29"/>
        <v>21693.24176780372</v>
      </c>
      <c r="V17" s="10">
        <f t="shared" si="22"/>
        <v>1064.0111426395383</v>
      </c>
      <c r="W17" s="10">
        <f t="shared" si="23"/>
        <v>20491.46302468696</v>
      </c>
      <c r="X17" s="9">
        <f t="shared" si="5"/>
        <v>96.053160578721261</v>
      </c>
      <c r="Y17" s="9">
        <f t="shared" si="26"/>
        <v>2054.4014818441719</v>
      </c>
      <c r="AA17" s="10">
        <f t="shared" si="6"/>
        <v>2762.7202024584808</v>
      </c>
      <c r="AB17" s="10">
        <f t="shared" si="27"/>
        <v>22101.761619667846</v>
      </c>
      <c r="AC17" s="23"/>
      <c r="AD17" s="25" t="str">
        <f t="shared" si="7"/>
        <v>NA</v>
      </c>
      <c r="AE17" s="25" t="str">
        <f t="shared" si="8"/>
        <v>NA</v>
      </c>
      <c r="AF17" s="25" t="str">
        <f t="shared" si="9"/>
        <v>NA</v>
      </c>
      <c r="AG17" s="25">
        <f t="shared" si="10"/>
        <v>0</v>
      </c>
      <c r="AH17" s="25">
        <f t="shared" si="11"/>
        <v>0</v>
      </c>
      <c r="AI17" s="25">
        <f t="shared" si="12"/>
        <v>0</v>
      </c>
      <c r="AJ17" s="25">
        <f t="shared" si="13"/>
        <v>0</v>
      </c>
      <c r="AK17" s="25">
        <f t="shared" si="14"/>
        <v>0</v>
      </c>
      <c r="AL17" s="25">
        <f t="shared" si="15"/>
        <v>0</v>
      </c>
      <c r="AM17" s="25">
        <f t="shared" si="16"/>
        <v>0</v>
      </c>
      <c r="AO17" t="str">
        <f t="shared" si="17"/>
        <v>NA</v>
      </c>
    </row>
    <row r="18" spans="1:41" x14ac:dyDescent="0.3">
      <c r="A18" s="4">
        <f t="shared" si="24"/>
        <v>9</v>
      </c>
      <c r="B18">
        <v>10.578836085127879</v>
      </c>
      <c r="C18" s="5" t="str">
        <f t="shared" si="0"/>
        <v>NA</v>
      </c>
      <c r="D18" s="6" t="str">
        <f t="shared" si="18"/>
        <v>NA</v>
      </c>
      <c r="E18" s="7" t="str">
        <f t="shared" si="1"/>
        <v>NA</v>
      </c>
      <c r="I18" s="14"/>
      <c r="J18" s="14"/>
      <c r="K18" s="18"/>
      <c r="L18" s="7" t="str">
        <f t="shared" si="2"/>
        <v>NA</v>
      </c>
      <c r="M18" s="7" t="str">
        <f t="shared" si="3"/>
        <v>NA</v>
      </c>
      <c r="N18" s="14" t="str">
        <f t="shared" si="19"/>
        <v>NA</v>
      </c>
      <c r="O18" s="13" t="str">
        <f t="shared" si="4"/>
        <v>NA</v>
      </c>
      <c r="P18" s="7" t="str">
        <f t="shared" si="20"/>
        <v>NA</v>
      </c>
      <c r="Q18" s="12">
        <f t="shared" si="25"/>
        <v>8</v>
      </c>
      <c r="R18" s="9">
        <v>10.578836085127879</v>
      </c>
      <c r="S18" s="11">
        <f t="shared" si="28"/>
        <v>-4.5000000000000005E-2</v>
      </c>
      <c r="T18" s="10">
        <f t="shared" si="21"/>
        <v>22946.896684696989</v>
      </c>
      <c r="U18" s="10">
        <f t="shared" si="29"/>
        <v>21733.176529473309</v>
      </c>
      <c r="V18" s="10">
        <f t="shared" si="22"/>
        <v>3976.440357682161</v>
      </c>
      <c r="W18" s="10">
        <f t="shared" si="23"/>
        <v>24467.903382369121</v>
      </c>
      <c r="X18" s="9">
        <f t="shared" si="5"/>
        <v>375.88637593812314</v>
      </c>
      <c r="Y18" s="9">
        <f t="shared" si="26"/>
        <v>2430.2878577822949</v>
      </c>
      <c r="AA18" s="10">
        <f t="shared" si="6"/>
        <v>2762.7202024584808</v>
      </c>
      <c r="AB18" s="10">
        <f t="shared" si="27"/>
        <v>24864.481822126327</v>
      </c>
      <c r="AC18" s="23"/>
      <c r="AD18" s="25" t="str">
        <f t="shared" si="7"/>
        <v>NA</v>
      </c>
      <c r="AE18" s="25" t="str">
        <f t="shared" si="8"/>
        <v>NA</v>
      </c>
      <c r="AF18" s="25" t="str">
        <f t="shared" si="9"/>
        <v>NA</v>
      </c>
      <c r="AG18" s="25">
        <f t="shared" si="10"/>
        <v>0</v>
      </c>
      <c r="AH18" s="25">
        <f t="shared" si="11"/>
        <v>0</v>
      </c>
      <c r="AI18" s="25">
        <f t="shared" si="12"/>
        <v>0</v>
      </c>
      <c r="AJ18" s="25">
        <f t="shared" si="13"/>
        <v>0</v>
      </c>
      <c r="AK18" s="25">
        <f t="shared" si="14"/>
        <v>0</v>
      </c>
      <c r="AL18" s="25">
        <f t="shared" si="15"/>
        <v>0</v>
      </c>
      <c r="AM18" s="25">
        <f t="shared" si="16"/>
        <v>0</v>
      </c>
      <c r="AO18" t="str">
        <f t="shared" si="17"/>
        <v>NA</v>
      </c>
    </row>
    <row r="19" spans="1:41" x14ac:dyDescent="0.3">
      <c r="A19" s="4">
        <f t="shared" si="24"/>
        <v>10</v>
      </c>
      <c r="B19">
        <v>10.303786346914555</v>
      </c>
      <c r="C19" s="5" t="str">
        <f t="shared" si="0"/>
        <v>NA</v>
      </c>
      <c r="D19" s="6" t="str">
        <f t="shared" si="18"/>
        <v>NA</v>
      </c>
      <c r="E19" s="7" t="str">
        <f t="shared" si="1"/>
        <v>NA</v>
      </c>
      <c r="I19" s="14"/>
      <c r="J19" s="14"/>
      <c r="K19" s="18"/>
      <c r="L19" s="7" t="str">
        <f t="shared" si="2"/>
        <v>NA</v>
      </c>
      <c r="M19" s="7" t="str">
        <f t="shared" si="3"/>
        <v>NA</v>
      </c>
      <c r="N19" s="14" t="str">
        <f t="shared" si="19"/>
        <v>NA</v>
      </c>
      <c r="O19" s="13" t="str">
        <f t="shared" si="4"/>
        <v>NA</v>
      </c>
      <c r="P19" s="7" t="str">
        <f t="shared" si="20"/>
        <v>NA</v>
      </c>
      <c r="Q19" s="12">
        <f t="shared" si="25"/>
        <v>9</v>
      </c>
      <c r="R19" s="9">
        <v>10.303786346914555</v>
      </c>
      <c r="S19" s="11">
        <f t="shared" si="28"/>
        <v>-2.5999999999999954E-2</v>
      </c>
      <c r="T19" s="10">
        <f t="shared" si="21"/>
        <v>25923.863694548396</v>
      </c>
      <c r="U19" s="10">
        <f t="shared" si="29"/>
        <v>25041.16684808943</v>
      </c>
      <c r="V19" s="10">
        <f t="shared" si="22"/>
        <v>3645.4170489174471</v>
      </c>
      <c r="W19" s="10">
        <f t="shared" si="23"/>
        <v>28113.320431286567</v>
      </c>
      <c r="X19" s="9">
        <f t="shared" si="5"/>
        <v>353.79392838527355</v>
      </c>
      <c r="Y19" s="9">
        <f t="shared" si="26"/>
        <v>2784.0817861675682</v>
      </c>
      <c r="AA19" s="10">
        <f t="shared" si="6"/>
        <v>2762.7202024584808</v>
      </c>
      <c r="AB19" s="10">
        <f t="shared" si="27"/>
        <v>27627.202024584807</v>
      </c>
      <c r="AC19" s="23"/>
      <c r="AD19" s="25" t="str">
        <f t="shared" si="7"/>
        <v>NA</v>
      </c>
      <c r="AE19" s="25" t="str">
        <f t="shared" si="8"/>
        <v>NA</v>
      </c>
      <c r="AF19" s="25" t="str">
        <f t="shared" si="9"/>
        <v>NA</v>
      </c>
      <c r="AG19" s="25">
        <f t="shared" si="10"/>
        <v>0</v>
      </c>
      <c r="AH19" s="25">
        <f t="shared" si="11"/>
        <v>0</v>
      </c>
      <c r="AI19" s="25">
        <f t="shared" si="12"/>
        <v>0</v>
      </c>
      <c r="AJ19" s="25">
        <f t="shared" si="13"/>
        <v>0</v>
      </c>
      <c r="AK19" s="25">
        <f t="shared" si="14"/>
        <v>0</v>
      </c>
      <c r="AL19" s="25">
        <f t="shared" si="15"/>
        <v>0</v>
      </c>
      <c r="AM19" s="25">
        <f t="shared" si="16"/>
        <v>0</v>
      </c>
      <c r="AO19" t="str">
        <f t="shared" si="17"/>
        <v>NA</v>
      </c>
    </row>
    <row r="20" spans="1:41" x14ac:dyDescent="0.3">
      <c r="A20" s="4">
        <f t="shared" si="24"/>
        <v>11</v>
      </c>
      <c r="B20">
        <v>11.025051391198573</v>
      </c>
      <c r="C20" s="5" t="str">
        <f t="shared" si="0"/>
        <v>NA</v>
      </c>
      <c r="D20" s="6" t="str">
        <f t="shared" si="18"/>
        <v>NA</v>
      </c>
      <c r="E20" s="7" t="str">
        <f t="shared" si="1"/>
        <v>NA</v>
      </c>
      <c r="I20" s="14"/>
      <c r="J20" s="14"/>
      <c r="K20" s="18"/>
      <c r="L20" s="7" t="str">
        <f t="shared" si="2"/>
        <v>NA</v>
      </c>
      <c r="M20" s="7" t="str">
        <f t="shared" si="3"/>
        <v>NA</v>
      </c>
      <c r="N20" s="14" t="str">
        <f t="shared" si="19"/>
        <v>NA</v>
      </c>
      <c r="O20" s="13" t="str">
        <f t="shared" si="4"/>
        <v>NA</v>
      </c>
      <c r="P20" s="7" t="str">
        <f t="shared" si="20"/>
        <v>NA</v>
      </c>
      <c r="Q20" s="12">
        <f t="shared" si="25"/>
        <v>10</v>
      </c>
      <c r="R20" s="9">
        <v>11.025051391198573</v>
      </c>
      <c r="S20" s="11">
        <f t="shared" si="28"/>
        <v>7.0000000000000007E-2</v>
      </c>
      <c r="T20" s="10">
        <f t="shared" si="21"/>
        <v>28925.638762815281</v>
      </c>
      <c r="U20" s="10">
        <f t="shared" si="29"/>
        <v>30694.64476979736</v>
      </c>
      <c r="V20" s="10">
        <f t="shared" si="22"/>
        <v>1000</v>
      </c>
      <c r="W20" s="10">
        <f t="shared" si="23"/>
        <v>29113.320431286567</v>
      </c>
      <c r="X20" s="9">
        <f t="shared" si="5"/>
        <v>90.702525051113284</v>
      </c>
      <c r="Y20" s="9">
        <f t="shared" si="26"/>
        <v>2874.7843112186815</v>
      </c>
      <c r="AA20" s="10">
        <f t="shared" si="6"/>
        <v>2762.7202024584808</v>
      </c>
      <c r="AB20" s="10">
        <f t="shared" si="27"/>
        <v>30389.922227043287</v>
      </c>
      <c r="AC20" s="23"/>
      <c r="AD20" s="25" t="str">
        <f t="shared" si="7"/>
        <v>NA</v>
      </c>
      <c r="AE20" s="25" t="str">
        <f t="shared" si="8"/>
        <v>NA</v>
      </c>
      <c r="AF20" s="25" t="str">
        <f t="shared" si="9"/>
        <v>NA</v>
      </c>
      <c r="AG20" s="25">
        <f t="shared" si="10"/>
        <v>0</v>
      </c>
      <c r="AH20" s="25">
        <f t="shared" si="11"/>
        <v>0</v>
      </c>
      <c r="AI20" s="25">
        <f t="shared" si="12"/>
        <v>0</v>
      </c>
      <c r="AJ20" s="25">
        <f t="shared" si="13"/>
        <v>0</v>
      </c>
      <c r="AK20" s="25">
        <f t="shared" si="14"/>
        <v>0</v>
      </c>
      <c r="AL20" s="25">
        <f t="shared" si="15"/>
        <v>0</v>
      </c>
      <c r="AM20" s="25">
        <f t="shared" si="16"/>
        <v>0</v>
      </c>
      <c r="AO20" t="str">
        <f t="shared" si="17"/>
        <v>NA</v>
      </c>
    </row>
    <row r="21" spans="1:41" x14ac:dyDescent="0.3">
      <c r="A21" s="4">
        <f t="shared" si="24"/>
        <v>12</v>
      </c>
      <c r="B21">
        <v>11.664504371888091</v>
      </c>
      <c r="C21" s="5" t="str">
        <f t="shared" si="0"/>
        <v>NA</v>
      </c>
      <c r="D21" s="6" t="str">
        <f t="shared" si="18"/>
        <v>NA</v>
      </c>
      <c r="E21" s="7" t="str">
        <f t="shared" si="1"/>
        <v>NA</v>
      </c>
      <c r="I21" s="14"/>
      <c r="J21" s="14"/>
      <c r="K21" s="18"/>
      <c r="L21" s="7" t="str">
        <f t="shared" si="2"/>
        <v>NA</v>
      </c>
      <c r="M21" s="7" t="str">
        <f t="shared" si="3"/>
        <v>NA</v>
      </c>
      <c r="N21" s="14" t="str">
        <f t="shared" si="19"/>
        <v>NA</v>
      </c>
      <c r="O21" s="13" t="str">
        <f t="shared" si="4"/>
        <v>NA</v>
      </c>
      <c r="P21" s="7" t="str">
        <f t="shared" si="20"/>
        <v>NA</v>
      </c>
      <c r="Q21" s="12">
        <f t="shared" si="25"/>
        <v>11</v>
      </c>
      <c r="R21" s="9">
        <v>11.664504371888091</v>
      </c>
      <c r="S21" s="11">
        <f t="shared" si="28"/>
        <v>5.8000000000000024E-2</v>
      </c>
      <c r="T21" s="10">
        <f t="shared" si="21"/>
        <v>31952.428623317668</v>
      </c>
      <c r="U21" s="10">
        <f t="shared" si="29"/>
        <v>33532.934166445608</v>
      </c>
      <c r="V21" s="10">
        <f t="shared" si="22"/>
        <v>1182.2146593305411</v>
      </c>
      <c r="W21" s="10">
        <f t="shared" si="23"/>
        <v>30295.535090617108</v>
      </c>
      <c r="X21" s="9">
        <f t="shared" si="5"/>
        <v>101.35146952147615</v>
      </c>
      <c r="Y21" s="9">
        <f t="shared" si="26"/>
        <v>2976.1357807401578</v>
      </c>
      <c r="AA21" s="10">
        <f t="shared" si="6"/>
        <v>2762.7202024584808</v>
      </c>
      <c r="AB21" s="10">
        <f t="shared" si="27"/>
        <v>33152.642429501771</v>
      </c>
      <c r="AC21" s="23"/>
      <c r="AD21" s="25" t="str">
        <f t="shared" si="7"/>
        <v>NA</v>
      </c>
      <c r="AE21" s="25" t="str">
        <f t="shared" si="8"/>
        <v>NA</v>
      </c>
      <c r="AF21" s="25" t="str">
        <f t="shared" si="9"/>
        <v>NA</v>
      </c>
      <c r="AG21" s="25">
        <f t="shared" si="10"/>
        <v>0</v>
      </c>
      <c r="AH21" s="25">
        <f t="shared" si="11"/>
        <v>0</v>
      </c>
      <c r="AI21" s="25">
        <f t="shared" si="12"/>
        <v>0</v>
      </c>
      <c r="AJ21" s="25">
        <f t="shared" si="13"/>
        <v>0</v>
      </c>
      <c r="AK21" s="25">
        <f t="shared" si="14"/>
        <v>0</v>
      </c>
      <c r="AL21" s="25">
        <f t="shared" si="15"/>
        <v>0</v>
      </c>
      <c r="AM21" s="25">
        <f t="shared" si="16"/>
        <v>0</v>
      </c>
      <c r="AO21" t="str">
        <f t="shared" si="17"/>
        <v>NA</v>
      </c>
    </row>
    <row r="22" spans="1:41" x14ac:dyDescent="0.3">
      <c r="A22" s="4">
        <f t="shared" si="24"/>
        <v>13</v>
      </c>
      <c r="B22">
        <v>11.536194823797322</v>
      </c>
      <c r="C22" s="5" t="str">
        <f t="shared" si="0"/>
        <v>NA</v>
      </c>
      <c r="D22" s="6" t="str">
        <f t="shared" si="18"/>
        <v>NA</v>
      </c>
      <c r="E22" s="7" t="str">
        <f t="shared" si="1"/>
        <v>NA</v>
      </c>
      <c r="I22" s="14"/>
      <c r="J22" s="14"/>
      <c r="K22" s="18"/>
      <c r="L22" s="7" t="str">
        <f t="shared" si="2"/>
        <v>NA</v>
      </c>
      <c r="M22" s="7" t="str">
        <f>IF(C22="NA","NA",IF(M21="NA",L22,M21+L22))</f>
        <v>NA</v>
      </c>
      <c r="N22" s="14" t="str">
        <f t="shared" si="19"/>
        <v>NA</v>
      </c>
      <c r="O22" s="13" t="str">
        <f>IF(C22="NA","NA",IF(O21="NA",N22,O21+N22))</f>
        <v>NA</v>
      </c>
      <c r="P22" s="7" t="str">
        <f t="shared" si="20"/>
        <v>NA</v>
      </c>
      <c r="Q22" s="12">
        <f t="shared" si="25"/>
        <v>12</v>
      </c>
      <c r="R22" s="9">
        <v>11.536194823797322</v>
      </c>
      <c r="S22" s="11">
        <f t="shared" si="28"/>
        <v>-1.0999999999999999E-2</v>
      </c>
      <c r="T22" s="10">
        <f t="shared" si="21"/>
        <v>35004.441732657644</v>
      </c>
      <c r="U22" s="10">
        <f t="shared" si="29"/>
        <v>34333.282188692618</v>
      </c>
      <c r="V22" s="10">
        <f t="shared" si="22"/>
        <v>3433.8797464235072</v>
      </c>
      <c r="W22" s="10">
        <f t="shared" si="23"/>
        <v>33729.414837040618</v>
      </c>
      <c r="X22" s="9">
        <f t="shared" si="5"/>
        <v>297.66138652061971</v>
      </c>
      <c r="Y22" s="9">
        <f t="shared" si="26"/>
        <v>3273.7971672607773</v>
      </c>
      <c r="AA22" s="10">
        <f t="shared" si="6"/>
        <v>2762.7202024584808</v>
      </c>
      <c r="AB22" s="10">
        <f t="shared" si="27"/>
        <v>35915.362631960255</v>
      </c>
      <c r="AC22" s="23"/>
      <c r="AD22" s="25" t="str">
        <f t="shared" si="7"/>
        <v>NA</v>
      </c>
      <c r="AE22" s="25" t="str">
        <f t="shared" si="8"/>
        <v>NA</v>
      </c>
      <c r="AF22" s="25" t="str">
        <f t="shared" si="9"/>
        <v>NA</v>
      </c>
      <c r="AG22" s="25">
        <f t="shared" si="10"/>
        <v>0</v>
      </c>
      <c r="AH22" s="25">
        <f t="shared" si="11"/>
        <v>0</v>
      </c>
      <c r="AI22" s="25">
        <f t="shared" si="12"/>
        <v>0</v>
      </c>
      <c r="AJ22" s="25">
        <f t="shared" si="13"/>
        <v>0</v>
      </c>
      <c r="AK22" s="25">
        <f t="shared" si="14"/>
        <v>0</v>
      </c>
      <c r="AL22" s="25">
        <f t="shared" si="15"/>
        <v>0</v>
      </c>
      <c r="AM22" s="25">
        <f t="shared" si="16"/>
        <v>0</v>
      </c>
      <c r="AO22" t="str">
        <f t="shared" si="17"/>
        <v>NA</v>
      </c>
    </row>
    <row r="23" spans="1:41" x14ac:dyDescent="0.3">
      <c r="A23" s="4">
        <f t="shared" si="24"/>
        <v>14</v>
      </c>
      <c r="B23">
        <v>12.470626604524904</v>
      </c>
      <c r="C23" s="5" t="str">
        <f t="shared" si="0"/>
        <v>NA</v>
      </c>
      <c r="D23" s="6" t="str">
        <f t="shared" si="18"/>
        <v>NA</v>
      </c>
      <c r="E23" s="7" t="str">
        <f t="shared" si="1"/>
        <v>NA</v>
      </c>
      <c r="I23" s="14"/>
      <c r="J23" s="14"/>
      <c r="K23" s="18"/>
      <c r="L23" s="7" t="str">
        <f t="shared" si="2"/>
        <v>NA</v>
      </c>
      <c r="M23" s="7" t="str">
        <f t="shared" ref="M23:M86" si="30">IF(C23="NA","NA",IF(M22="NA",L23,M22+L23))</f>
        <v>NA</v>
      </c>
      <c r="N23" s="14" t="str">
        <f t="shared" si="19"/>
        <v>NA</v>
      </c>
      <c r="O23" s="13" t="str">
        <f t="shared" ref="O23:O86" si="31">IF(C23="NA","NA",IF(O22="NA",N23,O22+N23))</f>
        <v>NA</v>
      </c>
      <c r="P23" s="7" t="str">
        <f t="shared" si="20"/>
        <v>NA</v>
      </c>
      <c r="Q23" s="12">
        <f t="shared" si="25"/>
        <v>13</v>
      </c>
      <c r="R23" s="9">
        <v>12.470626604524904</v>
      </c>
      <c r="S23" s="11">
        <f t="shared" si="28"/>
        <v>8.0999999999999919E-2</v>
      </c>
      <c r="T23" s="10">
        <f t="shared" si="21"/>
        <v>38081.88828457534</v>
      </c>
      <c r="U23" s="10">
        <f t="shared" si="29"/>
        <v>40826.302051860534</v>
      </c>
      <c r="V23" s="10">
        <f t="shared" si="22"/>
        <v>1000</v>
      </c>
      <c r="W23" s="10">
        <f t="shared" si="23"/>
        <v>34729.414837040618</v>
      </c>
      <c r="X23" s="9">
        <f t="shared" si="5"/>
        <v>80.188432523282756</v>
      </c>
      <c r="Y23" s="9">
        <f t="shared" si="26"/>
        <v>3353.98559978406</v>
      </c>
      <c r="AA23" s="10">
        <f t="shared" si="6"/>
        <v>2762.7202024584808</v>
      </c>
      <c r="AB23" s="10">
        <f t="shared" si="27"/>
        <v>38678.082834418739</v>
      </c>
      <c r="AC23" s="23"/>
      <c r="AD23" s="25" t="str">
        <f t="shared" si="7"/>
        <v>NA</v>
      </c>
      <c r="AE23" s="25" t="str">
        <f t="shared" si="8"/>
        <v>NA</v>
      </c>
      <c r="AF23" s="25" t="str">
        <f t="shared" si="9"/>
        <v>NA</v>
      </c>
      <c r="AG23" s="25">
        <f t="shared" si="10"/>
        <v>0</v>
      </c>
      <c r="AH23" s="25">
        <f t="shared" si="11"/>
        <v>0</v>
      </c>
      <c r="AI23" s="25">
        <f t="shared" si="12"/>
        <v>0</v>
      </c>
      <c r="AJ23" s="25">
        <f t="shared" si="13"/>
        <v>0</v>
      </c>
      <c r="AK23" s="25">
        <f t="shared" si="14"/>
        <v>0</v>
      </c>
      <c r="AL23" s="25">
        <f t="shared" si="15"/>
        <v>0</v>
      </c>
      <c r="AM23" s="25">
        <f t="shared" si="16"/>
        <v>0</v>
      </c>
      <c r="AO23" t="str">
        <f t="shared" si="17"/>
        <v>NA</v>
      </c>
    </row>
    <row r="24" spans="1:41" x14ac:dyDescent="0.3">
      <c r="A24" s="4">
        <f t="shared" si="24"/>
        <v>15</v>
      </c>
      <c r="B24">
        <v>13.642865505350246</v>
      </c>
      <c r="C24" s="5" t="str">
        <f t="shared" si="0"/>
        <v>NA</v>
      </c>
      <c r="D24" s="6" t="str">
        <f t="shared" si="18"/>
        <v>NA</v>
      </c>
      <c r="E24" s="7" t="str">
        <f t="shared" si="1"/>
        <v>NA</v>
      </c>
      <c r="I24" s="14"/>
      <c r="J24" s="14"/>
      <c r="K24" s="18"/>
      <c r="L24" s="7" t="str">
        <f t="shared" si="2"/>
        <v>NA</v>
      </c>
      <c r="M24" s="7" t="str">
        <f t="shared" si="30"/>
        <v>NA</v>
      </c>
      <c r="N24" s="14" t="str">
        <f t="shared" si="19"/>
        <v>NA</v>
      </c>
      <c r="O24" s="13" t="str">
        <f t="shared" si="31"/>
        <v>NA</v>
      </c>
      <c r="P24" s="7" t="str">
        <f t="shared" si="20"/>
        <v>NA</v>
      </c>
      <c r="Q24" s="12">
        <f t="shared" si="25"/>
        <v>14</v>
      </c>
      <c r="R24" s="9">
        <v>13.642865505350246</v>
      </c>
      <c r="S24" s="11">
        <f t="shared" si="28"/>
        <v>9.4000000000000042E-2</v>
      </c>
      <c r="T24" s="10">
        <f t="shared" si="21"/>
        <v>41184.980224425788</v>
      </c>
      <c r="U24" s="10">
        <f t="shared" si="29"/>
        <v>45757.974444735424</v>
      </c>
      <c r="V24" s="10">
        <f t="shared" si="22"/>
        <v>1000</v>
      </c>
      <c r="W24" s="10">
        <f t="shared" si="23"/>
        <v>35729.414837040618</v>
      </c>
      <c r="X24" s="9">
        <f t="shared" si="5"/>
        <v>73.29838439056924</v>
      </c>
      <c r="Y24" s="9">
        <f t="shared" si="26"/>
        <v>3427.283984174629</v>
      </c>
      <c r="AA24" s="10">
        <f t="shared" si="6"/>
        <v>2762.7202024584808</v>
      </c>
      <c r="AB24" s="10">
        <f t="shared" si="27"/>
        <v>41440.803036877223</v>
      </c>
      <c r="AC24" s="23"/>
      <c r="AD24" s="25" t="str">
        <f t="shared" si="7"/>
        <v>NA</v>
      </c>
      <c r="AE24" s="25" t="str">
        <f t="shared" si="8"/>
        <v>NA</v>
      </c>
      <c r="AF24" s="25" t="str">
        <f t="shared" si="9"/>
        <v>NA</v>
      </c>
      <c r="AG24" s="25">
        <f t="shared" si="10"/>
        <v>0</v>
      </c>
      <c r="AH24" s="25">
        <f t="shared" si="11"/>
        <v>0</v>
      </c>
      <c r="AI24" s="25">
        <f t="shared" si="12"/>
        <v>0</v>
      </c>
      <c r="AJ24" s="25">
        <f t="shared" si="13"/>
        <v>0</v>
      </c>
      <c r="AK24" s="25">
        <f t="shared" si="14"/>
        <v>0</v>
      </c>
      <c r="AL24" s="25">
        <f t="shared" si="15"/>
        <v>0</v>
      </c>
      <c r="AM24" s="25">
        <f t="shared" si="16"/>
        <v>0</v>
      </c>
      <c r="AO24" t="str">
        <f t="shared" si="17"/>
        <v>NA</v>
      </c>
    </row>
    <row r="25" spans="1:41" x14ac:dyDescent="0.3">
      <c r="A25" s="4">
        <f t="shared" si="24"/>
        <v>16</v>
      </c>
      <c r="B25">
        <v>14.652437552746164</v>
      </c>
      <c r="C25" s="5" t="str">
        <f t="shared" si="0"/>
        <v>NA</v>
      </c>
      <c r="D25" s="6" t="str">
        <f t="shared" si="18"/>
        <v>NA</v>
      </c>
      <c r="E25" s="7" t="str">
        <f t="shared" si="1"/>
        <v>NA</v>
      </c>
      <c r="I25" s="14"/>
      <c r="J25" s="14"/>
      <c r="K25" s="18"/>
      <c r="L25" s="7" t="str">
        <f t="shared" si="2"/>
        <v>NA</v>
      </c>
      <c r="M25" s="7" t="str">
        <f t="shared" si="30"/>
        <v>NA</v>
      </c>
      <c r="N25" s="14" t="str">
        <f t="shared" si="19"/>
        <v>NA</v>
      </c>
      <c r="O25" s="13" t="str">
        <f t="shared" si="31"/>
        <v>NA</v>
      </c>
      <c r="P25" s="7" t="str">
        <f t="shared" si="20"/>
        <v>NA</v>
      </c>
      <c r="Q25" s="12">
        <f t="shared" si="25"/>
        <v>15</v>
      </c>
      <c r="R25" s="9">
        <v>14.652437552746164</v>
      </c>
      <c r="S25" s="11">
        <f t="shared" si="28"/>
        <v>7.4000000000000038E-2</v>
      </c>
      <c r="T25" s="10">
        <f t="shared" si="21"/>
        <v>44313.931263774968</v>
      </c>
      <c r="U25" s="10">
        <f t="shared" si="29"/>
        <v>50218.064553645847</v>
      </c>
      <c r="V25" s="10">
        <f t="shared" si="22"/>
        <v>1000</v>
      </c>
      <c r="W25" s="10">
        <f t="shared" si="23"/>
        <v>36729.414837040618</v>
      </c>
      <c r="X25" s="9">
        <f t="shared" si="5"/>
        <v>68.248030158816803</v>
      </c>
      <c r="Y25" s="9">
        <f t="shared" si="26"/>
        <v>3495.5320143334457</v>
      </c>
      <c r="AA25" s="10">
        <f t="shared" si="6"/>
        <v>2762.7202024584808</v>
      </c>
      <c r="AB25" s="10">
        <f t="shared" si="27"/>
        <v>44203.523239335707</v>
      </c>
      <c r="AC25" s="23"/>
      <c r="AD25" s="25" t="str">
        <f t="shared" si="7"/>
        <v>NA</v>
      </c>
      <c r="AE25" s="25" t="str">
        <f t="shared" si="8"/>
        <v>NA</v>
      </c>
      <c r="AF25" s="25" t="str">
        <f t="shared" si="9"/>
        <v>NA</v>
      </c>
      <c r="AG25" s="25">
        <f t="shared" si="10"/>
        <v>0</v>
      </c>
      <c r="AH25" s="25">
        <f t="shared" si="11"/>
        <v>0</v>
      </c>
      <c r="AI25" s="25">
        <f t="shared" si="12"/>
        <v>0</v>
      </c>
      <c r="AJ25" s="25">
        <f t="shared" si="13"/>
        <v>0</v>
      </c>
      <c r="AK25" s="25">
        <f t="shared" si="14"/>
        <v>0</v>
      </c>
      <c r="AL25" s="25">
        <f t="shared" si="15"/>
        <v>0</v>
      </c>
      <c r="AM25" s="25">
        <f t="shared" si="16"/>
        <v>0</v>
      </c>
      <c r="AO25" t="str">
        <f t="shared" si="17"/>
        <v>NA</v>
      </c>
    </row>
    <row r="26" spans="1:41" x14ac:dyDescent="0.3">
      <c r="A26" s="4">
        <f t="shared" si="24"/>
        <v>17</v>
      </c>
      <c r="B26">
        <v>13.919815675108856</v>
      </c>
      <c r="C26" s="5" t="str">
        <f t="shared" si="0"/>
        <v>NA</v>
      </c>
      <c r="D26" s="6" t="str">
        <f t="shared" si="18"/>
        <v>NA</v>
      </c>
      <c r="E26" s="7" t="str">
        <f t="shared" si="1"/>
        <v>NA</v>
      </c>
      <c r="I26" s="14"/>
      <c r="J26" s="14"/>
      <c r="K26" s="18"/>
      <c r="L26" s="7" t="str">
        <f t="shared" si="2"/>
        <v>NA</v>
      </c>
      <c r="M26" s="7" t="str">
        <f t="shared" si="30"/>
        <v>NA</v>
      </c>
      <c r="N26" s="14" t="str">
        <f t="shared" si="19"/>
        <v>NA</v>
      </c>
      <c r="O26" s="13" t="str">
        <f t="shared" si="31"/>
        <v>NA</v>
      </c>
      <c r="P26" s="7" t="str">
        <f t="shared" si="20"/>
        <v>NA</v>
      </c>
      <c r="Q26" s="12">
        <f t="shared" si="25"/>
        <v>16</v>
      </c>
      <c r="R26" s="9">
        <v>13.919815675108856</v>
      </c>
      <c r="S26" s="11">
        <f t="shared" si="28"/>
        <v>-5.0000000000000024E-2</v>
      </c>
      <c r="T26" s="10">
        <f t="shared" si="21"/>
        <v>47468.95689511871</v>
      </c>
      <c r="U26" s="10">
        <f t="shared" si="29"/>
        <v>48657.161325963549</v>
      </c>
      <c r="V26" s="10">
        <f t="shared" si="22"/>
        <v>1574.5157716136423</v>
      </c>
      <c r="W26" s="10">
        <f t="shared" si="23"/>
        <v>38303.930608654264</v>
      </c>
      <c r="X26" s="9">
        <f t="shared" si="5"/>
        <v>113.11326301749533</v>
      </c>
      <c r="Y26" s="9">
        <f t="shared" si="26"/>
        <v>3608.6452773509409</v>
      </c>
      <c r="AA26" s="10">
        <f t="shared" si="6"/>
        <v>2762.7202024584808</v>
      </c>
      <c r="AB26" s="10">
        <f t="shared" si="27"/>
        <v>46966.243441794191</v>
      </c>
      <c r="AC26" s="23"/>
      <c r="AD26" s="25" t="str">
        <f t="shared" si="7"/>
        <v>NA</v>
      </c>
      <c r="AE26" s="25" t="str">
        <f t="shared" si="8"/>
        <v>NA</v>
      </c>
      <c r="AF26" s="25" t="str">
        <f t="shared" si="9"/>
        <v>NA</v>
      </c>
      <c r="AG26" s="25">
        <f t="shared" si="10"/>
        <v>0</v>
      </c>
      <c r="AH26" s="25">
        <f t="shared" si="11"/>
        <v>0</v>
      </c>
      <c r="AI26" s="25">
        <f t="shared" si="12"/>
        <v>0</v>
      </c>
      <c r="AJ26" s="25">
        <f t="shared" si="13"/>
        <v>0</v>
      </c>
      <c r="AK26" s="25">
        <f t="shared" si="14"/>
        <v>0</v>
      </c>
      <c r="AL26" s="25">
        <f t="shared" si="15"/>
        <v>0</v>
      </c>
      <c r="AM26" s="25">
        <f t="shared" si="16"/>
        <v>0</v>
      </c>
      <c r="AO26" t="str">
        <f t="shared" si="17"/>
        <v>NA</v>
      </c>
    </row>
    <row r="27" spans="1:41" x14ac:dyDescent="0.3">
      <c r="A27" s="4">
        <f t="shared" si="24"/>
        <v>18</v>
      </c>
      <c r="B27">
        <v>16.634179731755083</v>
      </c>
      <c r="C27" s="5" t="str">
        <f t="shared" si="0"/>
        <v>NA</v>
      </c>
      <c r="D27" s="6" t="str">
        <f t="shared" si="18"/>
        <v>NA</v>
      </c>
      <c r="E27" s="7" t="str">
        <f t="shared" si="1"/>
        <v>NA</v>
      </c>
      <c r="I27" s="14"/>
      <c r="J27" s="14"/>
      <c r="K27" s="18"/>
      <c r="L27" s="7" t="str">
        <f t="shared" si="2"/>
        <v>NA</v>
      </c>
      <c r="M27" s="7" t="str">
        <f t="shared" si="30"/>
        <v>NA</v>
      </c>
      <c r="N27" s="14" t="str">
        <f t="shared" si="19"/>
        <v>NA</v>
      </c>
      <c r="O27" s="13" t="str">
        <f t="shared" si="31"/>
        <v>NA</v>
      </c>
      <c r="P27" s="7" t="str">
        <f t="shared" si="20"/>
        <v>NA</v>
      </c>
      <c r="Q27" s="12">
        <f t="shared" si="25"/>
        <v>17</v>
      </c>
      <c r="R27" s="9">
        <v>16.634179731755083</v>
      </c>
      <c r="S27" s="11">
        <f t="shared" si="28"/>
        <v>0.19500000000000001</v>
      </c>
      <c r="T27" s="10">
        <f t="shared" si="21"/>
        <v>50650.274406723634</v>
      </c>
      <c r="U27" s="10">
        <f t="shared" si="29"/>
        <v>60026.854131604749</v>
      </c>
      <c r="V27" s="10">
        <f t="shared" si="22"/>
        <v>1000</v>
      </c>
      <c r="W27" s="10">
        <f t="shared" si="23"/>
        <v>39303.930608654264</v>
      </c>
      <c r="X27" s="9">
        <f t="shared" si="5"/>
        <v>60.117181377508743</v>
      </c>
      <c r="Y27" s="9">
        <f t="shared" si="26"/>
        <v>3668.7624587284495</v>
      </c>
      <c r="AA27" s="10">
        <f t="shared" si="6"/>
        <v>2762.7202024584808</v>
      </c>
      <c r="AB27" s="10">
        <f t="shared" si="27"/>
        <v>49728.963644252675</v>
      </c>
      <c r="AC27" s="23"/>
      <c r="AD27" s="25" t="str">
        <f t="shared" si="7"/>
        <v>NA</v>
      </c>
      <c r="AE27" s="25" t="str">
        <f t="shared" si="8"/>
        <v>NA</v>
      </c>
      <c r="AF27" s="25" t="str">
        <f t="shared" si="9"/>
        <v>NA</v>
      </c>
      <c r="AG27" s="25">
        <f t="shared" si="10"/>
        <v>0</v>
      </c>
      <c r="AH27" s="25">
        <f t="shared" si="11"/>
        <v>0</v>
      </c>
      <c r="AI27" s="25">
        <f t="shared" si="12"/>
        <v>0</v>
      </c>
      <c r="AJ27" s="25">
        <f t="shared" si="13"/>
        <v>0</v>
      </c>
      <c r="AK27" s="25">
        <f t="shared" si="14"/>
        <v>0</v>
      </c>
      <c r="AL27" s="25">
        <f t="shared" si="15"/>
        <v>0</v>
      </c>
      <c r="AM27" s="25">
        <f t="shared" si="16"/>
        <v>0</v>
      </c>
      <c r="AO27" t="str">
        <f t="shared" si="17"/>
        <v>NA</v>
      </c>
    </row>
    <row r="28" spans="1:41" x14ac:dyDescent="0.3">
      <c r="A28" s="4">
        <f t="shared" si="24"/>
        <v>19</v>
      </c>
      <c r="B28">
        <v>16.351398676315245</v>
      </c>
      <c r="C28" s="5" t="str">
        <f t="shared" si="0"/>
        <v>NA</v>
      </c>
      <c r="D28" s="6" t="str">
        <f t="shared" si="18"/>
        <v>NA</v>
      </c>
      <c r="E28" s="7" t="str">
        <f t="shared" si="1"/>
        <v>NA</v>
      </c>
      <c r="I28" s="14"/>
      <c r="J28" s="14"/>
      <c r="K28" s="18"/>
      <c r="L28" s="7" t="str">
        <f t="shared" si="2"/>
        <v>NA</v>
      </c>
      <c r="M28" s="7" t="str">
        <f t="shared" si="30"/>
        <v>NA</v>
      </c>
      <c r="N28" s="14" t="str">
        <f t="shared" si="19"/>
        <v>NA</v>
      </c>
      <c r="O28" s="13" t="str">
        <f t="shared" si="31"/>
        <v>NA</v>
      </c>
      <c r="P28" s="7" t="str">
        <f t="shared" si="20"/>
        <v>NA</v>
      </c>
      <c r="Q28" s="12">
        <f t="shared" si="25"/>
        <v>18</v>
      </c>
      <c r="R28" s="9">
        <v>16.351398676315245</v>
      </c>
      <c r="S28" s="11">
        <f t="shared" si="28"/>
        <v>-1.7000000000000071E-2</v>
      </c>
      <c r="T28" s="10">
        <f t="shared" si="21"/>
        <v>53858.102897592027</v>
      </c>
      <c r="U28" s="10">
        <f t="shared" si="29"/>
        <v>59989.397611367458</v>
      </c>
      <c r="V28" s="10">
        <f t="shared" si="22"/>
        <v>1000</v>
      </c>
      <c r="W28" s="10">
        <f t="shared" si="23"/>
        <v>40303.930608654264</v>
      </c>
      <c r="X28" s="9">
        <f t="shared" si="5"/>
        <v>61.156847789937686</v>
      </c>
      <c r="Y28" s="9">
        <f t="shared" si="26"/>
        <v>3729.9193065183872</v>
      </c>
      <c r="AA28" s="10">
        <f t="shared" si="6"/>
        <v>2762.7202024584808</v>
      </c>
      <c r="AB28" s="10">
        <f t="shared" si="27"/>
        <v>52491.683846711159</v>
      </c>
      <c r="AC28" s="23"/>
      <c r="AD28" s="25" t="str">
        <f t="shared" si="7"/>
        <v>NA</v>
      </c>
      <c r="AE28" s="25" t="str">
        <f t="shared" si="8"/>
        <v>NA</v>
      </c>
      <c r="AF28" s="25" t="str">
        <f t="shared" si="9"/>
        <v>NA</v>
      </c>
      <c r="AG28" s="25">
        <f t="shared" si="10"/>
        <v>0</v>
      </c>
      <c r="AH28" s="25">
        <f t="shared" si="11"/>
        <v>0</v>
      </c>
      <c r="AI28" s="25">
        <f t="shared" si="12"/>
        <v>0</v>
      </c>
      <c r="AJ28" s="25">
        <f t="shared" si="13"/>
        <v>0</v>
      </c>
      <c r="AK28" s="25">
        <f t="shared" si="14"/>
        <v>0</v>
      </c>
      <c r="AL28" s="25">
        <f t="shared" si="15"/>
        <v>0</v>
      </c>
      <c r="AM28" s="25">
        <f t="shared" si="16"/>
        <v>0</v>
      </c>
      <c r="AO28" t="str">
        <f t="shared" si="17"/>
        <v>NA</v>
      </c>
    </row>
    <row r="29" spans="1:41" x14ac:dyDescent="0.3">
      <c r="A29" s="4">
        <f t="shared" si="24"/>
        <v>20</v>
      </c>
      <c r="B29">
        <v>15.206800768973178</v>
      </c>
      <c r="C29" s="5" t="str">
        <f t="shared" si="0"/>
        <v>NA</v>
      </c>
      <c r="D29" s="6" t="str">
        <f t="shared" si="18"/>
        <v>NA</v>
      </c>
      <c r="E29" s="7" t="str">
        <f t="shared" si="1"/>
        <v>NA</v>
      </c>
      <c r="I29" s="14"/>
      <c r="J29" s="14"/>
      <c r="K29" s="18"/>
      <c r="L29" s="7" t="str">
        <f t="shared" si="2"/>
        <v>NA</v>
      </c>
      <c r="M29" s="7" t="str">
        <f t="shared" si="30"/>
        <v>NA</v>
      </c>
      <c r="N29" s="14" t="str">
        <f t="shared" si="19"/>
        <v>NA</v>
      </c>
      <c r="O29" s="13" t="str">
        <f t="shared" si="31"/>
        <v>NA</v>
      </c>
      <c r="P29" s="7" t="str">
        <f t="shared" si="20"/>
        <v>NA</v>
      </c>
      <c r="Q29" s="12">
        <f t="shared" si="25"/>
        <v>19</v>
      </c>
      <c r="R29" s="9">
        <v>15.206800768973178</v>
      </c>
      <c r="S29" s="11">
        <f t="shared" si="28"/>
        <v>-7.0000000000000007E-2</v>
      </c>
      <c r="T29" s="10">
        <f t="shared" si="21"/>
        <v>57092.663292550889</v>
      </c>
      <c r="U29" s="10">
        <f t="shared" si="29"/>
        <v>56720.139778571734</v>
      </c>
      <c r="V29" s="10">
        <f t="shared" si="22"/>
        <v>3135.2437164376356</v>
      </c>
      <c r="W29" s="10">
        <f t="shared" si="23"/>
        <v>43439.174325091903</v>
      </c>
      <c r="X29" s="9">
        <f t="shared" si="5"/>
        <v>206.1737879038011</v>
      </c>
      <c r="Y29" s="9">
        <f t="shared" si="26"/>
        <v>3936.0930944221882</v>
      </c>
      <c r="AA29" s="10">
        <f t="shared" si="6"/>
        <v>2762.7202024584808</v>
      </c>
      <c r="AB29" s="10">
        <f t="shared" si="27"/>
        <v>55254.404049169643</v>
      </c>
      <c r="AC29" s="23"/>
      <c r="AD29" s="25" t="str">
        <f t="shared" si="7"/>
        <v>NA</v>
      </c>
      <c r="AE29" s="25" t="str">
        <f t="shared" si="8"/>
        <v>NA</v>
      </c>
      <c r="AF29" s="25" t="str">
        <f t="shared" si="9"/>
        <v>NA</v>
      </c>
      <c r="AG29" s="25">
        <f t="shared" si="10"/>
        <v>0</v>
      </c>
      <c r="AH29" s="25">
        <f t="shared" si="11"/>
        <v>0</v>
      </c>
      <c r="AI29" s="25">
        <f t="shared" si="12"/>
        <v>0</v>
      </c>
      <c r="AJ29" s="25">
        <f t="shared" si="13"/>
        <v>0</v>
      </c>
      <c r="AK29" s="25">
        <f t="shared" si="14"/>
        <v>0</v>
      </c>
      <c r="AL29" s="25">
        <f t="shared" si="15"/>
        <v>0</v>
      </c>
      <c r="AM29" s="25">
        <f t="shared" si="16"/>
        <v>0</v>
      </c>
      <c r="AO29" t="str">
        <f t="shared" si="17"/>
        <v>NA</v>
      </c>
    </row>
    <row r="30" spans="1:41" x14ac:dyDescent="0.3">
      <c r="A30" s="4">
        <f t="shared" si="24"/>
        <v>21</v>
      </c>
      <c r="B30">
        <v>16.149622416649517</v>
      </c>
      <c r="C30" s="5" t="str">
        <f t="shared" si="0"/>
        <v>NA</v>
      </c>
      <c r="D30" s="6" t="str">
        <f t="shared" si="18"/>
        <v>NA</v>
      </c>
      <c r="E30" s="7" t="str">
        <f t="shared" si="1"/>
        <v>NA</v>
      </c>
      <c r="I30" s="14"/>
      <c r="J30" s="14"/>
      <c r="K30" s="18"/>
      <c r="L30" s="7" t="str">
        <f t="shared" si="2"/>
        <v>NA</v>
      </c>
      <c r="M30" s="7" t="str">
        <f t="shared" si="30"/>
        <v>NA</v>
      </c>
      <c r="N30" s="14" t="str">
        <f t="shared" si="19"/>
        <v>NA</v>
      </c>
      <c r="O30" s="13" t="str">
        <f t="shared" si="31"/>
        <v>NA</v>
      </c>
      <c r="P30" s="7" t="str">
        <f t="shared" si="20"/>
        <v>NA</v>
      </c>
      <c r="Q30" s="12">
        <f t="shared" si="25"/>
        <v>20</v>
      </c>
      <c r="R30" s="9">
        <v>16.149622416649517</v>
      </c>
      <c r="S30" s="11">
        <f t="shared" si="28"/>
        <v>6.2000000000000166E-2</v>
      </c>
      <c r="T30" s="10">
        <f t="shared" si="21"/>
        <v>60354.17835746771</v>
      </c>
      <c r="U30" s="10">
        <f t="shared" si="29"/>
        <v>63566.417271699967</v>
      </c>
      <c r="V30" s="10">
        <f t="shared" si="22"/>
        <v>1000</v>
      </c>
      <c r="W30" s="10">
        <f t="shared" si="23"/>
        <v>44439.174325091903</v>
      </c>
      <c r="X30" s="9">
        <f t="shared" si="5"/>
        <v>61.920952341835935</v>
      </c>
      <c r="Y30" s="9">
        <f t="shared" si="26"/>
        <v>3998.014046764024</v>
      </c>
      <c r="AA30" s="10">
        <f t="shared" si="6"/>
        <v>2762.7202024584808</v>
      </c>
      <c r="AB30" s="10">
        <f t="shared" si="27"/>
        <v>58017.124251628127</v>
      </c>
      <c r="AC30" s="23"/>
      <c r="AD30" s="25" t="str">
        <f t="shared" si="7"/>
        <v>NA</v>
      </c>
      <c r="AE30" s="25" t="str">
        <f t="shared" si="8"/>
        <v>NA</v>
      </c>
      <c r="AF30" s="25" t="str">
        <f t="shared" si="9"/>
        <v>NA</v>
      </c>
      <c r="AG30" s="25">
        <f t="shared" si="10"/>
        <v>0</v>
      </c>
      <c r="AH30" s="25">
        <f t="shared" si="11"/>
        <v>0</v>
      </c>
      <c r="AI30" s="25">
        <f t="shared" si="12"/>
        <v>0</v>
      </c>
      <c r="AJ30" s="25">
        <f t="shared" si="13"/>
        <v>0</v>
      </c>
      <c r="AK30" s="25">
        <f t="shared" si="14"/>
        <v>0</v>
      </c>
      <c r="AL30" s="25">
        <f t="shared" si="15"/>
        <v>0</v>
      </c>
      <c r="AM30" s="25">
        <f t="shared" si="16"/>
        <v>0</v>
      </c>
      <c r="AO30" t="str">
        <f t="shared" si="17"/>
        <v>NA</v>
      </c>
    </row>
    <row r="31" spans="1:41" x14ac:dyDescent="0.3">
      <c r="A31" s="4">
        <f t="shared" si="24"/>
        <v>22</v>
      </c>
      <c r="B31">
        <v>16.391866752899258</v>
      </c>
      <c r="C31" s="5" t="str">
        <f t="shared" si="0"/>
        <v>NA</v>
      </c>
      <c r="D31" s="6" t="str">
        <f t="shared" si="18"/>
        <v>NA</v>
      </c>
      <c r="E31" s="7" t="str">
        <f t="shared" si="1"/>
        <v>NA</v>
      </c>
      <c r="I31" s="14"/>
      <c r="J31" s="14"/>
      <c r="K31" s="18"/>
      <c r="L31" s="7" t="str">
        <f t="shared" si="2"/>
        <v>NA</v>
      </c>
      <c r="M31" s="7" t="str">
        <f t="shared" si="30"/>
        <v>NA</v>
      </c>
      <c r="N31" s="14" t="str">
        <f t="shared" si="19"/>
        <v>NA</v>
      </c>
      <c r="O31" s="13" t="str">
        <f t="shared" si="31"/>
        <v>NA</v>
      </c>
      <c r="P31" s="7" t="str">
        <f t="shared" si="20"/>
        <v>NA</v>
      </c>
      <c r="Q31" s="12">
        <f t="shared" si="25"/>
        <v>21</v>
      </c>
      <c r="R31" s="9">
        <v>16.391866752899258</v>
      </c>
      <c r="S31" s="11">
        <f t="shared" si="28"/>
        <v>1.4999999999999854E-2</v>
      </c>
      <c r="T31" s="10">
        <f t="shared" si="21"/>
        <v>63642.872714592195</v>
      </c>
      <c r="U31" s="10">
        <f t="shared" si="29"/>
        <v>65534.913530775462</v>
      </c>
      <c r="V31" s="10">
        <f t="shared" si="22"/>
        <v>1000</v>
      </c>
      <c r="W31" s="10">
        <f t="shared" si="23"/>
        <v>45439.174325091903</v>
      </c>
      <c r="X31" s="9">
        <f t="shared" si="5"/>
        <v>61.005864376193045</v>
      </c>
      <c r="Y31" s="9">
        <f t="shared" si="26"/>
        <v>4059.0199111402171</v>
      </c>
      <c r="AA31" s="10">
        <f t="shared" si="6"/>
        <v>2762.7202024584808</v>
      </c>
      <c r="AB31" s="10">
        <f t="shared" si="27"/>
        <v>60779.844454086611</v>
      </c>
      <c r="AC31" s="23"/>
      <c r="AD31" s="25" t="str">
        <f t="shared" si="7"/>
        <v>NA</v>
      </c>
      <c r="AE31" s="25" t="str">
        <f t="shared" si="8"/>
        <v>NA</v>
      </c>
      <c r="AF31" s="25" t="str">
        <f t="shared" si="9"/>
        <v>NA</v>
      </c>
      <c r="AG31" s="25">
        <f t="shared" si="10"/>
        <v>0</v>
      </c>
      <c r="AH31" s="25">
        <f t="shared" si="11"/>
        <v>0</v>
      </c>
      <c r="AI31" s="25">
        <f t="shared" si="12"/>
        <v>0</v>
      </c>
      <c r="AJ31" s="25">
        <f t="shared" si="13"/>
        <v>0</v>
      </c>
      <c r="AK31" s="25">
        <f t="shared" si="14"/>
        <v>0</v>
      </c>
      <c r="AL31" s="25">
        <f t="shared" si="15"/>
        <v>0</v>
      </c>
      <c r="AM31" s="25">
        <f t="shared" si="16"/>
        <v>0</v>
      </c>
      <c r="AO31" t="str">
        <f t="shared" si="17"/>
        <v>NA</v>
      </c>
    </row>
    <row r="32" spans="1:41" x14ac:dyDescent="0.3">
      <c r="A32" s="4">
        <f t="shared" si="24"/>
        <v>23</v>
      </c>
      <c r="B32">
        <v>16.883622755486236</v>
      </c>
      <c r="C32" s="5" t="str">
        <f t="shared" si="0"/>
        <v>NA</v>
      </c>
      <c r="D32" s="6" t="str">
        <f t="shared" si="18"/>
        <v>NA</v>
      </c>
      <c r="E32" s="7" t="str">
        <f t="shared" si="1"/>
        <v>NA</v>
      </c>
      <c r="I32" s="14"/>
      <c r="J32" s="14"/>
      <c r="K32" s="18"/>
      <c r="L32" s="7" t="str">
        <f t="shared" si="2"/>
        <v>NA</v>
      </c>
      <c r="M32" s="7" t="str">
        <f t="shared" si="30"/>
        <v>NA</v>
      </c>
      <c r="N32" s="14" t="str">
        <f t="shared" si="19"/>
        <v>NA</v>
      </c>
      <c r="O32" s="13" t="str">
        <f t="shared" si="31"/>
        <v>NA</v>
      </c>
      <c r="P32" s="7" t="str">
        <f t="shared" si="20"/>
        <v>NA</v>
      </c>
      <c r="Q32" s="12">
        <f t="shared" si="25"/>
        <v>22</v>
      </c>
      <c r="R32" s="9">
        <v>16.883622755486236</v>
      </c>
      <c r="S32" s="11">
        <f t="shared" si="28"/>
        <v>3.0000000000000034E-2</v>
      </c>
      <c r="T32" s="10">
        <f t="shared" si="21"/>
        <v>66958.972858026202</v>
      </c>
      <c r="U32" s="10">
        <f t="shared" si="29"/>
        <v>68530.960936698728</v>
      </c>
      <c r="V32" s="10">
        <f t="shared" si="22"/>
        <v>1190.7321237859546</v>
      </c>
      <c r="W32" s="10">
        <f t="shared" si="23"/>
        <v>46629.90644887786</v>
      </c>
      <c r="X32" s="9">
        <f t="shared" si="5"/>
        <v>70.525866458312862</v>
      </c>
      <c r="Y32" s="9">
        <f t="shared" si="26"/>
        <v>4129.5457775985296</v>
      </c>
      <c r="AA32" s="10">
        <f t="shared" si="6"/>
        <v>2762.7202024584808</v>
      </c>
      <c r="AB32" s="10">
        <f t="shared" si="27"/>
        <v>63542.564656545095</v>
      </c>
      <c r="AC32" s="23"/>
      <c r="AD32" s="25" t="str">
        <f t="shared" si="7"/>
        <v>NA</v>
      </c>
      <c r="AE32" s="25" t="str">
        <f t="shared" si="8"/>
        <v>NA</v>
      </c>
      <c r="AF32" s="25" t="str">
        <f t="shared" si="9"/>
        <v>NA</v>
      </c>
      <c r="AG32" s="25">
        <f t="shared" si="10"/>
        <v>0</v>
      </c>
      <c r="AH32" s="25">
        <f t="shared" si="11"/>
        <v>0</v>
      </c>
      <c r="AI32" s="25">
        <f t="shared" si="12"/>
        <v>0</v>
      </c>
      <c r="AJ32" s="25">
        <f t="shared" si="13"/>
        <v>0</v>
      </c>
      <c r="AK32" s="25">
        <f t="shared" si="14"/>
        <v>0</v>
      </c>
      <c r="AL32" s="25">
        <f t="shared" si="15"/>
        <v>0</v>
      </c>
      <c r="AM32" s="25">
        <f t="shared" si="16"/>
        <v>0</v>
      </c>
      <c r="AO32" t="str">
        <f t="shared" si="17"/>
        <v>NA</v>
      </c>
    </row>
    <row r="33" spans="1:41" x14ac:dyDescent="0.3">
      <c r="A33" s="4">
        <f t="shared" si="24"/>
        <v>24</v>
      </c>
      <c r="B33">
        <v>17.913523743570895</v>
      </c>
      <c r="C33" s="5" t="str">
        <f t="shared" si="0"/>
        <v>NA</v>
      </c>
      <c r="D33" s="6" t="str">
        <f t="shared" si="18"/>
        <v>NA</v>
      </c>
      <c r="E33" s="7" t="str">
        <f t="shared" si="1"/>
        <v>NA</v>
      </c>
      <c r="I33" s="14"/>
      <c r="J33" s="14"/>
      <c r="K33" s="18"/>
      <c r="L33" s="7" t="str">
        <f t="shared" si="2"/>
        <v>NA</v>
      </c>
      <c r="M33" s="7" t="str">
        <f t="shared" si="30"/>
        <v>NA</v>
      </c>
      <c r="N33" s="14" t="str">
        <f t="shared" si="19"/>
        <v>NA</v>
      </c>
      <c r="O33" s="13" t="str">
        <f t="shared" si="31"/>
        <v>NA</v>
      </c>
      <c r="P33" s="7" t="str">
        <f t="shared" si="20"/>
        <v>NA</v>
      </c>
      <c r="Q33" s="12">
        <f t="shared" si="25"/>
        <v>23</v>
      </c>
      <c r="R33" s="9">
        <v>17.913523743570895</v>
      </c>
      <c r="S33" s="11">
        <f t="shared" si="28"/>
        <v>6.0999999999999915E-2</v>
      </c>
      <c r="T33" s="10">
        <f t="shared" si="21"/>
        <v>70302.707169321962</v>
      </c>
      <c r="U33" s="10">
        <f t="shared" si="29"/>
        <v>73974.71633717425</v>
      </c>
      <c r="V33" s="10">
        <f t="shared" si="22"/>
        <v>1000</v>
      </c>
      <c r="W33" s="10">
        <f t="shared" si="23"/>
        <v>47629.90644887786</v>
      </c>
      <c r="X33" s="9">
        <f t="shared" si="5"/>
        <v>55.823746032038876</v>
      </c>
      <c r="Y33" s="9">
        <f t="shared" si="26"/>
        <v>4185.3695236305684</v>
      </c>
      <c r="AA33" s="10">
        <f t="shared" si="6"/>
        <v>2762.7202024584808</v>
      </c>
      <c r="AB33" s="10">
        <f t="shared" si="27"/>
        <v>66305.284859003572</v>
      </c>
      <c r="AC33" s="23"/>
      <c r="AD33" s="25" t="str">
        <f t="shared" si="7"/>
        <v>NA</v>
      </c>
      <c r="AE33" s="25" t="str">
        <f t="shared" si="8"/>
        <v>NA</v>
      </c>
      <c r="AF33" s="25" t="str">
        <f t="shared" si="9"/>
        <v>NA</v>
      </c>
      <c r="AG33" s="25">
        <f t="shared" si="10"/>
        <v>0</v>
      </c>
      <c r="AH33" s="25">
        <f t="shared" si="11"/>
        <v>0</v>
      </c>
      <c r="AI33" s="25">
        <f t="shared" si="12"/>
        <v>0</v>
      </c>
      <c r="AJ33" s="25">
        <f t="shared" si="13"/>
        <v>0</v>
      </c>
      <c r="AK33" s="25">
        <f t="shared" si="14"/>
        <v>0</v>
      </c>
      <c r="AL33" s="25">
        <f t="shared" si="15"/>
        <v>0</v>
      </c>
      <c r="AM33" s="25">
        <f t="shared" si="16"/>
        <v>0</v>
      </c>
      <c r="AO33" t="str">
        <f t="shared" si="17"/>
        <v>NA</v>
      </c>
    </row>
    <row r="34" spans="1:41" x14ac:dyDescent="0.3">
      <c r="A34" s="4">
        <f t="shared" si="24"/>
        <v>25</v>
      </c>
      <c r="B34">
        <v>17.304463936289483</v>
      </c>
      <c r="C34" s="5" t="str">
        <f t="shared" si="0"/>
        <v>NA</v>
      </c>
      <c r="D34" s="6" t="str">
        <f t="shared" si="18"/>
        <v>NA</v>
      </c>
      <c r="E34" s="7" t="str">
        <f t="shared" si="1"/>
        <v>NA</v>
      </c>
      <c r="I34" s="14"/>
      <c r="J34" s="14"/>
      <c r="K34" s="18"/>
      <c r="L34" s="7" t="str">
        <f t="shared" si="2"/>
        <v>NA</v>
      </c>
      <c r="M34" s="7" t="str">
        <f t="shared" si="30"/>
        <v>NA</v>
      </c>
      <c r="N34" s="14" t="str">
        <f t="shared" si="19"/>
        <v>NA</v>
      </c>
      <c r="O34" s="13" t="str">
        <f t="shared" si="31"/>
        <v>NA</v>
      </c>
      <c r="P34" s="7" t="str">
        <f t="shared" si="20"/>
        <v>NA</v>
      </c>
      <c r="Q34" s="12">
        <f t="shared" si="25"/>
        <v>24</v>
      </c>
      <c r="R34" s="9">
        <v>17.304463936289483</v>
      </c>
      <c r="S34" s="11">
        <f t="shared" si="28"/>
        <v>-3.4000000000000072E-2</v>
      </c>
      <c r="T34" s="10">
        <f t="shared" si="21"/>
        <v>73674.305933211945</v>
      </c>
      <c r="U34" s="10">
        <f t="shared" si="29"/>
        <v>72425.575981710324</v>
      </c>
      <c r="V34" s="10">
        <f t="shared" si="22"/>
        <v>4011.450153960101</v>
      </c>
      <c r="W34" s="10">
        <f t="shared" si="23"/>
        <v>51641.356602837965</v>
      </c>
      <c r="X34" s="9">
        <f t="shared" si="5"/>
        <v>231.81591575036435</v>
      </c>
      <c r="Y34" s="9">
        <f t="shared" si="26"/>
        <v>4417.1854393809326</v>
      </c>
      <c r="AA34" s="10">
        <f t="shared" si="6"/>
        <v>2762.7202024584808</v>
      </c>
      <c r="AB34" s="10">
        <f t="shared" si="27"/>
        <v>69068.005061462056</v>
      </c>
      <c r="AC34" s="23"/>
      <c r="AD34" s="25" t="str">
        <f t="shared" si="7"/>
        <v>NA</v>
      </c>
      <c r="AE34" s="25" t="str">
        <f t="shared" si="8"/>
        <v>NA</v>
      </c>
      <c r="AF34" s="25" t="str">
        <f t="shared" si="9"/>
        <v>NA</v>
      </c>
      <c r="AG34" s="25">
        <f t="shared" si="10"/>
        <v>0</v>
      </c>
      <c r="AH34" s="25">
        <f t="shared" si="11"/>
        <v>0</v>
      </c>
      <c r="AI34" s="25">
        <f t="shared" si="12"/>
        <v>0</v>
      </c>
      <c r="AJ34" s="25">
        <f t="shared" si="13"/>
        <v>0</v>
      </c>
      <c r="AK34" s="25">
        <f t="shared" si="14"/>
        <v>0</v>
      </c>
      <c r="AL34" s="25">
        <f t="shared" si="15"/>
        <v>0</v>
      </c>
      <c r="AM34" s="25">
        <f t="shared" si="16"/>
        <v>0</v>
      </c>
      <c r="AO34" t="str">
        <f t="shared" si="17"/>
        <v>NA</v>
      </c>
    </row>
    <row r="35" spans="1:41" x14ac:dyDescent="0.3">
      <c r="A35" s="4">
        <f t="shared" si="24"/>
        <v>26</v>
      </c>
      <c r="B35">
        <v>17.944729101932193</v>
      </c>
      <c r="C35" s="5" t="str">
        <f t="shared" si="0"/>
        <v>NA</v>
      </c>
      <c r="D35" s="6" t="str">
        <f t="shared" si="18"/>
        <v>NA</v>
      </c>
      <c r="E35" s="7" t="str">
        <f t="shared" si="1"/>
        <v>NA</v>
      </c>
      <c r="I35" s="14"/>
      <c r="J35" s="14"/>
      <c r="K35" s="18"/>
      <c r="L35" s="7" t="str">
        <f t="shared" si="2"/>
        <v>NA</v>
      </c>
      <c r="M35" s="7" t="str">
        <f t="shared" si="30"/>
        <v>NA</v>
      </c>
      <c r="N35" s="14" t="str">
        <f t="shared" si="19"/>
        <v>NA</v>
      </c>
      <c r="O35" s="13" t="str">
        <f t="shared" si="31"/>
        <v>NA</v>
      </c>
      <c r="P35" s="7" t="str">
        <f t="shared" si="20"/>
        <v>NA</v>
      </c>
      <c r="Q35" s="12">
        <f t="shared" si="25"/>
        <v>25</v>
      </c>
      <c r="R35" s="9">
        <v>17.944729101932193</v>
      </c>
      <c r="S35" s="11">
        <f t="shared" si="28"/>
        <v>3.6999999999999929E-2</v>
      </c>
      <c r="T35" s="10">
        <f t="shared" si="21"/>
        <v>77074.001353467625</v>
      </c>
      <c r="U35" s="10">
        <f t="shared" si="29"/>
        <v>79265.196102690228</v>
      </c>
      <c r="V35" s="10">
        <f t="shared" si="22"/>
        <v>1000</v>
      </c>
      <c r="W35" s="10">
        <f t="shared" si="23"/>
        <v>52641.356602837965</v>
      </c>
      <c r="X35" s="9">
        <f t="shared" si="5"/>
        <v>55.726670172598219</v>
      </c>
      <c r="Y35" s="9">
        <f t="shared" si="26"/>
        <v>4472.9121095535311</v>
      </c>
      <c r="AA35" s="10">
        <f t="shared" si="6"/>
        <v>2762.7202024584808</v>
      </c>
      <c r="AB35" s="10">
        <f t="shared" si="27"/>
        <v>71830.72526392054</v>
      </c>
      <c r="AC35" s="23"/>
      <c r="AD35" s="25" t="str">
        <f t="shared" si="7"/>
        <v>NA</v>
      </c>
      <c r="AE35" s="25" t="str">
        <f t="shared" si="8"/>
        <v>NA</v>
      </c>
      <c r="AF35" s="25" t="str">
        <f t="shared" si="9"/>
        <v>NA</v>
      </c>
      <c r="AG35" s="25">
        <f t="shared" si="10"/>
        <v>0</v>
      </c>
      <c r="AH35" s="25">
        <f t="shared" si="11"/>
        <v>0</v>
      </c>
      <c r="AI35" s="25">
        <f t="shared" si="12"/>
        <v>0</v>
      </c>
      <c r="AJ35" s="25">
        <f t="shared" si="13"/>
        <v>0</v>
      </c>
      <c r="AK35" s="25">
        <f t="shared" si="14"/>
        <v>0</v>
      </c>
      <c r="AL35" s="25">
        <f t="shared" si="15"/>
        <v>0</v>
      </c>
      <c r="AM35" s="25">
        <f t="shared" si="16"/>
        <v>0</v>
      </c>
      <c r="AO35" t="str">
        <f>IF(C35="NA","NA",INT(C35/12)-(C35/12))</f>
        <v>NA</v>
      </c>
    </row>
    <row r="36" spans="1:41" x14ac:dyDescent="0.3">
      <c r="A36" s="4">
        <f t="shared" si="24"/>
        <v>27</v>
      </c>
      <c r="B36">
        <v>17.137216292345244</v>
      </c>
      <c r="C36" s="5" t="str">
        <f t="shared" si="0"/>
        <v>NA</v>
      </c>
      <c r="D36" s="6" t="str">
        <f t="shared" si="18"/>
        <v>NA</v>
      </c>
      <c r="E36" s="7" t="str">
        <f t="shared" si="1"/>
        <v>NA</v>
      </c>
      <c r="I36" s="14"/>
      <c r="J36" s="14"/>
      <c r="K36" s="18"/>
      <c r="L36" s="7" t="str">
        <f t="shared" si="2"/>
        <v>NA</v>
      </c>
      <c r="M36" s="7" t="str">
        <f t="shared" si="30"/>
        <v>NA</v>
      </c>
      <c r="N36" s="14" t="str">
        <f t="shared" si="19"/>
        <v>NA</v>
      </c>
      <c r="O36" s="13" t="str">
        <f t="shared" si="31"/>
        <v>NA</v>
      </c>
      <c r="P36" s="7" t="str">
        <f t="shared" si="20"/>
        <v>NA</v>
      </c>
      <c r="Q36" s="12">
        <f t="shared" si="25"/>
        <v>26</v>
      </c>
      <c r="R36" s="9">
        <v>17.137216292345244</v>
      </c>
      <c r="S36" s="11">
        <f t="shared" si="28"/>
        <v>-4.5000000000000047E-2</v>
      </c>
      <c r="T36" s="10">
        <f t="shared" si="21"/>
        <v>80502.027568892168</v>
      </c>
      <c r="U36" s="10">
        <f t="shared" si="29"/>
        <v>76653.26227806916</v>
      </c>
      <c r="V36" s="10">
        <f t="shared" si="22"/>
        <v>6611.4854932814887</v>
      </c>
      <c r="W36" s="10">
        <f t="shared" si="23"/>
        <v>59252.84209611945</v>
      </c>
      <c r="X36" s="9">
        <f t="shared" si="5"/>
        <v>385.79693343980671</v>
      </c>
      <c r="Y36" s="9">
        <f t="shared" si="26"/>
        <v>4858.7090429933378</v>
      </c>
      <c r="AA36" s="10">
        <f t="shared" si="6"/>
        <v>2762.7202024584808</v>
      </c>
      <c r="AB36" s="10">
        <f t="shared" si="27"/>
        <v>74593.445466379024</v>
      </c>
      <c r="AC36" s="23"/>
      <c r="AD36" s="25" t="str">
        <f t="shared" si="7"/>
        <v>NA</v>
      </c>
      <c r="AE36" s="25" t="str">
        <f t="shared" si="8"/>
        <v>NA</v>
      </c>
      <c r="AF36" s="25" t="str">
        <f t="shared" si="9"/>
        <v>NA</v>
      </c>
      <c r="AG36" s="25">
        <f t="shared" si="10"/>
        <v>0</v>
      </c>
      <c r="AH36" s="25">
        <f t="shared" si="11"/>
        <v>0</v>
      </c>
      <c r="AI36" s="25">
        <f t="shared" si="12"/>
        <v>0</v>
      </c>
      <c r="AJ36" s="25">
        <f t="shared" si="13"/>
        <v>0</v>
      </c>
      <c r="AK36" s="25">
        <f t="shared" si="14"/>
        <v>0</v>
      </c>
      <c r="AL36" s="25">
        <f t="shared" si="15"/>
        <v>0</v>
      </c>
      <c r="AM36" s="25">
        <f t="shared" si="16"/>
        <v>0</v>
      </c>
      <c r="AO36" t="str">
        <f t="shared" ref="AO36:AO99" si="32">IF(C36="NA","NA",INT(C36/12)-(C36/12))</f>
        <v>NA</v>
      </c>
    </row>
    <row r="37" spans="1:41" x14ac:dyDescent="0.3">
      <c r="A37" s="4">
        <f t="shared" si="24"/>
        <v>28</v>
      </c>
      <c r="B37">
        <v>17.788430511454365</v>
      </c>
      <c r="C37" s="5" t="str">
        <f t="shared" si="0"/>
        <v>NA</v>
      </c>
      <c r="D37" s="6" t="str">
        <f t="shared" si="18"/>
        <v>NA</v>
      </c>
      <c r="E37" s="7" t="str">
        <f t="shared" si="1"/>
        <v>NA</v>
      </c>
      <c r="I37" s="14"/>
      <c r="J37" s="14"/>
      <c r="K37" s="18"/>
      <c r="L37" s="7" t="str">
        <f t="shared" si="2"/>
        <v>NA</v>
      </c>
      <c r="M37" s="7" t="str">
        <f t="shared" si="30"/>
        <v>NA</v>
      </c>
      <c r="N37" s="14" t="str">
        <f t="shared" si="19"/>
        <v>NA</v>
      </c>
      <c r="O37" s="13" t="str">
        <f t="shared" si="31"/>
        <v>NA</v>
      </c>
      <c r="P37" s="7" t="str">
        <f t="shared" si="20"/>
        <v>NA</v>
      </c>
      <c r="Q37" s="12">
        <f t="shared" si="25"/>
        <v>27</v>
      </c>
      <c r="R37" s="9">
        <v>17.788430511454365</v>
      </c>
      <c r="S37" s="11">
        <f t="shared" si="28"/>
        <v>3.8000000000000131E-2</v>
      </c>
      <c r="T37" s="10">
        <f t="shared" si="21"/>
        <v>83958.620669445256</v>
      </c>
      <c r="U37" s="10">
        <f t="shared" si="29"/>
        <v>86428.808186661976</v>
      </c>
      <c r="V37" s="10">
        <f t="shared" si="22"/>
        <v>1000</v>
      </c>
      <c r="W37" s="10">
        <f t="shared" si="23"/>
        <v>60252.84209611945</v>
      </c>
      <c r="X37" s="9">
        <f t="shared" si="5"/>
        <v>56.216314269888947</v>
      </c>
      <c r="Y37" s="9">
        <f t="shared" si="26"/>
        <v>4914.9253572632269</v>
      </c>
      <c r="AA37" s="10">
        <f t="shared" si="6"/>
        <v>2762.7202024584808</v>
      </c>
      <c r="AB37" s="10">
        <f t="shared" si="27"/>
        <v>77356.165668837508</v>
      </c>
      <c r="AC37" s="23"/>
      <c r="AD37" s="25" t="str">
        <f t="shared" si="7"/>
        <v>NA</v>
      </c>
      <c r="AE37" s="25" t="str">
        <f t="shared" si="8"/>
        <v>NA</v>
      </c>
      <c r="AF37" s="25" t="str">
        <f t="shared" si="9"/>
        <v>NA</v>
      </c>
      <c r="AG37" s="25">
        <f t="shared" si="10"/>
        <v>0</v>
      </c>
      <c r="AH37" s="25">
        <f t="shared" si="11"/>
        <v>0</v>
      </c>
      <c r="AI37" s="25">
        <f t="shared" si="12"/>
        <v>0</v>
      </c>
      <c r="AJ37" s="25">
        <f t="shared" si="13"/>
        <v>0</v>
      </c>
      <c r="AK37" s="25">
        <f t="shared" si="14"/>
        <v>0</v>
      </c>
      <c r="AL37" s="25">
        <f t="shared" si="15"/>
        <v>0</v>
      </c>
      <c r="AM37" s="25">
        <f t="shared" si="16"/>
        <v>0</v>
      </c>
      <c r="AO37" t="str">
        <f t="shared" si="32"/>
        <v>NA</v>
      </c>
    </row>
    <row r="38" spans="1:41" x14ac:dyDescent="0.3">
      <c r="A38" s="4">
        <f t="shared" si="24"/>
        <v>29</v>
      </c>
      <c r="B38">
        <v>18.01968010810327</v>
      </c>
      <c r="C38" s="5" t="str">
        <f t="shared" si="0"/>
        <v>NA</v>
      </c>
      <c r="D38" s="6" t="str">
        <f t="shared" si="18"/>
        <v>NA</v>
      </c>
      <c r="E38" s="7" t="str">
        <f t="shared" si="1"/>
        <v>NA</v>
      </c>
      <c r="I38" s="14"/>
      <c r="J38" s="14"/>
      <c r="K38" s="18"/>
      <c r="L38" s="7" t="str">
        <f t="shared" si="2"/>
        <v>NA</v>
      </c>
      <c r="M38" s="7" t="str">
        <f t="shared" si="30"/>
        <v>NA</v>
      </c>
      <c r="N38" s="14" t="str">
        <f t="shared" si="19"/>
        <v>NA</v>
      </c>
      <c r="O38" s="13" t="str">
        <f t="shared" si="31"/>
        <v>NA</v>
      </c>
      <c r="P38" s="7" t="str">
        <f t="shared" si="20"/>
        <v>NA</v>
      </c>
      <c r="Q38" s="12">
        <f t="shared" si="25"/>
        <v>28</v>
      </c>
      <c r="R38" s="9">
        <v>18.01968010810327</v>
      </c>
      <c r="S38" s="11">
        <f t="shared" si="28"/>
        <v>1.2999999999999876E-2</v>
      </c>
      <c r="T38" s="10">
        <f t="shared" si="21"/>
        <v>87444.018712502948</v>
      </c>
      <c r="U38" s="10">
        <f t="shared" si="29"/>
        <v>88565.38269308857</v>
      </c>
      <c r="V38" s="10">
        <f t="shared" si="22"/>
        <v>1641.3562218728589</v>
      </c>
      <c r="W38" s="10">
        <f t="shared" si="23"/>
        <v>61894.198317992312</v>
      </c>
      <c r="X38" s="9">
        <f t="shared" si="5"/>
        <v>91.086867914750471</v>
      </c>
      <c r="Y38" s="9">
        <f t="shared" si="26"/>
        <v>5006.0122251779776</v>
      </c>
      <c r="AA38" s="10">
        <f t="shared" si="6"/>
        <v>2762.7202024584808</v>
      </c>
      <c r="AB38" s="10">
        <f t="shared" si="27"/>
        <v>80118.885871295992</v>
      </c>
      <c r="AC38" s="23"/>
      <c r="AD38" s="25" t="str">
        <f t="shared" si="7"/>
        <v>NA</v>
      </c>
      <c r="AE38" s="25" t="str">
        <f t="shared" si="8"/>
        <v>NA</v>
      </c>
      <c r="AF38" s="25" t="str">
        <f t="shared" si="9"/>
        <v>NA</v>
      </c>
      <c r="AG38" s="25">
        <f t="shared" si="10"/>
        <v>0</v>
      </c>
      <c r="AH38" s="25">
        <f t="shared" si="11"/>
        <v>0</v>
      </c>
      <c r="AI38" s="25">
        <f t="shared" si="12"/>
        <v>0</v>
      </c>
      <c r="AJ38" s="25">
        <f t="shared" si="13"/>
        <v>0</v>
      </c>
      <c r="AK38" s="25">
        <f t="shared" si="14"/>
        <v>0</v>
      </c>
      <c r="AL38" s="25">
        <f t="shared" si="15"/>
        <v>0</v>
      </c>
      <c r="AM38" s="25">
        <f t="shared" si="16"/>
        <v>0</v>
      </c>
      <c r="AO38" t="str">
        <f t="shared" si="32"/>
        <v>NA</v>
      </c>
    </row>
    <row r="39" spans="1:41" x14ac:dyDescent="0.3">
      <c r="A39" s="4">
        <f t="shared" si="24"/>
        <v>30</v>
      </c>
      <c r="B39">
        <v>16.75830250053604</v>
      </c>
      <c r="C39" s="5" t="str">
        <f t="shared" si="0"/>
        <v>NA</v>
      </c>
      <c r="D39" s="6" t="str">
        <f t="shared" si="18"/>
        <v>NA</v>
      </c>
      <c r="E39" s="7" t="str">
        <f t="shared" si="1"/>
        <v>NA</v>
      </c>
      <c r="I39" s="14"/>
      <c r="J39" s="14"/>
      <c r="K39" s="18"/>
      <c r="L39" s="7" t="str">
        <f t="shared" si="2"/>
        <v>NA</v>
      </c>
      <c r="M39" s="7" t="str">
        <f t="shared" si="30"/>
        <v>NA</v>
      </c>
      <c r="N39" s="14" t="str">
        <f t="shared" si="19"/>
        <v>NA</v>
      </c>
      <c r="O39" s="13" t="str">
        <f t="shared" si="31"/>
        <v>NA</v>
      </c>
      <c r="P39" s="7" t="str">
        <f t="shared" si="20"/>
        <v>NA</v>
      </c>
      <c r="Q39" s="12">
        <f t="shared" si="25"/>
        <v>29</v>
      </c>
      <c r="R39" s="9">
        <v>16.75830250053604</v>
      </c>
      <c r="S39" s="11">
        <f t="shared" si="28"/>
        <v>-7.0000000000000048E-2</v>
      </c>
      <c r="T39" s="10">
        <f t="shared" si="21"/>
        <v>90958.461739252656</v>
      </c>
      <c r="U39" s="10">
        <f t="shared" si="29"/>
        <v>83892.267190914121</v>
      </c>
      <c r="V39" s="10">
        <f t="shared" si="22"/>
        <v>9828.9147507970156</v>
      </c>
      <c r="W39" s="10">
        <f t="shared" si="23"/>
        <v>71723.113068789331</v>
      </c>
      <c r="X39" s="9">
        <f t="shared" si="5"/>
        <v>586.51016416982702</v>
      </c>
      <c r="Y39" s="9">
        <f t="shared" si="26"/>
        <v>5592.5223893478051</v>
      </c>
      <c r="AA39" s="10">
        <f t="shared" si="6"/>
        <v>2762.7202024584808</v>
      </c>
      <c r="AB39" s="10">
        <f t="shared" si="27"/>
        <v>82881.606073754476</v>
      </c>
      <c r="AC39" s="23"/>
      <c r="AD39" s="25" t="str">
        <f t="shared" si="7"/>
        <v>NA</v>
      </c>
      <c r="AE39" s="25" t="str">
        <f t="shared" si="8"/>
        <v>NA</v>
      </c>
      <c r="AF39" s="25" t="str">
        <f t="shared" si="9"/>
        <v>NA</v>
      </c>
      <c r="AG39" s="25">
        <f t="shared" si="10"/>
        <v>0</v>
      </c>
      <c r="AH39" s="25">
        <f t="shared" si="11"/>
        <v>0</v>
      </c>
      <c r="AI39" s="25">
        <f t="shared" si="12"/>
        <v>0</v>
      </c>
      <c r="AJ39" s="25">
        <f t="shared" si="13"/>
        <v>0</v>
      </c>
      <c r="AK39" s="25">
        <f t="shared" si="14"/>
        <v>0</v>
      </c>
      <c r="AL39" s="25">
        <f t="shared" si="15"/>
        <v>0</v>
      </c>
      <c r="AM39" s="25">
        <f t="shared" si="16"/>
        <v>0</v>
      </c>
      <c r="AO39" t="str">
        <f t="shared" si="32"/>
        <v>NA</v>
      </c>
    </row>
    <row r="40" spans="1:41" x14ac:dyDescent="0.3">
      <c r="A40" s="4">
        <f t="shared" si="24"/>
        <v>31</v>
      </c>
      <c r="B40">
        <v>17.026435340544616</v>
      </c>
      <c r="C40" s="5" t="str">
        <f t="shared" si="0"/>
        <v>NA</v>
      </c>
      <c r="D40" s="6" t="str">
        <f t="shared" si="18"/>
        <v>NA</v>
      </c>
      <c r="E40" s="7" t="str">
        <f t="shared" si="1"/>
        <v>NA</v>
      </c>
      <c r="I40" s="14"/>
      <c r="J40" s="14"/>
      <c r="K40" s="18"/>
      <c r="L40" s="7" t="str">
        <f t="shared" si="2"/>
        <v>NA</v>
      </c>
      <c r="M40" s="7" t="str">
        <f t="shared" si="30"/>
        <v>NA</v>
      </c>
      <c r="N40" s="14" t="str">
        <f t="shared" si="19"/>
        <v>NA</v>
      </c>
      <c r="O40" s="13" t="str">
        <f t="shared" si="31"/>
        <v>NA</v>
      </c>
      <c r="P40" s="7" t="str">
        <f t="shared" si="20"/>
        <v>NA</v>
      </c>
      <c r="Q40" s="12">
        <f t="shared" si="25"/>
        <v>30</v>
      </c>
      <c r="R40" s="9">
        <v>17.026435340544616</v>
      </c>
      <c r="S40" s="11">
        <f t="shared" si="28"/>
        <v>1.5999999999999966E-2</v>
      </c>
      <c r="T40" s="10">
        <f t="shared" si="21"/>
        <v>94502.191791225458</v>
      </c>
      <c r="U40" s="10">
        <f t="shared" si="29"/>
        <v>95220.720852778526</v>
      </c>
      <c r="V40" s="10">
        <f t="shared" si="22"/>
        <v>2044.1911409054123</v>
      </c>
      <c r="W40" s="10">
        <f t="shared" si="23"/>
        <v>73767.304209694747</v>
      </c>
      <c r="X40" s="9">
        <f t="shared" si="5"/>
        <v>120.05984224059114</v>
      </c>
      <c r="Y40" s="9">
        <f t="shared" si="26"/>
        <v>5712.5822315883961</v>
      </c>
      <c r="AA40" s="10">
        <f t="shared" si="6"/>
        <v>2762.7202024584808</v>
      </c>
      <c r="AB40" s="10">
        <f t="shared" si="27"/>
        <v>85644.32627621296</v>
      </c>
      <c r="AC40" s="23"/>
      <c r="AD40" s="25" t="str">
        <f t="shared" si="7"/>
        <v>NA</v>
      </c>
      <c r="AE40" s="25" t="str">
        <f t="shared" si="8"/>
        <v>NA</v>
      </c>
      <c r="AF40" s="25" t="str">
        <f t="shared" si="9"/>
        <v>NA</v>
      </c>
      <c r="AG40" s="25">
        <f t="shared" si="10"/>
        <v>0</v>
      </c>
      <c r="AH40" s="25">
        <f t="shared" si="11"/>
        <v>0</v>
      </c>
      <c r="AI40" s="25">
        <f t="shared" si="12"/>
        <v>0</v>
      </c>
      <c r="AJ40" s="25">
        <f t="shared" si="13"/>
        <v>0</v>
      </c>
      <c r="AK40" s="25">
        <f t="shared" si="14"/>
        <v>0</v>
      </c>
      <c r="AL40" s="25">
        <f t="shared" si="15"/>
        <v>0</v>
      </c>
      <c r="AM40" s="25">
        <f t="shared" si="16"/>
        <v>0</v>
      </c>
      <c r="AO40" t="str">
        <f t="shared" si="32"/>
        <v>NA</v>
      </c>
    </row>
    <row r="41" spans="1:41" x14ac:dyDescent="0.3">
      <c r="A41" s="4">
        <f t="shared" si="24"/>
        <v>32</v>
      </c>
      <c r="B41">
        <v>16.856170987139169</v>
      </c>
      <c r="C41" s="5" t="str">
        <f t="shared" si="0"/>
        <v>NA</v>
      </c>
      <c r="D41" s="6" t="str">
        <f t="shared" si="18"/>
        <v>NA</v>
      </c>
      <c r="E41" s="7" t="str">
        <f t="shared" si="1"/>
        <v>NA</v>
      </c>
      <c r="I41" s="14"/>
      <c r="J41" s="14"/>
      <c r="K41" s="18"/>
      <c r="L41" s="7" t="str">
        <f t="shared" si="2"/>
        <v>NA</v>
      </c>
      <c r="M41" s="7" t="str">
        <f t="shared" si="30"/>
        <v>NA</v>
      </c>
      <c r="N41" s="14" t="str">
        <f t="shared" si="19"/>
        <v>NA</v>
      </c>
      <c r="O41" s="13" t="str">
        <f t="shared" si="31"/>
        <v>NA</v>
      </c>
      <c r="P41" s="7" t="str">
        <f t="shared" si="20"/>
        <v>NA</v>
      </c>
      <c r="Q41" s="12">
        <f t="shared" si="25"/>
        <v>31</v>
      </c>
      <c r="R41" s="9">
        <v>16.856170987139169</v>
      </c>
      <c r="S41" s="11">
        <f t="shared" si="28"/>
        <v>-1.000000000000003E-2</v>
      </c>
      <c r="T41" s="10">
        <f t="shared" si="21"/>
        <v>98075.452926964572</v>
      </c>
      <c r="U41" s="10">
        <f t="shared" si="29"/>
        <v>96292.262873747095</v>
      </c>
      <c r="V41" s="10">
        <f t="shared" si="22"/>
        <v>4545.9102556759572</v>
      </c>
      <c r="W41" s="10">
        <f t="shared" si="23"/>
        <v>78313.214465370707</v>
      </c>
      <c r="X41" s="9">
        <f t="shared" si="5"/>
        <v>269.68819070145713</v>
      </c>
      <c r="Y41" s="9">
        <f t="shared" si="26"/>
        <v>5982.2704222898528</v>
      </c>
      <c r="AA41" s="10">
        <f t="shared" si="6"/>
        <v>2762.7202024584808</v>
      </c>
      <c r="AB41" s="10">
        <f t="shared" si="27"/>
        <v>88407.046478671444</v>
      </c>
      <c r="AC41" s="23"/>
      <c r="AD41" s="25" t="str">
        <f t="shared" si="7"/>
        <v>NA</v>
      </c>
      <c r="AE41" s="25" t="str">
        <f t="shared" si="8"/>
        <v>NA</v>
      </c>
      <c r="AF41" s="25" t="str">
        <f t="shared" si="9"/>
        <v>NA</v>
      </c>
      <c r="AG41" s="25">
        <f t="shared" si="10"/>
        <v>0</v>
      </c>
      <c r="AH41" s="25">
        <f t="shared" si="11"/>
        <v>0</v>
      </c>
      <c r="AI41" s="25">
        <f t="shared" si="12"/>
        <v>0</v>
      </c>
      <c r="AJ41" s="25">
        <f t="shared" si="13"/>
        <v>0</v>
      </c>
      <c r="AK41" s="25">
        <f t="shared" si="14"/>
        <v>0</v>
      </c>
      <c r="AL41" s="25">
        <f t="shared" si="15"/>
        <v>0</v>
      </c>
      <c r="AM41" s="25">
        <f t="shared" si="16"/>
        <v>0</v>
      </c>
      <c r="AO41" t="str">
        <f t="shared" si="32"/>
        <v>NA</v>
      </c>
    </row>
    <row r="42" spans="1:41" x14ac:dyDescent="0.3">
      <c r="A42" s="4">
        <f t="shared" si="24"/>
        <v>33</v>
      </c>
      <c r="B42">
        <v>17.968678272290354</v>
      </c>
      <c r="C42" s="5" t="str">
        <f t="shared" si="0"/>
        <v>NA</v>
      </c>
      <c r="D42" s="6" t="str">
        <f t="shared" si="18"/>
        <v>NA</v>
      </c>
      <c r="E42" s="7" t="str">
        <f t="shared" si="1"/>
        <v>NA</v>
      </c>
      <c r="I42" s="14"/>
      <c r="J42" s="14"/>
      <c r="K42" s="18"/>
      <c r="L42" s="7" t="str">
        <f t="shared" si="2"/>
        <v>NA</v>
      </c>
      <c r="M42" s="7" t="str">
        <f t="shared" si="30"/>
        <v>NA</v>
      </c>
      <c r="N42" s="14" t="str">
        <f t="shared" si="19"/>
        <v>NA</v>
      </c>
      <c r="O42" s="13" t="str">
        <f t="shared" si="31"/>
        <v>NA</v>
      </c>
      <c r="P42" s="7" t="str">
        <f t="shared" si="20"/>
        <v>NA</v>
      </c>
      <c r="Q42" s="12">
        <f t="shared" si="25"/>
        <v>32</v>
      </c>
      <c r="R42" s="9">
        <v>17.968678272290354</v>
      </c>
      <c r="S42" s="11">
        <f t="shared" si="28"/>
        <v>6.6000000000000003E-2</v>
      </c>
      <c r="T42" s="10">
        <f t="shared" si="21"/>
        <v>101678.49123883493</v>
      </c>
      <c r="U42" s="10">
        <f t="shared" si="29"/>
        <v>107493.49255596499</v>
      </c>
      <c r="V42" s="10">
        <f t="shared" si="22"/>
        <v>1000</v>
      </c>
      <c r="W42" s="10">
        <f t="shared" si="23"/>
        <v>79313.214465370707</v>
      </c>
      <c r="X42" s="9">
        <f t="shared" si="5"/>
        <v>55.652396066443472</v>
      </c>
      <c r="Y42" s="9">
        <f t="shared" si="26"/>
        <v>6037.9228183562964</v>
      </c>
      <c r="AA42" s="10">
        <f t="shared" si="6"/>
        <v>2762.7202024584808</v>
      </c>
      <c r="AB42" s="10">
        <f t="shared" si="27"/>
        <v>91169.766681129928</v>
      </c>
      <c r="AC42" s="23"/>
      <c r="AD42" s="25" t="str">
        <f t="shared" si="7"/>
        <v>NA</v>
      </c>
      <c r="AE42" s="25" t="str">
        <f t="shared" si="8"/>
        <v>NA</v>
      </c>
      <c r="AF42" s="25" t="str">
        <f t="shared" si="9"/>
        <v>NA</v>
      </c>
      <c r="AG42" s="25">
        <f t="shared" si="10"/>
        <v>0</v>
      </c>
      <c r="AH42" s="25">
        <f t="shared" si="11"/>
        <v>0</v>
      </c>
      <c r="AI42" s="25">
        <f t="shared" si="12"/>
        <v>0</v>
      </c>
      <c r="AJ42" s="25">
        <f t="shared" si="13"/>
        <v>0</v>
      </c>
      <c r="AK42" s="25">
        <f t="shared" si="14"/>
        <v>0</v>
      </c>
      <c r="AL42" s="25">
        <f t="shared" si="15"/>
        <v>0</v>
      </c>
      <c r="AM42" s="25">
        <f t="shared" si="16"/>
        <v>0</v>
      </c>
      <c r="AO42" t="str">
        <f t="shared" si="32"/>
        <v>NA</v>
      </c>
    </row>
    <row r="43" spans="1:41" x14ac:dyDescent="0.3">
      <c r="A43" s="4">
        <f t="shared" si="24"/>
        <v>34</v>
      </c>
      <c r="B43">
        <v>17.483523958938516</v>
      </c>
      <c r="C43" s="5" t="str">
        <f t="shared" si="0"/>
        <v>NA</v>
      </c>
      <c r="D43" s="6" t="str">
        <f t="shared" si="18"/>
        <v>NA</v>
      </c>
      <c r="E43" s="7" t="str">
        <f t="shared" si="1"/>
        <v>NA</v>
      </c>
      <c r="I43" s="14"/>
      <c r="J43" s="14"/>
      <c r="K43" s="18"/>
      <c r="L43" s="7" t="str">
        <f t="shared" si="2"/>
        <v>NA</v>
      </c>
      <c r="M43" s="7" t="str">
        <f t="shared" si="30"/>
        <v>NA</v>
      </c>
      <c r="N43" s="14" t="str">
        <f t="shared" si="19"/>
        <v>NA</v>
      </c>
      <c r="O43" s="13" t="str">
        <f t="shared" si="31"/>
        <v>NA</v>
      </c>
      <c r="P43" s="7" t="str">
        <f t="shared" si="20"/>
        <v>NA</v>
      </c>
      <c r="Q43" s="12">
        <f t="shared" si="25"/>
        <v>33</v>
      </c>
      <c r="R43" s="9">
        <v>17.483523958938516</v>
      </c>
      <c r="S43" s="11">
        <f t="shared" si="28"/>
        <v>-2.699999999999993E-2</v>
      </c>
      <c r="T43" s="10">
        <f t="shared" si="21"/>
        <v>105311.55486997083</v>
      </c>
      <c r="U43" s="10">
        <f t="shared" si="29"/>
        <v>105564.16825695394</v>
      </c>
      <c r="V43" s="10">
        <f t="shared" si="22"/>
        <v>2510.1068154753707</v>
      </c>
      <c r="W43" s="10">
        <f t="shared" si="23"/>
        <v>81823.321280846081</v>
      </c>
      <c r="X43" s="9">
        <f t="shared" si="5"/>
        <v>143.56984446445475</v>
      </c>
      <c r="Y43" s="9">
        <f t="shared" si="26"/>
        <v>6181.4926628207513</v>
      </c>
      <c r="AA43" s="10">
        <f t="shared" si="6"/>
        <v>2762.7202024584808</v>
      </c>
      <c r="AB43" s="10">
        <f t="shared" si="27"/>
        <v>93932.486883588412</v>
      </c>
      <c r="AC43" s="23"/>
      <c r="AD43" s="25" t="str">
        <f t="shared" si="7"/>
        <v>NA</v>
      </c>
      <c r="AE43" s="25" t="str">
        <f t="shared" si="8"/>
        <v>NA</v>
      </c>
      <c r="AF43" s="25" t="str">
        <f t="shared" si="9"/>
        <v>NA</v>
      </c>
      <c r="AG43" s="25">
        <f t="shared" si="10"/>
        <v>0</v>
      </c>
      <c r="AH43" s="25">
        <f t="shared" si="11"/>
        <v>0</v>
      </c>
      <c r="AI43" s="25">
        <f t="shared" si="12"/>
        <v>0</v>
      </c>
      <c r="AJ43" s="25">
        <f t="shared" si="13"/>
        <v>0</v>
      </c>
      <c r="AK43" s="25">
        <f t="shared" si="14"/>
        <v>0</v>
      </c>
      <c r="AL43" s="25">
        <f t="shared" si="15"/>
        <v>0</v>
      </c>
      <c r="AM43" s="25">
        <f t="shared" si="16"/>
        <v>0</v>
      </c>
      <c r="AO43" t="str">
        <f t="shared" si="32"/>
        <v>NA</v>
      </c>
    </row>
    <row r="44" spans="1:41" x14ac:dyDescent="0.3">
      <c r="A44" s="4">
        <f t="shared" si="24"/>
        <v>35</v>
      </c>
      <c r="B44">
        <v>17.938095581870918</v>
      </c>
      <c r="C44" s="5" t="str">
        <f t="shared" si="0"/>
        <v>NA</v>
      </c>
      <c r="D44" s="6" t="str">
        <f t="shared" si="18"/>
        <v>NA</v>
      </c>
      <c r="E44" s="7" t="str">
        <f t="shared" si="1"/>
        <v>NA</v>
      </c>
      <c r="I44" s="14"/>
      <c r="J44" s="14"/>
      <c r="K44" s="18"/>
      <c r="L44" s="7" t="str">
        <f t="shared" si="2"/>
        <v>NA</v>
      </c>
      <c r="M44" s="7" t="str">
        <f t="shared" si="30"/>
        <v>NA</v>
      </c>
      <c r="N44" s="14" t="str">
        <f t="shared" si="19"/>
        <v>NA</v>
      </c>
      <c r="O44" s="13" t="str">
        <f t="shared" si="31"/>
        <v>NA</v>
      </c>
      <c r="P44" s="7" t="str">
        <f t="shared" si="20"/>
        <v>NA</v>
      </c>
      <c r="Q44" s="12">
        <f t="shared" si="25"/>
        <v>34</v>
      </c>
      <c r="R44" s="9">
        <v>17.938095581870918</v>
      </c>
      <c r="S44" s="11">
        <f t="shared" si="28"/>
        <v>2.6000000000000044E-2</v>
      </c>
      <c r="T44" s="10">
        <f t="shared" si="21"/>
        <v>108974.89403136625</v>
      </c>
      <c r="U44" s="10">
        <f t="shared" si="29"/>
        <v>110884.20622431248</v>
      </c>
      <c r="V44" s="10">
        <f t="shared" si="22"/>
        <v>1000</v>
      </c>
      <c r="W44" s="10">
        <f t="shared" si="23"/>
        <v>82823.321280846081</v>
      </c>
      <c r="X44" s="9">
        <f t="shared" si="5"/>
        <v>55.747277933486259</v>
      </c>
      <c r="Y44" s="9">
        <f t="shared" si="26"/>
        <v>6237.239940754238</v>
      </c>
      <c r="AA44" s="10">
        <f t="shared" si="6"/>
        <v>2762.7202024584808</v>
      </c>
      <c r="AB44" s="10">
        <f t="shared" si="27"/>
        <v>96695.207086046896</v>
      </c>
      <c r="AC44" s="23"/>
      <c r="AD44" s="25" t="str">
        <f t="shared" si="7"/>
        <v>NA</v>
      </c>
      <c r="AE44" s="25" t="str">
        <f t="shared" si="8"/>
        <v>NA</v>
      </c>
      <c r="AF44" s="25" t="str">
        <f t="shared" si="9"/>
        <v>NA</v>
      </c>
      <c r="AG44" s="25">
        <f t="shared" si="10"/>
        <v>0</v>
      </c>
      <c r="AH44" s="25">
        <f t="shared" si="11"/>
        <v>0</v>
      </c>
      <c r="AI44" s="25">
        <f t="shared" si="12"/>
        <v>0</v>
      </c>
      <c r="AJ44" s="25">
        <f t="shared" si="13"/>
        <v>0</v>
      </c>
      <c r="AK44" s="25">
        <f t="shared" si="14"/>
        <v>0</v>
      </c>
      <c r="AL44" s="25">
        <f t="shared" si="15"/>
        <v>0</v>
      </c>
      <c r="AM44" s="25">
        <f t="shared" si="16"/>
        <v>0</v>
      </c>
      <c r="AO44" t="str">
        <f t="shared" si="32"/>
        <v>NA</v>
      </c>
    </row>
    <row r="45" spans="1:41" x14ac:dyDescent="0.3">
      <c r="A45" s="4">
        <f t="shared" si="24"/>
        <v>36</v>
      </c>
      <c r="B45">
        <v>18.547990831654531</v>
      </c>
      <c r="C45" s="5" t="str">
        <f t="shared" si="0"/>
        <v>NA</v>
      </c>
      <c r="D45" s="6" t="str">
        <f t="shared" si="18"/>
        <v>NA</v>
      </c>
      <c r="E45" s="7" t="str">
        <f t="shared" si="1"/>
        <v>NA</v>
      </c>
      <c r="I45" s="14"/>
      <c r="J45" s="14"/>
      <c r="K45" s="18"/>
      <c r="L45" s="7" t="str">
        <f t="shared" si="2"/>
        <v>NA</v>
      </c>
      <c r="M45" s="7" t="str">
        <f t="shared" si="30"/>
        <v>NA</v>
      </c>
      <c r="N45" s="14" t="str">
        <f t="shared" si="19"/>
        <v>NA</v>
      </c>
      <c r="O45" s="13" t="str">
        <f t="shared" si="31"/>
        <v>NA</v>
      </c>
      <c r="P45" s="7" t="str">
        <f t="shared" si="20"/>
        <v>NA</v>
      </c>
      <c r="Q45" s="12">
        <f t="shared" si="25"/>
        <v>35</v>
      </c>
      <c r="R45" s="9">
        <v>18.547990831654531</v>
      </c>
      <c r="S45" s="11">
        <f t="shared" si="28"/>
        <v>3.4000000000000058E-2</v>
      </c>
      <c r="T45" s="10">
        <f t="shared" si="21"/>
        <v>112668.76101910652</v>
      </c>
      <c r="U45" s="10">
        <f t="shared" si="29"/>
        <v>115688.26923593911</v>
      </c>
      <c r="V45" s="10">
        <f t="shared" si="22"/>
        <v>1000</v>
      </c>
      <c r="W45" s="10">
        <f t="shared" si="23"/>
        <v>83823.321280846081</v>
      </c>
      <c r="X45" s="9">
        <f t="shared" si="5"/>
        <v>53.914195293507021</v>
      </c>
      <c r="Y45" s="9">
        <f t="shared" si="26"/>
        <v>6291.1541360477449</v>
      </c>
      <c r="AA45" s="10">
        <f t="shared" si="6"/>
        <v>2762.7202024584808</v>
      </c>
      <c r="AB45" s="10">
        <f t="shared" si="27"/>
        <v>99457.92728850538</v>
      </c>
      <c r="AC45" s="23"/>
      <c r="AD45" s="25" t="str">
        <f t="shared" si="7"/>
        <v>NA</v>
      </c>
      <c r="AE45" s="25" t="str">
        <f t="shared" si="8"/>
        <v>NA</v>
      </c>
      <c r="AF45" s="25" t="str">
        <f t="shared" si="9"/>
        <v>NA</v>
      </c>
      <c r="AG45" s="25">
        <f t="shared" si="10"/>
        <v>0</v>
      </c>
      <c r="AH45" s="25">
        <f t="shared" si="11"/>
        <v>0</v>
      </c>
      <c r="AI45" s="25">
        <f t="shared" si="12"/>
        <v>0</v>
      </c>
      <c r="AJ45" s="25">
        <f t="shared" si="13"/>
        <v>0</v>
      </c>
      <c r="AK45" s="25">
        <f t="shared" si="14"/>
        <v>0</v>
      </c>
      <c r="AL45" s="25">
        <f t="shared" si="15"/>
        <v>0</v>
      </c>
      <c r="AM45" s="25">
        <f t="shared" si="16"/>
        <v>0</v>
      </c>
      <c r="AO45" t="str">
        <f t="shared" si="32"/>
        <v>NA</v>
      </c>
    </row>
    <row r="46" spans="1:41" x14ac:dyDescent="0.3">
      <c r="A46" s="4">
        <f t="shared" si="24"/>
        <v>37</v>
      </c>
      <c r="B46">
        <v>17.435111381755259</v>
      </c>
      <c r="C46" s="5" t="str">
        <f t="shared" si="0"/>
        <v>NA</v>
      </c>
      <c r="D46" s="6" t="str">
        <f t="shared" si="18"/>
        <v>NA</v>
      </c>
      <c r="E46" s="7" t="str">
        <f t="shared" si="1"/>
        <v>NA</v>
      </c>
      <c r="I46" s="14"/>
      <c r="J46" s="14"/>
      <c r="K46" s="18"/>
      <c r="L46" s="7" t="str">
        <f t="shared" si="2"/>
        <v>NA</v>
      </c>
      <c r="M46" s="7" t="str">
        <f t="shared" si="30"/>
        <v>NA</v>
      </c>
      <c r="N46" s="14" t="str">
        <f t="shared" si="19"/>
        <v>NA</v>
      </c>
      <c r="O46" s="13" t="str">
        <f t="shared" si="31"/>
        <v>NA</v>
      </c>
      <c r="P46" s="7" t="str">
        <f t="shared" si="20"/>
        <v>NA</v>
      </c>
      <c r="Q46" s="12">
        <f t="shared" si="25"/>
        <v>36</v>
      </c>
      <c r="R46" s="9">
        <v>17.435111381755259</v>
      </c>
      <c r="S46" s="11">
        <f t="shared" si="28"/>
        <v>-5.9999999999999963E-2</v>
      </c>
      <c r="T46" s="10">
        <f t="shared" si="21"/>
        <v>116393.41023174467</v>
      </c>
      <c r="U46" s="10">
        <f t="shared" si="29"/>
        <v>109686.97308178277</v>
      </c>
      <c r="V46" s="10">
        <f t="shared" si="22"/>
        <v>9469.1573524203814</v>
      </c>
      <c r="W46" s="10">
        <f t="shared" si="23"/>
        <v>93292.478633266466</v>
      </c>
      <c r="X46" s="9">
        <f t="shared" si="5"/>
        <v>543.10850932270239</v>
      </c>
      <c r="Y46" s="9">
        <f t="shared" si="26"/>
        <v>6834.262645370447</v>
      </c>
      <c r="AA46" s="10">
        <f t="shared" si="6"/>
        <v>2762.7202024584808</v>
      </c>
      <c r="AB46" s="10">
        <f t="shared" si="27"/>
        <v>102220.64749096386</v>
      </c>
      <c r="AC46" s="23"/>
      <c r="AD46" s="25" t="str">
        <f t="shared" si="7"/>
        <v>NA</v>
      </c>
      <c r="AE46" s="25" t="str">
        <f t="shared" si="8"/>
        <v>NA</v>
      </c>
      <c r="AF46" s="25" t="str">
        <f t="shared" si="9"/>
        <v>NA</v>
      </c>
      <c r="AG46" s="25">
        <f t="shared" si="10"/>
        <v>0</v>
      </c>
      <c r="AH46" s="25">
        <f t="shared" si="11"/>
        <v>0</v>
      </c>
      <c r="AI46" s="25">
        <f t="shared" si="12"/>
        <v>0</v>
      </c>
      <c r="AJ46" s="25">
        <f t="shared" si="13"/>
        <v>0</v>
      </c>
      <c r="AK46" s="25">
        <f t="shared" si="14"/>
        <v>0</v>
      </c>
      <c r="AL46" s="25">
        <f t="shared" si="15"/>
        <v>0</v>
      </c>
      <c r="AM46" s="25">
        <f t="shared" si="16"/>
        <v>0</v>
      </c>
      <c r="AO46" s="67" t="str">
        <f t="shared" si="32"/>
        <v>NA</v>
      </c>
    </row>
    <row r="47" spans="1:41" x14ac:dyDescent="0.3">
      <c r="A47" s="4">
        <f t="shared" si="24"/>
        <v>38</v>
      </c>
      <c r="B47">
        <v>17.208454933792442</v>
      </c>
      <c r="C47" s="5" t="str">
        <f t="shared" si="0"/>
        <v>NA</v>
      </c>
      <c r="D47" s="6" t="str">
        <f t="shared" si="18"/>
        <v>NA</v>
      </c>
      <c r="E47" s="7" t="str">
        <f t="shared" si="1"/>
        <v>NA</v>
      </c>
      <c r="I47" s="14"/>
      <c r="J47" s="14"/>
      <c r="K47" s="18"/>
      <c r="L47" s="7" t="str">
        <f t="shared" si="2"/>
        <v>NA</v>
      </c>
      <c r="M47" s="7" t="str">
        <f t="shared" si="30"/>
        <v>NA</v>
      </c>
      <c r="N47" s="14" t="str">
        <f t="shared" si="19"/>
        <v>NA</v>
      </c>
      <c r="O47" s="13" t="str">
        <f t="shared" si="31"/>
        <v>NA</v>
      </c>
      <c r="P47" s="7" t="str">
        <f t="shared" si="20"/>
        <v>NA</v>
      </c>
      <c r="Q47" s="12">
        <f t="shared" si="25"/>
        <v>37</v>
      </c>
      <c r="R47" s="9">
        <v>17.208454933792442</v>
      </c>
      <c r="S47" s="11">
        <f t="shared" si="28"/>
        <v>-1.2999999999999935E-2</v>
      </c>
      <c r="T47" s="10">
        <f t="shared" si="21"/>
        <v>120149.09818782148</v>
      </c>
      <c r="U47" s="10">
        <f t="shared" si="29"/>
        <v>117607.10073855853</v>
      </c>
      <c r="V47" s="10">
        <f t="shared" si="22"/>
        <v>5304.7176517214357</v>
      </c>
      <c r="W47" s="10">
        <f t="shared" si="23"/>
        <v>98597.196284987906</v>
      </c>
      <c r="X47" s="9">
        <f t="shared" si="5"/>
        <v>308.26228572702945</v>
      </c>
      <c r="Y47" s="9">
        <f t="shared" si="26"/>
        <v>7142.5249310974768</v>
      </c>
      <c r="AA47" s="10">
        <f t="shared" si="6"/>
        <v>2762.7202024584808</v>
      </c>
      <c r="AB47" s="10">
        <f t="shared" si="27"/>
        <v>104983.36769342235</v>
      </c>
      <c r="AC47" s="23"/>
      <c r="AD47" s="25" t="str">
        <f t="shared" si="7"/>
        <v>NA</v>
      </c>
      <c r="AE47" s="25" t="str">
        <f t="shared" si="8"/>
        <v>NA</v>
      </c>
      <c r="AF47" s="25" t="str">
        <f t="shared" si="9"/>
        <v>NA</v>
      </c>
      <c r="AG47" s="25">
        <f t="shared" si="10"/>
        <v>0</v>
      </c>
      <c r="AH47" s="25">
        <f t="shared" si="11"/>
        <v>0</v>
      </c>
      <c r="AI47" s="25">
        <f t="shared" si="12"/>
        <v>0</v>
      </c>
      <c r="AJ47" s="25">
        <f t="shared" si="13"/>
        <v>0</v>
      </c>
      <c r="AK47" s="25">
        <f t="shared" si="14"/>
        <v>0</v>
      </c>
      <c r="AL47" s="25">
        <f t="shared" si="15"/>
        <v>0</v>
      </c>
      <c r="AM47" s="25">
        <f t="shared" si="16"/>
        <v>0</v>
      </c>
      <c r="AO47" t="str">
        <f t="shared" si="32"/>
        <v>NA</v>
      </c>
    </row>
    <row r="48" spans="1:41" x14ac:dyDescent="0.3">
      <c r="A48" s="4">
        <f t="shared" si="24"/>
        <v>39</v>
      </c>
      <c r="B48">
        <v>16.640575920977291</v>
      </c>
      <c r="C48" s="5" t="str">
        <f t="shared" si="0"/>
        <v>NA</v>
      </c>
      <c r="D48" s="6" t="str">
        <f t="shared" si="18"/>
        <v>NA</v>
      </c>
      <c r="E48" s="7" t="str">
        <f t="shared" si="1"/>
        <v>NA</v>
      </c>
      <c r="I48" s="14"/>
      <c r="J48" s="14"/>
      <c r="K48" s="18"/>
      <c r="L48" s="7" t="str">
        <f t="shared" si="2"/>
        <v>NA</v>
      </c>
      <c r="M48" s="7" t="str">
        <f t="shared" si="30"/>
        <v>NA</v>
      </c>
      <c r="N48" s="14" t="str">
        <f t="shared" si="19"/>
        <v>NA</v>
      </c>
      <c r="O48" s="13" t="str">
        <f t="shared" si="31"/>
        <v>NA</v>
      </c>
      <c r="P48" s="7" t="str">
        <f t="shared" si="20"/>
        <v>NA</v>
      </c>
      <c r="Q48" s="12">
        <f t="shared" si="25"/>
        <v>38</v>
      </c>
      <c r="R48" s="9">
        <v>16.640575920977291</v>
      </c>
      <c r="S48" s="11">
        <f t="shared" si="28"/>
        <v>-3.3000000000000036E-2</v>
      </c>
      <c r="T48" s="10">
        <f t="shared" si="21"/>
        <v>123936.08354353235</v>
      </c>
      <c r="U48" s="10">
        <f t="shared" si="29"/>
        <v>118855.72838340072</v>
      </c>
      <c r="V48" s="10">
        <f t="shared" si="22"/>
        <v>7843.0753625901089</v>
      </c>
      <c r="W48" s="10">
        <f t="shared" si="23"/>
        <v>106440.27164757802</v>
      </c>
      <c r="X48" s="9">
        <f t="shared" si="5"/>
        <v>471.32235085103292</v>
      </c>
      <c r="Y48" s="9">
        <f t="shared" si="26"/>
        <v>7613.8472819485096</v>
      </c>
      <c r="AA48" s="10">
        <f t="shared" si="6"/>
        <v>2762.7202024584808</v>
      </c>
      <c r="AB48" s="10">
        <f t="shared" si="27"/>
        <v>107746.08789588083</v>
      </c>
      <c r="AC48" s="23"/>
      <c r="AD48" s="25" t="str">
        <f t="shared" si="7"/>
        <v>NA</v>
      </c>
      <c r="AE48" s="25" t="str">
        <f t="shared" si="8"/>
        <v>NA</v>
      </c>
      <c r="AF48" s="25" t="str">
        <f t="shared" si="9"/>
        <v>NA</v>
      </c>
      <c r="AG48" s="25">
        <f t="shared" si="10"/>
        <v>0</v>
      </c>
      <c r="AH48" s="25">
        <f t="shared" si="11"/>
        <v>0</v>
      </c>
      <c r="AI48" s="25">
        <f t="shared" si="12"/>
        <v>0</v>
      </c>
      <c r="AJ48" s="25">
        <f t="shared" si="13"/>
        <v>0</v>
      </c>
      <c r="AK48" s="25">
        <f t="shared" si="14"/>
        <v>0</v>
      </c>
      <c r="AL48" s="25">
        <f t="shared" si="15"/>
        <v>0</v>
      </c>
      <c r="AM48" s="25">
        <f t="shared" si="16"/>
        <v>0</v>
      </c>
      <c r="AO48" t="str">
        <f t="shared" si="32"/>
        <v>NA</v>
      </c>
    </row>
    <row r="49" spans="1:41" x14ac:dyDescent="0.3">
      <c r="A49" s="4">
        <f t="shared" si="24"/>
        <v>40</v>
      </c>
      <c r="B49">
        <v>16.856903407949993</v>
      </c>
      <c r="C49" s="5" t="str">
        <f t="shared" si="0"/>
        <v>NA</v>
      </c>
      <c r="D49" s="6" t="str">
        <f t="shared" si="18"/>
        <v>NA</v>
      </c>
      <c r="E49" s="7" t="str">
        <f t="shared" si="1"/>
        <v>NA</v>
      </c>
      <c r="I49" s="14"/>
      <c r="J49" s="14"/>
      <c r="K49" s="18"/>
      <c r="L49" s="7" t="str">
        <f t="shared" si="2"/>
        <v>NA</v>
      </c>
      <c r="M49" s="7" t="str">
        <f t="shared" si="30"/>
        <v>NA</v>
      </c>
      <c r="N49" s="14" t="str">
        <f t="shared" si="19"/>
        <v>NA</v>
      </c>
      <c r="O49" s="13" t="str">
        <f t="shared" si="31"/>
        <v>NA</v>
      </c>
      <c r="P49" s="7" t="str">
        <f t="shared" si="20"/>
        <v>NA</v>
      </c>
      <c r="Q49" s="12">
        <f t="shared" si="25"/>
        <v>39</v>
      </c>
      <c r="R49" s="9">
        <v>16.856903407949993</v>
      </c>
      <c r="S49" s="11">
        <f t="shared" si="28"/>
        <v>1.2999999999999826E-2</v>
      </c>
      <c r="T49" s="10">
        <f t="shared" si="21"/>
        <v>127754.62711054066</v>
      </c>
      <c r="U49" s="10">
        <f t="shared" si="29"/>
        <v>128345.88819468871</v>
      </c>
      <c r="V49" s="10">
        <f t="shared" si="22"/>
        <v>2171.4591183104317</v>
      </c>
      <c r="W49" s="10">
        <f t="shared" si="23"/>
        <v>108611.73076588845</v>
      </c>
      <c r="X49" s="9">
        <f t="shared" si="5"/>
        <v>128.81720122370373</v>
      </c>
      <c r="Y49" s="9">
        <f t="shared" si="26"/>
        <v>7742.6644831722133</v>
      </c>
      <c r="AA49" s="10">
        <f t="shared" si="6"/>
        <v>2762.7202024584808</v>
      </c>
      <c r="AB49" s="10">
        <f t="shared" si="27"/>
        <v>110508.80809833932</v>
      </c>
      <c r="AC49" s="23"/>
      <c r="AD49" s="25" t="str">
        <f t="shared" si="7"/>
        <v>NA</v>
      </c>
      <c r="AE49" s="25" t="str">
        <f t="shared" si="8"/>
        <v>NA</v>
      </c>
      <c r="AF49" s="25" t="str">
        <f t="shared" si="9"/>
        <v>NA</v>
      </c>
      <c r="AG49" s="25">
        <f t="shared" si="10"/>
        <v>0</v>
      </c>
      <c r="AH49" s="25">
        <f t="shared" si="11"/>
        <v>0</v>
      </c>
      <c r="AI49" s="25">
        <f t="shared" si="12"/>
        <v>0</v>
      </c>
      <c r="AJ49" s="25">
        <f t="shared" si="13"/>
        <v>0</v>
      </c>
      <c r="AK49" s="25">
        <f t="shared" si="14"/>
        <v>0</v>
      </c>
      <c r="AL49" s="25">
        <f t="shared" si="15"/>
        <v>0</v>
      </c>
      <c r="AM49" s="25">
        <f t="shared" si="16"/>
        <v>0</v>
      </c>
      <c r="AO49" t="str">
        <f t="shared" si="32"/>
        <v>NA</v>
      </c>
    </row>
    <row r="50" spans="1:41" x14ac:dyDescent="0.3">
      <c r="A50" s="4">
        <f t="shared" si="24"/>
        <v>41</v>
      </c>
      <c r="B50">
        <v>18.694305879416543</v>
      </c>
      <c r="C50" s="5" t="str">
        <f t="shared" si="0"/>
        <v>NA</v>
      </c>
      <c r="D50" s="6" t="str">
        <f t="shared" si="18"/>
        <v>NA</v>
      </c>
      <c r="E50" s="7" t="str">
        <f t="shared" si="1"/>
        <v>NA</v>
      </c>
      <c r="I50" s="14"/>
      <c r="J50" s="14"/>
      <c r="K50" s="18"/>
      <c r="L50" s="7" t="str">
        <f t="shared" si="2"/>
        <v>NA</v>
      </c>
      <c r="M50" s="7" t="str">
        <f t="shared" si="30"/>
        <v>NA</v>
      </c>
      <c r="N50" s="14" t="str">
        <f t="shared" si="19"/>
        <v>NA</v>
      </c>
      <c r="O50" s="13" t="str">
        <f t="shared" si="31"/>
        <v>NA</v>
      </c>
      <c r="P50" s="7" t="str">
        <f t="shared" si="20"/>
        <v>NA</v>
      </c>
      <c r="Q50" s="12">
        <f t="shared" si="25"/>
        <v>40</v>
      </c>
      <c r="R50" s="9">
        <v>18.694305879416543</v>
      </c>
      <c r="S50" s="11">
        <f t="shared" si="28"/>
        <v>0.10900000000000006</v>
      </c>
      <c r="T50" s="10">
        <f t="shared" si="21"/>
        <v>131604.99187394086</v>
      </c>
      <c r="U50" s="10">
        <f t="shared" si="29"/>
        <v>144743.73817011606</v>
      </c>
      <c r="V50" s="10">
        <f t="shared" si="22"/>
        <v>1000</v>
      </c>
      <c r="W50" s="10">
        <f t="shared" si="23"/>
        <v>109611.73076588845</v>
      </c>
      <c r="X50" s="9">
        <f t="shared" si="5"/>
        <v>53.492224126976275</v>
      </c>
      <c r="Y50" s="9">
        <f t="shared" si="26"/>
        <v>7796.1567072991893</v>
      </c>
      <c r="AA50" s="10">
        <f t="shared" si="6"/>
        <v>2762.7202024584808</v>
      </c>
      <c r="AB50" s="10">
        <f t="shared" si="27"/>
        <v>113271.5283007978</v>
      </c>
      <c r="AC50" s="23"/>
      <c r="AD50" s="25" t="str">
        <f t="shared" si="7"/>
        <v>NA</v>
      </c>
      <c r="AE50" s="25" t="str">
        <f t="shared" si="8"/>
        <v>NA</v>
      </c>
      <c r="AF50" s="25" t="str">
        <f t="shared" si="9"/>
        <v>NA</v>
      </c>
      <c r="AG50" s="25">
        <f t="shared" si="10"/>
        <v>0</v>
      </c>
      <c r="AH50" s="25">
        <f t="shared" si="11"/>
        <v>0</v>
      </c>
      <c r="AI50" s="25">
        <f t="shared" si="12"/>
        <v>0</v>
      </c>
      <c r="AJ50" s="25">
        <f t="shared" si="13"/>
        <v>0</v>
      </c>
      <c r="AK50" s="25">
        <f t="shared" si="14"/>
        <v>0</v>
      </c>
      <c r="AL50" s="25">
        <f t="shared" si="15"/>
        <v>0</v>
      </c>
      <c r="AM50" s="25">
        <f t="shared" si="16"/>
        <v>0</v>
      </c>
      <c r="AO50" t="str">
        <f t="shared" si="32"/>
        <v>NA</v>
      </c>
    </row>
    <row r="51" spans="1:41" x14ac:dyDescent="0.3">
      <c r="A51" s="4">
        <f t="shared" si="24"/>
        <v>42</v>
      </c>
      <c r="B51">
        <v>18.694305879416543</v>
      </c>
      <c r="C51" s="5" t="str">
        <f t="shared" si="0"/>
        <v>NA</v>
      </c>
      <c r="D51" s="6" t="str">
        <f t="shared" si="18"/>
        <v>NA</v>
      </c>
      <c r="E51" s="7" t="str">
        <f t="shared" si="1"/>
        <v>NA</v>
      </c>
      <c r="I51" s="14"/>
      <c r="J51" s="14"/>
      <c r="K51" s="18"/>
      <c r="L51" s="7" t="str">
        <f t="shared" si="2"/>
        <v>NA</v>
      </c>
      <c r="M51" s="7" t="str">
        <f t="shared" si="30"/>
        <v>NA</v>
      </c>
      <c r="N51" s="14" t="str">
        <f t="shared" si="19"/>
        <v>NA</v>
      </c>
      <c r="O51" s="13" t="str">
        <f t="shared" si="31"/>
        <v>NA</v>
      </c>
      <c r="P51" s="7" t="str">
        <f t="shared" si="20"/>
        <v>NA</v>
      </c>
      <c r="Q51" s="12">
        <f t="shared" si="25"/>
        <v>41</v>
      </c>
      <c r="R51" s="9">
        <v>18.694305879416543</v>
      </c>
      <c r="S51" s="11">
        <f t="shared" si="28"/>
        <v>0</v>
      </c>
      <c r="T51" s="10">
        <f t="shared" si="21"/>
        <v>135487.44301036929</v>
      </c>
      <c r="U51" s="10">
        <f t="shared" si="29"/>
        <v>145743.73817011606</v>
      </c>
      <c r="V51" s="10">
        <f t="shared" si="22"/>
        <v>1000</v>
      </c>
      <c r="W51" s="10">
        <f t="shared" si="23"/>
        <v>110611.73076588845</v>
      </c>
      <c r="X51" s="9">
        <f t="shared" si="5"/>
        <v>53.492224126976275</v>
      </c>
      <c r="Y51" s="9">
        <f t="shared" si="26"/>
        <v>7849.6489314261653</v>
      </c>
      <c r="AA51" s="10">
        <f t="shared" si="6"/>
        <v>2762.7202024584808</v>
      </c>
      <c r="AB51" s="10">
        <f t="shared" si="27"/>
        <v>116034.24850325628</v>
      </c>
      <c r="AC51" s="23"/>
      <c r="AD51" s="25" t="str">
        <f t="shared" si="7"/>
        <v>NA</v>
      </c>
      <c r="AE51" s="25" t="str">
        <f t="shared" si="8"/>
        <v>NA</v>
      </c>
      <c r="AF51" s="25" t="str">
        <f t="shared" si="9"/>
        <v>NA</v>
      </c>
      <c r="AG51" s="25">
        <f t="shared" si="10"/>
        <v>0</v>
      </c>
      <c r="AH51" s="25">
        <f t="shared" si="11"/>
        <v>0</v>
      </c>
      <c r="AI51" s="25">
        <f t="shared" si="12"/>
        <v>0</v>
      </c>
      <c r="AJ51" s="25">
        <f t="shared" si="13"/>
        <v>0</v>
      </c>
      <c r="AK51" s="25">
        <f t="shared" si="14"/>
        <v>0</v>
      </c>
      <c r="AL51" s="25">
        <f t="shared" si="15"/>
        <v>0</v>
      </c>
      <c r="AM51" s="25">
        <f t="shared" si="16"/>
        <v>0</v>
      </c>
      <c r="AO51" t="str">
        <f t="shared" si="32"/>
        <v>NA</v>
      </c>
    </row>
    <row r="52" spans="1:41" x14ac:dyDescent="0.3">
      <c r="A52" s="4">
        <f t="shared" si="24"/>
        <v>43</v>
      </c>
      <c r="B52">
        <v>18.544751432381211</v>
      </c>
      <c r="C52" s="5" t="str">
        <f t="shared" si="0"/>
        <v>NA</v>
      </c>
      <c r="D52" s="6" t="str">
        <f t="shared" si="18"/>
        <v>NA</v>
      </c>
      <c r="E52" s="7" t="str">
        <f t="shared" si="1"/>
        <v>NA</v>
      </c>
      <c r="I52" s="14"/>
      <c r="J52" s="14"/>
      <c r="K52" s="18"/>
      <c r="L52" s="7" t="str">
        <f t="shared" si="2"/>
        <v>NA</v>
      </c>
      <c r="M52" s="7" t="str">
        <f t="shared" si="30"/>
        <v>NA</v>
      </c>
      <c r="N52" s="14" t="str">
        <f t="shared" si="19"/>
        <v>NA</v>
      </c>
      <c r="O52" s="13" t="str">
        <f t="shared" si="31"/>
        <v>NA</v>
      </c>
      <c r="P52" s="7" t="str">
        <f t="shared" si="20"/>
        <v>NA</v>
      </c>
      <c r="Q52" s="12">
        <f t="shared" si="25"/>
        <v>42</v>
      </c>
      <c r="R52" s="9">
        <v>18.544751432381211</v>
      </c>
      <c r="S52" s="11">
        <f t="shared" si="28"/>
        <v>-7.9999999999999603E-3</v>
      </c>
      <c r="T52" s="10">
        <f t="shared" si="21"/>
        <v>139402.24790626805</v>
      </c>
      <c r="U52" s="10">
        <f t="shared" si="29"/>
        <v>145569.78826475513</v>
      </c>
      <c r="V52" s="10">
        <f t="shared" si="22"/>
        <v>1000</v>
      </c>
      <c r="W52" s="10">
        <f t="shared" si="23"/>
        <v>111611.73076588845</v>
      </c>
      <c r="X52" s="9">
        <f t="shared" si="5"/>
        <v>53.923613031226083</v>
      </c>
      <c r="Y52" s="9">
        <f t="shared" si="26"/>
        <v>7903.5725444573918</v>
      </c>
      <c r="AA52" s="10">
        <f t="shared" si="6"/>
        <v>2762.7202024584808</v>
      </c>
      <c r="AB52" s="10">
        <f t="shared" si="27"/>
        <v>118796.96870571477</v>
      </c>
      <c r="AC52" s="23"/>
      <c r="AD52" s="25" t="str">
        <f t="shared" si="7"/>
        <v>NA</v>
      </c>
      <c r="AE52" s="25" t="str">
        <f t="shared" si="8"/>
        <v>NA</v>
      </c>
      <c r="AF52" s="25" t="str">
        <f t="shared" si="9"/>
        <v>NA</v>
      </c>
      <c r="AG52" s="25">
        <f t="shared" si="10"/>
        <v>0</v>
      </c>
      <c r="AH52" s="25">
        <f t="shared" si="11"/>
        <v>0</v>
      </c>
      <c r="AI52" s="25">
        <f t="shared" si="12"/>
        <v>0</v>
      </c>
      <c r="AJ52" s="25">
        <f t="shared" si="13"/>
        <v>0</v>
      </c>
      <c r="AK52" s="25">
        <f t="shared" si="14"/>
        <v>0</v>
      </c>
      <c r="AL52" s="25">
        <f t="shared" si="15"/>
        <v>0</v>
      </c>
      <c r="AM52" s="25">
        <f t="shared" si="16"/>
        <v>0</v>
      </c>
      <c r="AO52" t="str">
        <f t="shared" si="32"/>
        <v>NA</v>
      </c>
    </row>
    <row r="53" spans="1:41" x14ac:dyDescent="0.3">
      <c r="A53" s="4">
        <f t="shared" si="24"/>
        <v>44</v>
      </c>
      <c r="B53">
        <v>18.785833201002166</v>
      </c>
      <c r="C53" s="5" t="str">
        <f t="shared" si="0"/>
        <v>NA</v>
      </c>
      <c r="D53" s="6" t="str">
        <f t="shared" si="18"/>
        <v>NA</v>
      </c>
      <c r="E53" s="7" t="str">
        <f t="shared" si="1"/>
        <v>NA</v>
      </c>
      <c r="I53" s="14"/>
      <c r="J53" s="14"/>
      <c r="K53" s="18"/>
      <c r="L53" s="7" t="str">
        <f t="shared" si="2"/>
        <v>NA</v>
      </c>
      <c r="M53" s="7" t="str">
        <f t="shared" si="30"/>
        <v>NA</v>
      </c>
      <c r="N53" s="14" t="str">
        <f t="shared" si="19"/>
        <v>NA</v>
      </c>
      <c r="O53" s="13" t="str">
        <f t="shared" si="31"/>
        <v>NA</v>
      </c>
      <c r="P53" s="7" t="str">
        <f t="shared" si="20"/>
        <v>NA</v>
      </c>
      <c r="Q53" s="12">
        <f t="shared" si="25"/>
        <v>43</v>
      </c>
      <c r="R53" s="9">
        <v>18.785833201002166</v>
      </c>
      <c r="S53" s="11">
        <f t="shared" si="28"/>
        <v>1.2999999999999947E-2</v>
      </c>
      <c r="T53" s="10">
        <f t="shared" si="21"/>
        <v>143349.67617629917</v>
      </c>
      <c r="U53" s="10">
        <f t="shared" si="29"/>
        <v>148475.19551219692</v>
      </c>
      <c r="V53" s="10">
        <f t="shared" si="22"/>
        <v>1000</v>
      </c>
      <c r="W53" s="10">
        <f t="shared" si="23"/>
        <v>112611.73076588845</v>
      </c>
      <c r="X53" s="9">
        <f t="shared" si="5"/>
        <v>53.231602202592384</v>
      </c>
      <c r="Y53" s="9">
        <f t="shared" si="26"/>
        <v>7956.8041466599843</v>
      </c>
      <c r="AA53" s="10">
        <f t="shared" si="6"/>
        <v>2762.7202024584808</v>
      </c>
      <c r="AB53" s="10">
        <f t="shared" si="27"/>
        <v>121559.68890817325</v>
      </c>
      <c r="AC53" s="23"/>
      <c r="AD53" s="25" t="str">
        <f t="shared" si="7"/>
        <v>NA</v>
      </c>
      <c r="AE53" s="25" t="str">
        <f t="shared" si="8"/>
        <v>NA</v>
      </c>
      <c r="AF53" s="25" t="str">
        <f t="shared" si="9"/>
        <v>NA</v>
      </c>
      <c r="AG53" s="25">
        <f t="shared" si="10"/>
        <v>0</v>
      </c>
      <c r="AH53" s="25">
        <f t="shared" si="11"/>
        <v>0</v>
      </c>
      <c r="AI53" s="25">
        <f t="shared" si="12"/>
        <v>0</v>
      </c>
      <c r="AJ53" s="25">
        <f t="shared" si="13"/>
        <v>0</v>
      </c>
      <c r="AK53" s="25">
        <f t="shared" si="14"/>
        <v>0</v>
      </c>
      <c r="AL53" s="25">
        <f t="shared" si="15"/>
        <v>0</v>
      </c>
      <c r="AM53" s="25">
        <f t="shared" si="16"/>
        <v>0</v>
      </c>
      <c r="AO53" t="str">
        <f t="shared" si="32"/>
        <v>NA</v>
      </c>
    </row>
    <row r="54" spans="1:41" x14ac:dyDescent="0.3">
      <c r="A54" s="4">
        <f t="shared" si="24"/>
        <v>45</v>
      </c>
      <c r="B54">
        <v>18.597974868992143</v>
      </c>
      <c r="C54" s="5" t="str">
        <f t="shared" si="0"/>
        <v>NA</v>
      </c>
      <c r="D54" s="6" t="str">
        <f t="shared" si="18"/>
        <v>NA</v>
      </c>
      <c r="E54" s="7" t="str">
        <f t="shared" si="1"/>
        <v>NA</v>
      </c>
      <c r="I54" s="14"/>
      <c r="J54" s="14"/>
      <c r="K54" s="18"/>
      <c r="L54" s="7" t="str">
        <f t="shared" si="2"/>
        <v>NA</v>
      </c>
      <c r="M54" s="7" t="str">
        <f t="shared" si="30"/>
        <v>NA</v>
      </c>
      <c r="N54" s="14" t="str">
        <f t="shared" si="19"/>
        <v>NA</v>
      </c>
      <c r="O54" s="13" t="str">
        <f t="shared" si="31"/>
        <v>NA</v>
      </c>
      <c r="P54" s="7" t="str">
        <f t="shared" si="20"/>
        <v>NA</v>
      </c>
      <c r="Q54" s="12">
        <f t="shared" si="25"/>
        <v>44</v>
      </c>
      <c r="R54" s="9">
        <v>18.597974868992143</v>
      </c>
      <c r="S54" s="11">
        <f t="shared" si="28"/>
        <v>-1.0000000000000089E-2</v>
      </c>
      <c r="T54" s="10">
        <f t="shared" si="21"/>
        <v>147329.99968191402</v>
      </c>
      <c r="U54" s="10">
        <f t="shared" si="29"/>
        <v>147980.44355707493</v>
      </c>
      <c r="V54" s="10">
        <f t="shared" si="22"/>
        <v>2112.2763272975685</v>
      </c>
      <c r="W54" s="10">
        <f t="shared" si="23"/>
        <v>114724.00709318602</v>
      </c>
      <c r="X54" s="9">
        <f t="shared" si="5"/>
        <v>113.57560928955253</v>
      </c>
      <c r="Y54" s="9">
        <f t="shared" si="26"/>
        <v>8070.379755949537</v>
      </c>
      <c r="AA54" s="10">
        <f t="shared" si="6"/>
        <v>2762.7202024584808</v>
      </c>
      <c r="AB54" s="10">
        <f t="shared" si="27"/>
        <v>124322.40911063174</v>
      </c>
      <c r="AC54" s="23"/>
      <c r="AD54" s="25" t="str">
        <f t="shared" si="7"/>
        <v>NA</v>
      </c>
      <c r="AE54" s="25" t="str">
        <f t="shared" si="8"/>
        <v>NA</v>
      </c>
      <c r="AF54" s="25" t="str">
        <f t="shared" si="9"/>
        <v>NA</v>
      </c>
      <c r="AG54" s="25">
        <f t="shared" si="10"/>
        <v>0</v>
      </c>
      <c r="AH54" s="25">
        <f t="shared" si="11"/>
        <v>0</v>
      </c>
      <c r="AI54" s="25">
        <f t="shared" si="12"/>
        <v>0</v>
      </c>
      <c r="AJ54" s="25">
        <f t="shared" si="13"/>
        <v>0</v>
      </c>
      <c r="AK54" s="25">
        <f t="shared" si="14"/>
        <v>0</v>
      </c>
      <c r="AL54" s="25">
        <f t="shared" si="15"/>
        <v>0</v>
      </c>
      <c r="AM54" s="25">
        <f t="shared" si="16"/>
        <v>0</v>
      </c>
      <c r="AO54" t="str">
        <f t="shared" si="32"/>
        <v>NA</v>
      </c>
    </row>
    <row r="55" spans="1:41" x14ac:dyDescent="0.3">
      <c r="A55" s="4">
        <f t="shared" si="24"/>
        <v>46</v>
      </c>
      <c r="B55">
        <v>18.653768793599117</v>
      </c>
      <c r="C55" s="5" t="str">
        <f t="shared" si="0"/>
        <v>NA</v>
      </c>
      <c r="D55" s="6" t="str">
        <f t="shared" si="18"/>
        <v>NA</v>
      </c>
      <c r="E55" s="7" t="str">
        <f t="shared" si="1"/>
        <v>NA</v>
      </c>
      <c r="I55" s="14"/>
      <c r="J55" s="14"/>
      <c r="K55" s="18"/>
      <c r="L55" s="7" t="str">
        <f t="shared" si="2"/>
        <v>NA</v>
      </c>
      <c r="M55" s="7" t="str">
        <f t="shared" si="30"/>
        <v>NA</v>
      </c>
      <c r="N55" s="14" t="str">
        <f t="shared" si="19"/>
        <v>NA</v>
      </c>
      <c r="O55" s="13" t="str">
        <f t="shared" si="31"/>
        <v>NA</v>
      </c>
      <c r="P55" s="7" t="str">
        <f t="shared" si="20"/>
        <v>NA</v>
      </c>
      <c r="Q55" s="12">
        <f t="shared" si="25"/>
        <v>45</v>
      </c>
      <c r="R55" s="9">
        <v>18.653768793599117</v>
      </c>
      <c r="S55" s="11">
        <f t="shared" si="28"/>
        <v>2.9999999999998496E-3</v>
      </c>
      <c r="T55" s="10">
        <f t="shared" si="21"/>
        <v>151343.49255007543</v>
      </c>
      <c r="U55" s="10">
        <f t="shared" si="29"/>
        <v>150542.99804402559</v>
      </c>
      <c r="V55" s="10">
        <f t="shared" si="22"/>
        <v>3563.2147085083238</v>
      </c>
      <c r="W55" s="10">
        <f t="shared" si="23"/>
        <v>118287.22180169435</v>
      </c>
      <c r="X55" s="9">
        <f t="shared" si="5"/>
        <v>191.01848789564772</v>
      </c>
      <c r="Y55" s="9">
        <f t="shared" si="26"/>
        <v>8261.398243845184</v>
      </c>
      <c r="AA55" s="10">
        <f t="shared" si="6"/>
        <v>2762.7202024584808</v>
      </c>
      <c r="AB55" s="10">
        <f t="shared" si="27"/>
        <v>127085.12931309022</v>
      </c>
      <c r="AC55" s="23"/>
      <c r="AD55" s="25" t="str">
        <f t="shared" si="7"/>
        <v>NA</v>
      </c>
      <c r="AE55" s="25" t="str">
        <f t="shared" si="8"/>
        <v>NA</v>
      </c>
      <c r="AF55" s="25" t="str">
        <f t="shared" si="9"/>
        <v>NA</v>
      </c>
      <c r="AG55" s="25">
        <f t="shared" si="10"/>
        <v>0</v>
      </c>
      <c r="AH55" s="25">
        <f t="shared" si="11"/>
        <v>0</v>
      </c>
      <c r="AI55" s="25">
        <f t="shared" si="12"/>
        <v>0</v>
      </c>
      <c r="AJ55" s="25">
        <f t="shared" si="13"/>
        <v>0</v>
      </c>
      <c r="AK55" s="25">
        <f t="shared" si="14"/>
        <v>0</v>
      </c>
      <c r="AL55" s="25">
        <f t="shared" si="15"/>
        <v>0</v>
      </c>
      <c r="AM55" s="25">
        <f t="shared" si="16"/>
        <v>0</v>
      </c>
      <c r="AO55" t="str">
        <f t="shared" si="32"/>
        <v>NA</v>
      </c>
    </row>
    <row r="56" spans="1:41" x14ac:dyDescent="0.3">
      <c r="A56" s="4">
        <f t="shared" si="24"/>
        <v>47</v>
      </c>
      <c r="B56">
        <v>18.914921556709505</v>
      </c>
      <c r="C56" s="5" t="str">
        <f t="shared" si="0"/>
        <v>NA</v>
      </c>
      <c r="D56" s="6" t="str">
        <f t="shared" si="18"/>
        <v>NA</v>
      </c>
      <c r="E56" s="7" t="str">
        <f t="shared" si="1"/>
        <v>NA</v>
      </c>
      <c r="I56" s="14"/>
      <c r="J56" s="14"/>
      <c r="K56" s="18"/>
      <c r="L56" s="7" t="str">
        <f t="shared" si="2"/>
        <v>NA</v>
      </c>
      <c r="M56" s="7" t="str">
        <f t="shared" si="30"/>
        <v>NA</v>
      </c>
      <c r="N56" s="14" t="str">
        <f t="shared" si="19"/>
        <v>NA</v>
      </c>
      <c r="O56" s="13" t="str">
        <f t="shared" si="31"/>
        <v>NA</v>
      </c>
      <c r="P56" s="7" t="str">
        <f t="shared" si="20"/>
        <v>NA</v>
      </c>
      <c r="Q56" s="12">
        <f t="shared" si="25"/>
        <v>46</v>
      </c>
      <c r="R56" s="9">
        <v>18.914921556709505</v>
      </c>
      <c r="S56" s="11">
        <f t="shared" si="28"/>
        <v>1.4000000000000033E-2</v>
      </c>
      <c r="T56" s="10">
        <f t="shared" si="21"/>
        <v>155390.43119213844</v>
      </c>
      <c r="U56" s="10">
        <f t="shared" si="29"/>
        <v>156263.69973106938</v>
      </c>
      <c r="V56" s="10">
        <f t="shared" si="22"/>
        <v>1889.4516635275327</v>
      </c>
      <c r="W56" s="10">
        <f t="shared" si="23"/>
        <v>120176.67346522189</v>
      </c>
      <c r="X56" s="9">
        <f t="shared" si="5"/>
        <v>99.892122621957483</v>
      </c>
      <c r="Y56" s="9">
        <f t="shared" si="26"/>
        <v>8361.2903664671412</v>
      </c>
      <c r="AA56" s="10">
        <f t="shared" si="6"/>
        <v>2762.7202024584808</v>
      </c>
      <c r="AB56" s="10">
        <f t="shared" si="27"/>
        <v>129847.8495155487</v>
      </c>
      <c r="AC56" s="23"/>
      <c r="AD56" s="25" t="str">
        <f t="shared" si="7"/>
        <v>NA</v>
      </c>
      <c r="AE56" s="25" t="str">
        <f t="shared" si="8"/>
        <v>NA</v>
      </c>
      <c r="AF56" s="25" t="str">
        <f t="shared" si="9"/>
        <v>NA</v>
      </c>
      <c r="AG56" s="25">
        <f t="shared" si="10"/>
        <v>0</v>
      </c>
      <c r="AH56" s="25">
        <f t="shared" si="11"/>
        <v>0</v>
      </c>
      <c r="AI56" s="25">
        <f t="shared" si="12"/>
        <v>0</v>
      </c>
      <c r="AJ56" s="25">
        <f t="shared" si="13"/>
        <v>0</v>
      </c>
      <c r="AK56" s="25">
        <f t="shared" si="14"/>
        <v>0</v>
      </c>
      <c r="AL56" s="25">
        <f t="shared" si="15"/>
        <v>0</v>
      </c>
      <c r="AM56" s="25">
        <f t="shared" si="16"/>
        <v>0</v>
      </c>
      <c r="AO56" t="str">
        <f t="shared" si="32"/>
        <v>NA</v>
      </c>
    </row>
    <row r="57" spans="1:41" x14ac:dyDescent="0.3">
      <c r="A57" s="4">
        <f t="shared" si="24"/>
        <v>48</v>
      </c>
      <c r="B57">
        <v>19.917412399215106</v>
      </c>
      <c r="C57" s="5" t="str">
        <f t="shared" si="0"/>
        <v>NA</v>
      </c>
      <c r="D57" s="6" t="str">
        <f t="shared" si="18"/>
        <v>NA</v>
      </c>
      <c r="E57" s="7" t="str">
        <f t="shared" si="1"/>
        <v>NA</v>
      </c>
      <c r="I57" s="14"/>
      <c r="J57" s="14"/>
      <c r="K57" s="18"/>
      <c r="L57" s="7" t="str">
        <f t="shared" si="2"/>
        <v>NA</v>
      </c>
      <c r="M57" s="7" t="str">
        <f t="shared" si="30"/>
        <v>NA</v>
      </c>
      <c r="N57" s="14" t="str">
        <f t="shared" si="19"/>
        <v>NA</v>
      </c>
      <c r="O57" s="13" t="str">
        <f t="shared" si="31"/>
        <v>NA</v>
      </c>
      <c r="P57" s="7" t="str">
        <f t="shared" si="20"/>
        <v>NA</v>
      </c>
      <c r="Q57" s="12">
        <f t="shared" si="25"/>
        <v>47</v>
      </c>
      <c r="R57" s="9">
        <v>19.917412399215106</v>
      </c>
      <c r="S57" s="11">
        <f t="shared" si="28"/>
        <v>5.299999999999986E-2</v>
      </c>
      <c r="T57" s="10">
        <f t="shared" si="21"/>
        <v>159471.09432288518</v>
      </c>
      <c r="U57" s="10">
        <f t="shared" si="29"/>
        <v>166535.26841851053</v>
      </c>
      <c r="V57" s="10">
        <f t="shared" si="22"/>
        <v>1000</v>
      </c>
      <c r="W57" s="10">
        <f t="shared" si="23"/>
        <v>121176.67346522189</v>
      </c>
      <c r="X57" s="9">
        <f t="shared" si="5"/>
        <v>50.207325126199997</v>
      </c>
      <c r="Y57" s="9">
        <f t="shared" si="26"/>
        <v>8411.4976915933421</v>
      </c>
      <c r="AA57" s="10">
        <f t="shared" si="6"/>
        <v>2762.7202024584808</v>
      </c>
      <c r="AB57" s="10">
        <f t="shared" si="27"/>
        <v>132610.56971800717</v>
      </c>
      <c r="AC57" s="23"/>
      <c r="AD57" s="25" t="str">
        <f t="shared" si="7"/>
        <v>NA</v>
      </c>
      <c r="AE57" s="25" t="str">
        <f t="shared" si="8"/>
        <v>NA</v>
      </c>
      <c r="AF57" s="25" t="str">
        <f t="shared" si="9"/>
        <v>NA</v>
      </c>
      <c r="AG57" s="25">
        <f t="shared" si="10"/>
        <v>0</v>
      </c>
      <c r="AH57" s="25">
        <f t="shared" si="11"/>
        <v>0</v>
      </c>
      <c r="AI57" s="25">
        <f t="shared" si="12"/>
        <v>0</v>
      </c>
      <c r="AJ57" s="25">
        <f t="shared" si="13"/>
        <v>0</v>
      </c>
      <c r="AK57" s="25">
        <f t="shared" si="14"/>
        <v>0</v>
      </c>
      <c r="AL57" s="25">
        <f t="shared" si="15"/>
        <v>0</v>
      </c>
      <c r="AM57" s="25">
        <f t="shared" si="16"/>
        <v>0</v>
      </c>
      <c r="AO57" t="str">
        <f t="shared" si="32"/>
        <v>NA</v>
      </c>
    </row>
    <row r="58" spans="1:41" x14ac:dyDescent="0.3">
      <c r="A58" s="4">
        <f t="shared" si="24"/>
        <v>49</v>
      </c>
      <c r="B58">
        <v>19.558898976029234</v>
      </c>
      <c r="C58" s="5" t="str">
        <f t="shared" si="0"/>
        <v>NA</v>
      </c>
      <c r="D58" s="6" t="str">
        <f t="shared" si="18"/>
        <v>NA</v>
      </c>
      <c r="E58" s="7" t="str">
        <f t="shared" si="1"/>
        <v>NA</v>
      </c>
      <c r="I58" s="14"/>
      <c r="J58" s="14"/>
      <c r="K58" s="18"/>
      <c r="L58" s="7" t="str">
        <f t="shared" si="2"/>
        <v>NA</v>
      </c>
      <c r="M58" s="7" t="str">
        <f t="shared" si="30"/>
        <v>NA</v>
      </c>
      <c r="N58" s="14" t="str">
        <f t="shared" si="19"/>
        <v>NA</v>
      </c>
      <c r="O58" s="13" t="str">
        <f t="shared" si="31"/>
        <v>NA</v>
      </c>
      <c r="P58" s="7" t="str">
        <f t="shared" si="20"/>
        <v>NA</v>
      </c>
      <c r="Q58" s="12">
        <f t="shared" si="25"/>
        <v>48</v>
      </c>
      <c r="R58" s="9">
        <v>19.558898976029234</v>
      </c>
      <c r="S58" s="11">
        <f t="shared" si="28"/>
        <v>-1.8000000000000026E-2</v>
      </c>
      <c r="T58" s="10">
        <f t="shared" si="21"/>
        <v>163585.7629797215</v>
      </c>
      <c r="U58" s="10">
        <f t="shared" si="29"/>
        <v>164519.63358697735</v>
      </c>
      <c r="V58" s="10">
        <f t="shared" si="22"/>
        <v>1828.8495952026392</v>
      </c>
      <c r="W58" s="10">
        <f t="shared" si="23"/>
        <v>123005.52306042453</v>
      </c>
      <c r="X58" s="9">
        <f t="shared" si="5"/>
        <v>93.504731398429911</v>
      </c>
      <c r="Y58" s="9">
        <f t="shared" si="26"/>
        <v>8505.0024229917726</v>
      </c>
      <c r="AA58" s="10">
        <f t="shared" si="6"/>
        <v>2762.7202024584808</v>
      </c>
      <c r="AB58" s="10">
        <f t="shared" si="27"/>
        <v>135373.28992046564</v>
      </c>
      <c r="AC58" s="23"/>
      <c r="AD58" s="25" t="str">
        <f t="shared" si="7"/>
        <v>NA</v>
      </c>
      <c r="AE58" s="25" t="str">
        <f t="shared" si="8"/>
        <v>NA</v>
      </c>
      <c r="AF58" s="25" t="str">
        <f t="shared" si="9"/>
        <v>NA</v>
      </c>
      <c r="AG58" s="25">
        <f t="shared" si="10"/>
        <v>0</v>
      </c>
      <c r="AH58" s="25">
        <f t="shared" si="11"/>
        <v>0</v>
      </c>
      <c r="AI58" s="25">
        <f t="shared" si="12"/>
        <v>0</v>
      </c>
      <c r="AJ58" s="25">
        <f t="shared" si="13"/>
        <v>0</v>
      </c>
      <c r="AK58" s="25">
        <f t="shared" si="14"/>
        <v>0</v>
      </c>
      <c r="AL58" s="25">
        <f t="shared" si="15"/>
        <v>0</v>
      </c>
      <c r="AM58" s="25">
        <f t="shared" si="16"/>
        <v>0</v>
      </c>
      <c r="AO58" t="str">
        <f t="shared" si="32"/>
        <v>NA</v>
      </c>
    </row>
    <row r="59" spans="1:41" x14ac:dyDescent="0.3">
      <c r="A59" s="4">
        <f t="shared" si="24"/>
        <v>50</v>
      </c>
      <c r="B59">
        <v>19.715370167837467</v>
      </c>
      <c r="C59" s="5" t="str">
        <f t="shared" si="0"/>
        <v>NA</v>
      </c>
      <c r="D59" s="6" t="str">
        <f t="shared" si="18"/>
        <v>NA</v>
      </c>
      <c r="E59" s="7" t="str">
        <f t="shared" si="1"/>
        <v>NA</v>
      </c>
      <c r="I59" s="14"/>
      <c r="J59" s="14"/>
      <c r="K59" s="18"/>
      <c r="L59" s="7" t="str">
        <f t="shared" si="2"/>
        <v>NA</v>
      </c>
      <c r="M59" s="7" t="str">
        <f t="shared" si="30"/>
        <v>NA</v>
      </c>
      <c r="N59" s="14" t="str">
        <f t="shared" si="19"/>
        <v>NA</v>
      </c>
      <c r="O59" s="13" t="str">
        <f t="shared" si="31"/>
        <v>NA</v>
      </c>
      <c r="P59" s="7" t="str">
        <f t="shared" si="20"/>
        <v>NA</v>
      </c>
      <c r="Q59" s="12">
        <f t="shared" si="25"/>
        <v>49</v>
      </c>
      <c r="R59" s="9">
        <v>19.715370167837467</v>
      </c>
      <c r="S59" s="11">
        <f t="shared" si="28"/>
        <v>7.9999999999999603E-3</v>
      </c>
      <c r="T59" s="10">
        <f t="shared" si="21"/>
        <v>167734.72054203149</v>
      </c>
      <c r="U59" s="10">
        <f t="shared" si="29"/>
        <v>167679.27104763742</v>
      </c>
      <c r="V59" s="10">
        <f t="shared" si="22"/>
        <v>2818.1696968525471</v>
      </c>
      <c r="W59" s="10">
        <f t="shared" si="23"/>
        <v>125823.69275727708</v>
      </c>
      <c r="X59" s="9">
        <f t="shared" si="5"/>
        <v>142.94277372737079</v>
      </c>
      <c r="Y59" s="9">
        <f t="shared" si="26"/>
        <v>8647.9451967191435</v>
      </c>
      <c r="AA59" s="10">
        <f t="shared" si="6"/>
        <v>2762.7202024584808</v>
      </c>
      <c r="AB59" s="10">
        <f t="shared" si="27"/>
        <v>138136.01012292411</v>
      </c>
      <c r="AC59" s="23"/>
      <c r="AD59" s="25" t="str">
        <f t="shared" si="7"/>
        <v>NA</v>
      </c>
      <c r="AE59" s="25" t="str">
        <f t="shared" si="8"/>
        <v>NA</v>
      </c>
      <c r="AF59" s="25" t="str">
        <f t="shared" si="9"/>
        <v>NA</v>
      </c>
      <c r="AG59" s="25">
        <f t="shared" si="10"/>
        <v>0</v>
      </c>
      <c r="AH59" s="25">
        <f t="shared" si="11"/>
        <v>0</v>
      </c>
      <c r="AI59" s="25">
        <f t="shared" si="12"/>
        <v>0</v>
      </c>
      <c r="AJ59" s="25">
        <f t="shared" si="13"/>
        <v>0</v>
      </c>
      <c r="AK59" s="25">
        <f t="shared" si="14"/>
        <v>0</v>
      </c>
      <c r="AL59" s="25">
        <f t="shared" si="15"/>
        <v>0</v>
      </c>
      <c r="AM59" s="25">
        <f t="shared" si="16"/>
        <v>0</v>
      </c>
      <c r="AO59" t="str">
        <f t="shared" si="32"/>
        <v>NA</v>
      </c>
    </row>
    <row r="60" spans="1:41" x14ac:dyDescent="0.3">
      <c r="A60" s="4">
        <f t="shared" si="24"/>
        <v>51</v>
      </c>
      <c r="B60">
        <v>19.301347394312881</v>
      </c>
      <c r="C60" s="5" t="str">
        <f t="shared" si="0"/>
        <v>NA</v>
      </c>
      <c r="D60" s="6" t="str">
        <f t="shared" si="18"/>
        <v>NA</v>
      </c>
      <c r="E60" s="7" t="str">
        <f t="shared" si="1"/>
        <v>NA</v>
      </c>
      <c r="I60" s="14"/>
      <c r="J60" s="14"/>
      <c r="K60" s="18"/>
      <c r="L60" s="7" t="str">
        <f t="shared" si="2"/>
        <v>NA</v>
      </c>
      <c r="M60" s="7" t="str">
        <f t="shared" si="30"/>
        <v>NA</v>
      </c>
      <c r="N60" s="14" t="str">
        <f t="shared" si="19"/>
        <v>NA</v>
      </c>
      <c r="O60" s="13" t="str">
        <f t="shared" si="31"/>
        <v>NA</v>
      </c>
      <c r="P60" s="7" t="str">
        <f t="shared" si="20"/>
        <v>NA</v>
      </c>
      <c r="Q60" s="12">
        <f t="shared" si="25"/>
        <v>50</v>
      </c>
      <c r="R60" s="9">
        <v>19.301347394312881</v>
      </c>
      <c r="S60" s="11">
        <f t="shared" si="28"/>
        <v>-2.0999999999999949E-2</v>
      </c>
      <c r="T60" s="10">
        <f t="shared" si="21"/>
        <v>171918.25275069408</v>
      </c>
      <c r="U60" s="10">
        <f t="shared" si="29"/>
        <v>166916.99448885568</v>
      </c>
      <c r="V60" s="10">
        <f t="shared" si="22"/>
        <v>7763.9784642968843</v>
      </c>
      <c r="W60" s="10">
        <f t="shared" si="23"/>
        <v>133587.67122157395</v>
      </c>
      <c r="X60" s="9">
        <f t="shared" si="5"/>
        <v>402.2505945146882</v>
      </c>
      <c r="Y60" s="9">
        <f t="shared" si="26"/>
        <v>9050.1957912338312</v>
      </c>
      <c r="AA60" s="10">
        <f t="shared" si="6"/>
        <v>2762.7202024584808</v>
      </c>
      <c r="AB60" s="10">
        <f t="shared" si="27"/>
        <v>140898.73032538258</v>
      </c>
      <c r="AC60" s="23"/>
      <c r="AD60" s="25" t="str">
        <f t="shared" si="7"/>
        <v>NA</v>
      </c>
      <c r="AE60" s="25" t="str">
        <f t="shared" si="8"/>
        <v>NA</v>
      </c>
      <c r="AF60" s="25" t="str">
        <f t="shared" si="9"/>
        <v>NA</v>
      </c>
      <c r="AG60" s="25">
        <f t="shared" si="10"/>
        <v>0</v>
      </c>
      <c r="AH60" s="25">
        <f t="shared" si="11"/>
        <v>0</v>
      </c>
      <c r="AI60" s="25">
        <f t="shared" si="12"/>
        <v>0</v>
      </c>
      <c r="AJ60" s="25">
        <f t="shared" si="13"/>
        <v>0</v>
      </c>
      <c r="AK60" s="25">
        <f t="shared" si="14"/>
        <v>0</v>
      </c>
      <c r="AL60" s="25">
        <f t="shared" si="15"/>
        <v>0</v>
      </c>
      <c r="AM60" s="25">
        <f t="shared" si="16"/>
        <v>0</v>
      </c>
      <c r="AO60" t="str">
        <f t="shared" si="32"/>
        <v>NA</v>
      </c>
    </row>
    <row r="61" spans="1:41" x14ac:dyDescent="0.3">
      <c r="A61" s="4">
        <f t="shared" si="24"/>
        <v>52</v>
      </c>
      <c r="B61">
        <v>18.509992151146051</v>
      </c>
      <c r="C61" s="5" t="str">
        <f t="shared" si="0"/>
        <v>NA</v>
      </c>
      <c r="D61" s="6" t="str">
        <f t="shared" si="18"/>
        <v>NA</v>
      </c>
      <c r="E61" s="7" t="str">
        <f t="shared" si="1"/>
        <v>NA</v>
      </c>
      <c r="I61" s="14"/>
      <c r="J61" s="14"/>
      <c r="K61" s="18"/>
      <c r="L61" s="7" t="str">
        <f t="shared" si="2"/>
        <v>NA</v>
      </c>
      <c r="M61" s="7" t="str">
        <f t="shared" si="30"/>
        <v>NA</v>
      </c>
      <c r="N61" s="14" t="str">
        <f t="shared" si="19"/>
        <v>NA</v>
      </c>
      <c r="O61" s="13" t="str">
        <f t="shared" si="31"/>
        <v>NA</v>
      </c>
      <c r="P61" s="7" t="str">
        <f t="shared" si="20"/>
        <v>NA</v>
      </c>
      <c r="Q61" s="12">
        <f t="shared" si="25"/>
        <v>51</v>
      </c>
      <c r="R61" s="9">
        <v>18.509992151146051</v>
      </c>
      <c r="S61" s="11">
        <f t="shared" si="28"/>
        <v>-4.1000000000000099E-2</v>
      </c>
      <c r="T61" s="10">
        <f t="shared" si="21"/>
        <v>176136.64772776217</v>
      </c>
      <c r="U61" s="10">
        <f t="shared" si="29"/>
        <v>167519.05306207328</v>
      </c>
      <c r="V61" s="10">
        <f t="shared" si="22"/>
        <v>11380.314868147379</v>
      </c>
      <c r="W61" s="10">
        <f t="shared" si="23"/>
        <v>144967.98608972132</v>
      </c>
      <c r="X61" s="9">
        <f t="shared" si="5"/>
        <v>614.82008070126403</v>
      </c>
      <c r="Y61" s="9">
        <f t="shared" si="26"/>
        <v>9665.0158719350948</v>
      </c>
      <c r="AA61" s="10">
        <f t="shared" si="6"/>
        <v>2762.7202024584808</v>
      </c>
      <c r="AB61" s="10">
        <f t="shared" si="27"/>
        <v>143661.45052784105</v>
      </c>
      <c r="AC61" s="23"/>
      <c r="AD61" s="25" t="str">
        <f t="shared" si="7"/>
        <v>NA</v>
      </c>
      <c r="AE61" s="25" t="str">
        <f t="shared" si="8"/>
        <v>NA</v>
      </c>
      <c r="AF61" s="25" t="str">
        <f t="shared" si="9"/>
        <v>NA</v>
      </c>
      <c r="AG61" s="25">
        <f t="shared" si="10"/>
        <v>0</v>
      </c>
      <c r="AH61" s="25">
        <f t="shared" si="11"/>
        <v>0</v>
      </c>
      <c r="AI61" s="25">
        <f t="shared" si="12"/>
        <v>0</v>
      </c>
      <c r="AJ61" s="25">
        <f t="shared" si="13"/>
        <v>0</v>
      </c>
      <c r="AK61" s="25">
        <f t="shared" si="14"/>
        <v>0</v>
      </c>
      <c r="AL61" s="25">
        <f t="shared" si="15"/>
        <v>0</v>
      </c>
      <c r="AM61" s="25">
        <f t="shared" si="16"/>
        <v>0</v>
      </c>
      <c r="AO61" t="str">
        <f t="shared" si="32"/>
        <v>NA</v>
      </c>
    </row>
    <row r="62" spans="1:41" x14ac:dyDescent="0.3">
      <c r="A62" s="4">
        <f t="shared" si="24"/>
        <v>53</v>
      </c>
      <c r="B62">
        <v>18.93572197062241</v>
      </c>
      <c r="C62" s="5" t="str">
        <f t="shared" si="0"/>
        <v>NA</v>
      </c>
      <c r="D62" s="6" t="str">
        <f t="shared" si="18"/>
        <v>NA</v>
      </c>
      <c r="E62" s="7" t="str">
        <f t="shared" si="1"/>
        <v>NA</v>
      </c>
      <c r="I62" s="14"/>
      <c r="J62" s="14"/>
      <c r="K62" s="18"/>
      <c r="L62" s="7" t="str">
        <f t="shared" si="2"/>
        <v>NA</v>
      </c>
      <c r="M62" s="7" t="str">
        <f t="shared" si="30"/>
        <v>NA</v>
      </c>
      <c r="N62" s="14" t="str">
        <f t="shared" si="19"/>
        <v>NA</v>
      </c>
      <c r="O62" s="13" t="str">
        <f t="shared" si="31"/>
        <v>NA</v>
      </c>
      <c r="P62" s="7" t="str">
        <f t="shared" si="20"/>
        <v>NA</v>
      </c>
      <c r="Q62" s="12">
        <f t="shared" si="25"/>
        <v>52</v>
      </c>
      <c r="R62" s="9">
        <v>18.93572197062241</v>
      </c>
      <c r="S62" s="11">
        <f t="shared" si="28"/>
        <v>2.3000000000000003E-2</v>
      </c>
      <c r="T62" s="10">
        <f t="shared" si="21"/>
        <v>180390.1959963057</v>
      </c>
      <c r="U62" s="10">
        <f t="shared" si="29"/>
        <v>183014.05339261569</v>
      </c>
      <c r="V62" s="10">
        <f t="shared" si="22"/>
        <v>1000</v>
      </c>
      <c r="W62" s="10">
        <f t="shared" si="23"/>
        <v>145967.98608972132</v>
      </c>
      <c r="X62" s="9">
        <f t="shared" si="5"/>
        <v>52.810238846527085</v>
      </c>
      <c r="Y62" s="9">
        <f t="shared" si="26"/>
        <v>9717.8261107816215</v>
      </c>
      <c r="AA62" s="10">
        <f t="shared" si="6"/>
        <v>2762.7202024584808</v>
      </c>
      <c r="AB62" s="10">
        <f t="shared" si="27"/>
        <v>146424.17073029952</v>
      </c>
      <c r="AC62" s="23"/>
      <c r="AD62" s="25" t="str">
        <f t="shared" si="7"/>
        <v>NA</v>
      </c>
      <c r="AE62" s="25" t="str">
        <f t="shared" si="8"/>
        <v>NA</v>
      </c>
      <c r="AF62" s="25" t="str">
        <f t="shared" si="9"/>
        <v>NA</v>
      </c>
      <c r="AG62" s="25">
        <f t="shared" si="10"/>
        <v>0</v>
      </c>
      <c r="AH62" s="25">
        <f t="shared" si="11"/>
        <v>0</v>
      </c>
      <c r="AI62" s="25">
        <f t="shared" si="12"/>
        <v>0</v>
      </c>
      <c r="AJ62" s="25">
        <f t="shared" si="13"/>
        <v>0</v>
      </c>
      <c r="AK62" s="25">
        <f t="shared" si="14"/>
        <v>0</v>
      </c>
      <c r="AL62" s="25">
        <f t="shared" si="15"/>
        <v>0</v>
      </c>
      <c r="AM62" s="25">
        <f t="shared" si="16"/>
        <v>0</v>
      </c>
      <c r="AO62" t="str">
        <f t="shared" si="32"/>
        <v>NA</v>
      </c>
    </row>
    <row r="63" spans="1:41" x14ac:dyDescent="0.3">
      <c r="A63" s="4">
        <f t="shared" si="24"/>
        <v>54</v>
      </c>
      <c r="B63">
        <v>19.617407961564819</v>
      </c>
      <c r="C63" s="5" t="str">
        <f t="shared" si="0"/>
        <v>NA</v>
      </c>
      <c r="D63" s="6" t="str">
        <f t="shared" si="18"/>
        <v>NA</v>
      </c>
      <c r="E63" s="7" t="str">
        <f t="shared" si="1"/>
        <v>NA</v>
      </c>
      <c r="I63" s="14"/>
      <c r="J63" s="14"/>
      <c r="K63" s="18"/>
      <c r="L63" s="7" t="str">
        <f t="shared" si="2"/>
        <v>NA</v>
      </c>
      <c r="M63" s="7" t="str">
        <f t="shared" si="30"/>
        <v>NA</v>
      </c>
      <c r="N63" s="14" t="str">
        <f t="shared" si="19"/>
        <v>NA</v>
      </c>
      <c r="O63" s="13" t="str">
        <f t="shared" si="31"/>
        <v>NA</v>
      </c>
      <c r="P63" s="7" t="str">
        <f t="shared" si="20"/>
        <v>NA</v>
      </c>
      <c r="Q63" s="12">
        <f t="shared" si="25"/>
        <v>53</v>
      </c>
      <c r="R63" s="9">
        <v>19.617407961564819</v>
      </c>
      <c r="S63" s="11">
        <f t="shared" si="28"/>
        <v>3.6000000000000115E-2</v>
      </c>
      <c r="T63" s="10">
        <f t="shared" si="21"/>
        <v>184679.19050042052</v>
      </c>
      <c r="U63" s="10">
        <f t="shared" si="29"/>
        <v>190638.55931474987</v>
      </c>
      <c r="V63" s="10">
        <f t="shared" si="22"/>
        <v>1000</v>
      </c>
      <c r="W63" s="10">
        <f t="shared" si="23"/>
        <v>146967.98608972132</v>
      </c>
      <c r="X63" s="9">
        <f t="shared" si="5"/>
        <v>50.975134021744282</v>
      </c>
      <c r="Y63" s="9">
        <f t="shared" si="26"/>
        <v>9768.801244803366</v>
      </c>
      <c r="AA63" s="10">
        <f t="shared" si="6"/>
        <v>2762.7202024584808</v>
      </c>
      <c r="AB63" s="10">
        <f t="shared" si="27"/>
        <v>149186.89093275799</v>
      </c>
      <c r="AC63" s="23"/>
      <c r="AD63" s="25" t="str">
        <f t="shared" si="7"/>
        <v>NA</v>
      </c>
      <c r="AE63" s="25" t="str">
        <f t="shared" si="8"/>
        <v>NA</v>
      </c>
      <c r="AF63" s="25" t="str">
        <f t="shared" si="9"/>
        <v>NA</v>
      </c>
      <c r="AG63" s="25">
        <f t="shared" si="10"/>
        <v>0</v>
      </c>
      <c r="AH63" s="25">
        <f t="shared" si="11"/>
        <v>0</v>
      </c>
      <c r="AI63" s="25">
        <f t="shared" si="12"/>
        <v>0</v>
      </c>
      <c r="AJ63" s="25">
        <f t="shared" si="13"/>
        <v>0</v>
      </c>
      <c r="AK63" s="25">
        <f t="shared" si="14"/>
        <v>0</v>
      </c>
      <c r="AL63" s="25">
        <f t="shared" si="15"/>
        <v>0</v>
      </c>
      <c r="AM63" s="25">
        <f t="shared" si="16"/>
        <v>0</v>
      </c>
      <c r="AO63" t="str">
        <f t="shared" si="32"/>
        <v>NA</v>
      </c>
    </row>
    <row r="64" spans="1:41" x14ac:dyDescent="0.3">
      <c r="A64" s="4">
        <f t="shared" si="24"/>
        <v>55</v>
      </c>
      <c r="B64">
        <v>19.95090389691142</v>
      </c>
      <c r="C64" s="5" t="str">
        <f t="shared" si="0"/>
        <v>NA</v>
      </c>
      <c r="D64" s="6" t="str">
        <f t="shared" si="18"/>
        <v>NA</v>
      </c>
      <c r="E64" s="7" t="str">
        <f t="shared" si="1"/>
        <v>NA</v>
      </c>
      <c r="I64" s="14"/>
      <c r="J64" s="14"/>
      <c r="K64" s="18"/>
      <c r="L64" s="7" t="str">
        <f t="shared" si="2"/>
        <v>NA</v>
      </c>
      <c r="M64" s="7" t="str">
        <f t="shared" si="30"/>
        <v>NA</v>
      </c>
      <c r="N64" s="14" t="str">
        <f t="shared" si="19"/>
        <v>NA</v>
      </c>
      <c r="O64" s="13" t="str">
        <f t="shared" si="31"/>
        <v>NA</v>
      </c>
      <c r="P64" s="7" t="str">
        <f t="shared" si="20"/>
        <v>NA</v>
      </c>
      <c r="Q64" s="12">
        <f t="shared" si="25"/>
        <v>54</v>
      </c>
      <c r="R64" s="9">
        <v>19.95090389691142</v>
      </c>
      <c r="S64" s="11">
        <f t="shared" si="28"/>
        <v>1.699999999999996E-2</v>
      </c>
      <c r="T64" s="10">
        <f t="shared" si="21"/>
        <v>189003.92662540311</v>
      </c>
      <c r="U64" s="10">
        <f t="shared" si="29"/>
        <v>194896.41482310061</v>
      </c>
      <c r="V64" s="10">
        <f t="shared" si="22"/>
        <v>1000</v>
      </c>
      <c r="W64" s="10">
        <f t="shared" si="23"/>
        <v>147967.98608972132</v>
      </c>
      <c r="X64" s="9">
        <f t="shared" si="5"/>
        <v>50.123042302600084</v>
      </c>
      <c r="Y64" s="9">
        <f t="shared" si="26"/>
        <v>9818.9242871059669</v>
      </c>
      <c r="AA64" s="10">
        <f t="shared" si="6"/>
        <v>2762.7202024584808</v>
      </c>
      <c r="AB64" s="10">
        <f t="shared" si="27"/>
        <v>151949.61113521646</v>
      </c>
      <c r="AC64" s="23"/>
      <c r="AD64" s="25" t="str">
        <f t="shared" si="7"/>
        <v>NA</v>
      </c>
      <c r="AE64" s="25" t="str">
        <f t="shared" si="8"/>
        <v>NA</v>
      </c>
      <c r="AF64" s="25" t="str">
        <f t="shared" si="9"/>
        <v>NA</v>
      </c>
      <c r="AG64" s="25">
        <f t="shared" si="10"/>
        <v>0</v>
      </c>
      <c r="AH64" s="25">
        <f t="shared" si="11"/>
        <v>0</v>
      </c>
      <c r="AI64" s="25">
        <f t="shared" si="12"/>
        <v>0</v>
      </c>
      <c r="AJ64" s="25">
        <f t="shared" si="13"/>
        <v>0</v>
      </c>
      <c r="AK64" s="25">
        <f t="shared" si="14"/>
        <v>0</v>
      </c>
      <c r="AL64" s="25">
        <f t="shared" si="15"/>
        <v>0</v>
      </c>
      <c r="AM64" s="25">
        <f t="shared" si="16"/>
        <v>0</v>
      </c>
      <c r="AO64" t="str">
        <f t="shared" si="32"/>
        <v>NA</v>
      </c>
    </row>
    <row r="65" spans="1:41" x14ac:dyDescent="0.3">
      <c r="A65" s="4">
        <f t="shared" si="24"/>
        <v>56</v>
      </c>
      <c r="B65">
        <v>19.591787626767015</v>
      </c>
      <c r="C65" s="5" t="str">
        <f t="shared" si="0"/>
        <v>NA</v>
      </c>
      <c r="D65" s="6" t="str">
        <f t="shared" si="18"/>
        <v>NA</v>
      </c>
      <c r="E65" s="7" t="str">
        <f t="shared" si="1"/>
        <v>NA</v>
      </c>
      <c r="I65" s="14"/>
      <c r="J65" s="14"/>
      <c r="K65" s="18"/>
      <c r="L65" s="7" t="str">
        <f t="shared" si="2"/>
        <v>NA</v>
      </c>
      <c r="M65" s="7" t="str">
        <f t="shared" si="30"/>
        <v>NA</v>
      </c>
      <c r="N65" s="14" t="str">
        <f t="shared" si="19"/>
        <v>NA</v>
      </c>
      <c r="O65" s="13" t="str">
        <f t="shared" si="31"/>
        <v>NA</v>
      </c>
      <c r="P65" s="7" t="str">
        <f t="shared" si="20"/>
        <v>NA</v>
      </c>
      <c r="Q65" s="12">
        <f t="shared" si="25"/>
        <v>55</v>
      </c>
      <c r="R65" s="9">
        <v>19.591787626767015</v>
      </c>
      <c r="S65" s="11">
        <f t="shared" si="28"/>
        <v>-1.7999999999999964E-2</v>
      </c>
      <c r="T65" s="10">
        <f t="shared" si="21"/>
        <v>193364.70221809365</v>
      </c>
      <c r="U65" s="10">
        <f t="shared" si="29"/>
        <v>192370.27935628479</v>
      </c>
      <c r="V65" s="10">
        <f t="shared" si="22"/>
        <v>3757.1430642673336</v>
      </c>
      <c r="W65" s="10">
        <f t="shared" si="23"/>
        <v>151725.12915398864</v>
      </c>
      <c r="X65" s="9">
        <f t="shared" si="5"/>
        <v>191.77132458980861</v>
      </c>
      <c r="Y65" s="9">
        <f t="shared" si="26"/>
        <v>10010.695611695775</v>
      </c>
      <c r="AA65" s="10">
        <f t="shared" si="6"/>
        <v>2762.7202024584808</v>
      </c>
      <c r="AB65" s="10">
        <f t="shared" si="27"/>
        <v>154712.33133767493</v>
      </c>
      <c r="AC65" s="23"/>
      <c r="AD65" s="25" t="str">
        <f t="shared" si="7"/>
        <v>NA</v>
      </c>
      <c r="AE65" s="25" t="str">
        <f t="shared" si="8"/>
        <v>NA</v>
      </c>
      <c r="AF65" s="25" t="str">
        <f t="shared" si="9"/>
        <v>NA</v>
      </c>
      <c r="AG65" s="25">
        <f t="shared" si="10"/>
        <v>0</v>
      </c>
      <c r="AH65" s="25">
        <f t="shared" si="11"/>
        <v>0</v>
      </c>
      <c r="AI65" s="25">
        <f t="shared" si="12"/>
        <v>0</v>
      </c>
      <c r="AJ65" s="25">
        <f t="shared" si="13"/>
        <v>0</v>
      </c>
      <c r="AK65" s="25">
        <f t="shared" si="14"/>
        <v>0</v>
      </c>
      <c r="AL65" s="25">
        <f t="shared" si="15"/>
        <v>0</v>
      </c>
      <c r="AM65" s="25">
        <f t="shared" si="16"/>
        <v>0</v>
      </c>
      <c r="AO65" t="str">
        <f t="shared" si="32"/>
        <v>NA</v>
      </c>
    </row>
    <row r="66" spans="1:41" x14ac:dyDescent="0.3">
      <c r="A66" s="4">
        <f t="shared" si="24"/>
        <v>57</v>
      </c>
      <c r="B66">
        <v>20.884845610133638</v>
      </c>
      <c r="C66" s="5" t="str">
        <f t="shared" si="0"/>
        <v>NA</v>
      </c>
      <c r="D66" s="6" t="str">
        <f t="shared" si="18"/>
        <v>NA</v>
      </c>
      <c r="E66" s="7" t="str">
        <f t="shared" si="1"/>
        <v>NA</v>
      </c>
      <c r="I66" s="14"/>
      <c r="J66" s="14"/>
      <c r="K66" s="18"/>
      <c r="L66" s="7" t="str">
        <f t="shared" si="2"/>
        <v>NA</v>
      </c>
      <c r="M66" s="7" t="str">
        <f t="shared" si="30"/>
        <v>NA</v>
      </c>
      <c r="N66" s="14" t="str">
        <f t="shared" si="19"/>
        <v>NA</v>
      </c>
      <c r="O66" s="13" t="str">
        <f t="shared" si="31"/>
        <v>NA</v>
      </c>
      <c r="P66" s="7" t="str">
        <f t="shared" si="20"/>
        <v>NA</v>
      </c>
      <c r="Q66" s="12">
        <f t="shared" si="25"/>
        <v>56</v>
      </c>
      <c r="R66" s="9">
        <v>20.884845610133638</v>
      </c>
      <c r="S66" s="11">
        <f t="shared" si="28"/>
        <v>6.5999999999999989E-2</v>
      </c>
      <c r="T66" s="10">
        <f t="shared" si="21"/>
        <v>197761.81760739005</v>
      </c>
      <c r="U66" s="10">
        <f t="shared" si="29"/>
        <v>209071.83230030857</v>
      </c>
      <c r="V66" s="10">
        <f t="shared" si="22"/>
        <v>1000</v>
      </c>
      <c r="W66" s="10">
        <f t="shared" si="23"/>
        <v>152725.12915398864</v>
      </c>
      <c r="X66" s="9">
        <f t="shared" si="5"/>
        <v>47.881608447935335</v>
      </c>
      <c r="Y66" s="9">
        <f t="shared" si="26"/>
        <v>10058.57722014371</v>
      </c>
      <c r="AA66" s="10">
        <f t="shared" si="6"/>
        <v>2762.7202024584808</v>
      </c>
      <c r="AB66" s="10">
        <f t="shared" si="27"/>
        <v>157475.0515401334</v>
      </c>
      <c r="AC66" s="23"/>
      <c r="AD66" s="25" t="str">
        <f t="shared" si="7"/>
        <v>NA</v>
      </c>
      <c r="AE66" s="25" t="str">
        <f t="shared" si="8"/>
        <v>NA</v>
      </c>
      <c r="AF66" s="25" t="str">
        <f t="shared" si="9"/>
        <v>NA</v>
      </c>
      <c r="AG66" s="25">
        <f t="shared" si="10"/>
        <v>0</v>
      </c>
      <c r="AH66" s="25">
        <f t="shared" si="11"/>
        <v>0</v>
      </c>
      <c r="AI66" s="25">
        <f t="shared" si="12"/>
        <v>0</v>
      </c>
      <c r="AJ66" s="25">
        <f t="shared" si="13"/>
        <v>0</v>
      </c>
      <c r="AK66" s="25">
        <f t="shared" si="14"/>
        <v>0</v>
      </c>
      <c r="AL66" s="25">
        <f t="shared" si="15"/>
        <v>0</v>
      </c>
      <c r="AM66" s="25">
        <f t="shared" si="16"/>
        <v>0</v>
      </c>
      <c r="AO66" t="str">
        <f t="shared" si="32"/>
        <v>NA</v>
      </c>
    </row>
    <row r="67" spans="1:41" x14ac:dyDescent="0.3">
      <c r="A67" s="4">
        <f t="shared" si="24"/>
        <v>58</v>
      </c>
      <c r="B67">
        <v>21.051924375014707</v>
      </c>
      <c r="C67" s="5" t="str">
        <f t="shared" si="0"/>
        <v>NA</v>
      </c>
      <c r="D67" s="6" t="str">
        <f t="shared" si="18"/>
        <v>NA</v>
      </c>
      <c r="E67" s="7" t="str">
        <f t="shared" si="1"/>
        <v>NA</v>
      </c>
      <c r="I67" s="14"/>
      <c r="J67" s="14"/>
      <c r="K67" s="18"/>
      <c r="L67" s="7" t="str">
        <f t="shared" si="2"/>
        <v>NA</v>
      </c>
      <c r="M67" s="7" t="str">
        <f t="shared" si="30"/>
        <v>NA</v>
      </c>
      <c r="N67" s="14" t="str">
        <f t="shared" si="19"/>
        <v>NA</v>
      </c>
      <c r="O67" s="13" t="str">
        <f t="shared" si="31"/>
        <v>NA</v>
      </c>
      <c r="P67" s="7" t="str">
        <f t="shared" si="20"/>
        <v>NA</v>
      </c>
      <c r="Q67" s="12">
        <f t="shared" si="25"/>
        <v>57</v>
      </c>
      <c r="R67" s="9">
        <v>21.051924375014707</v>
      </c>
      <c r="S67" s="11">
        <f t="shared" si="28"/>
        <v>7.9999999999999828E-3</v>
      </c>
      <c r="T67" s="10">
        <f t="shared" si="21"/>
        <v>202195.57562493053</v>
      </c>
      <c r="U67" s="10">
        <f t="shared" si="29"/>
        <v>211752.40695871104</v>
      </c>
      <c r="V67" s="10">
        <f t="shared" si="22"/>
        <v>1000</v>
      </c>
      <c r="W67" s="10">
        <f t="shared" si="23"/>
        <v>153725.12915398864</v>
      </c>
      <c r="X67" s="9">
        <f t="shared" si="5"/>
        <v>47.501595682475532</v>
      </c>
      <c r="Y67" s="9">
        <f t="shared" si="26"/>
        <v>10106.078815826186</v>
      </c>
      <c r="AA67" s="10">
        <f t="shared" si="6"/>
        <v>2762.7202024584808</v>
      </c>
      <c r="AB67" s="10">
        <f t="shared" si="27"/>
        <v>160237.77174259187</v>
      </c>
      <c r="AC67" s="23"/>
      <c r="AD67" s="25" t="str">
        <f t="shared" si="7"/>
        <v>NA</v>
      </c>
      <c r="AE67" s="25" t="str">
        <f t="shared" si="8"/>
        <v>NA</v>
      </c>
      <c r="AF67" s="25" t="str">
        <f t="shared" si="9"/>
        <v>NA</v>
      </c>
      <c r="AG67" s="25">
        <f t="shared" si="10"/>
        <v>0</v>
      </c>
      <c r="AH67" s="25">
        <f t="shared" si="11"/>
        <v>0</v>
      </c>
      <c r="AI67" s="25">
        <f t="shared" si="12"/>
        <v>0</v>
      </c>
      <c r="AJ67" s="25">
        <f t="shared" si="13"/>
        <v>0</v>
      </c>
      <c r="AK67" s="25">
        <f t="shared" si="14"/>
        <v>0</v>
      </c>
      <c r="AL67" s="25">
        <f t="shared" si="15"/>
        <v>0</v>
      </c>
      <c r="AM67" s="25">
        <f t="shared" si="16"/>
        <v>0</v>
      </c>
      <c r="AO67" t="str">
        <f t="shared" si="32"/>
        <v>NA</v>
      </c>
    </row>
    <row r="68" spans="1:41" x14ac:dyDescent="0.3">
      <c r="A68" s="4">
        <f t="shared" si="24"/>
        <v>59</v>
      </c>
      <c r="B68">
        <v>20.399314719389249</v>
      </c>
      <c r="C68" s="5" t="str">
        <f t="shared" si="0"/>
        <v>NA</v>
      </c>
      <c r="D68" s="6" t="str">
        <f t="shared" si="18"/>
        <v>NA</v>
      </c>
      <c r="E68" s="7" t="str">
        <f t="shared" si="1"/>
        <v>NA</v>
      </c>
      <c r="I68" s="14"/>
      <c r="J68" s="14"/>
      <c r="K68" s="18"/>
      <c r="L68" s="7" t="str">
        <f t="shared" si="2"/>
        <v>NA</v>
      </c>
      <c r="M68" s="7" t="str">
        <f t="shared" si="30"/>
        <v>NA</v>
      </c>
      <c r="N68" s="14" t="str">
        <f t="shared" si="19"/>
        <v>NA</v>
      </c>
      <c r="O68" s="13" t="str">
        <f t="shared" si="31"/>
        <v>NA</v>
      </c>
      <c r="P68" s="7" t="str">
        <f t="shared" si="20"/>
        <v>NA</v>
      </c>
      <c r="Q68" s="12">
        <f t="shared" si="25"/>
        <v>58</v>
      </c>
      <c r="R68" s="9">
        <v>20.399314719389249</v>
      </c>
      <c r="S68" s="11">
        <f t="shared" si="28"/>
        <v>-3.1000000000000093E-2</v>
      </c>
      <c r="T68" s="10">
        <f t="shared" si="21"/>
        <v>206666.28162595059</v>
      </c>
      <c r="U68" s="10">
        <f t="shared" si="29"/>
        <v>206157.08234299097</v>
      </c>
      <c r="V68" s="10">
        <f t="shared" si="22"/>
        <v>3271.9194854181083</v>
      </c>
      <c r="W68" s="10">
        <f t="shared" si="23"/>
        <v>156997.04863940674</v>
      </c>
      <c r="X68" s="9">
        <f t="shared" si="5"/>
        <v>160.39359804122228</v>
      </c>
      <c r="Y68" s="9">
        <f t="shared" si="26"/>
        <v>10266.472413867408</v>
      </c>
      <c r="AA68" s="10">
        <f t="shared" si="6"/>
        <v>2762.7202024584808</v>
      </c>
      <c r="AB68" s="10">
        <f t="shared" si="27"/>
        <v>163000.49194505034</v>
      </c>
      <c r="AC68" s="23"/>
      <c r="AD68" s="25" t="str">
        <f t="shared" si="7"/>
        <v>NA</v>
      </c>
      <c r="AE68" s="25" t="str">
        <f t="shared" si="8"/>
        <v>NA</v>
      </c>
      <c r="AF68" s="25" t="str">
        <f t="shared" si="9"/>
        <v>NA</v>
      </c>
      <c r="AG68" s="25">
        <f t="shared" si="10"/>
        <v>0</v>
      </c>
      <c r="AH68" s="25">
        <f t="shared" si="11"/>
        <v>0</v>
      </c>
      <c r="AI68" s="25">
        <f t="shared" si="12"/>
        <v>0</v>
      </c>
      <c r="AJ68" s="25">
        <f t="shared" si="13"/>
        <v>0</v>
      </c>
      <c r="AK68" s="25">
        <f t="shared" si="14"/>
        <v>0</v>
      </c>
      <c r="AL68" s="25">
        <f t="shared" si="15"/>
        <v>0</v>
      </c>
      <c r="AM68" s="25">
        <f t="shared" si="16"/>
        <v>0</v>
      </c>
      <c r="AO68" t="str">
        <f t="shared" si="32"/>
        <v>NA</v>
      </c>
    </row>
    <row r="69" spans="1:41" x14ac:dyDescent="0.3">
      <c r="A69" s="4">
        <f t="shared" si="24"/>
        <v>60</v>
      </c>
      <c r="B69">
        <v>21.378481825919934</v>
      </c>
      <c r="C69" s="5" t="str">
        <f t="shared" si="0"/>
        <v>NA</v>
      </c>
      <c r="D69" s="6" t="str">
        <f t="shared" si="18"/>
        <v>NA</v>
      </c>
      <c r="E69" s="7" t="str">
        <f t="shared" si="1"/>
        <v>NA</v>
      </c>
      <c r="I69" s="14"/>
      <c r="J69" s="14"/>
      <c r="K69" s="18"/>
      <c r="L69" s="7" t="str">
        <f t="shared" si="2"/>
        <v>NA</v>
      </c>
      <c r="M69" s="7" t="str">
        <f t="shared" si="30"/>
        <v>NA</v>
      </c>
      <c r="N69" s="14" t="str">
        <f t="shared" si="19"/>
        <v>NA</v>
      </c>
      <c r="O69" s="13" t="str">
        <f t="shared" si="31"/>
        <v>NA</v>
      </c>
      <c r="P69" s="7" t="str">
        <f t="shared" si="20"/>
        <v>NA</v>
      </c>
      <c r="Q69" s="12">
        <f t="shared" si="25"/>
        <v>59</v>
      </c>
      <c r="R69" s="9">
        <v>21.378481825919934</v>
      </c>
      <c r="S69" s="11">
        <f t="shared" si="28"/>
        <v>4.8000000000000057E-2</v>
      </c>
      <c r="T69" s="10">
        <f t="shared" si="21"/>
        <v>211174.24351031252</v>
      </c>
      <c r="U69" s="10">
        <f t="shared" si="29"/>
        <v>219481.59391617271</v>
      </c>
      <c r="V69" s="10">
        <f t="shared" si="22"/>
        <v>1000</v>
      </c>
      <c r="W69" s="10">
        <f t="shared" si="23"/>
        <v>157997.04863940674</v>
      </c>
      <c r="X69" s="9">
        <f t="shared" si="5"/>
        <v>46.776006273166182</v>
      </c>
      <c r="Y69" s="9">
        <f t="shared" si="26"/>
        <v>10313.248420140575</v>
      </c>
      <c r="AA69" s="10">
        <f t="shared" si="6"/>
        <v>2762.7202024584808</v>
      </c>
      <c r="AB69" s="10">
        <f t="shared" si="27"/>
        <v>165763.21214750881</v>
      </c>
      <c r="AC69" s="23"/>
      <c r="AD69" s="25" t="str">
        <f t="shared" si="7"/>
        <v>NA</v>
      </c>
      <c r="AE69" s="25" t="str">
        <f t="shared" si="8"/>
        <v>NA</v>
      </c>
      <c r="AF69" s="25" t="str">
        <f t="shared" si="9"/>
        <v>NA</v>
      </c>
      <c r="AG69" s="25">
        <f t="shared" si="10"/>
        <v>0</v>
      </c>
      <c r="AH69" s="25">
        <f t="shared" si="11"/>
        <v>0</v>
      </c>
      <c r="AI69" s="25">
        <f t="shared" si="12"/>
        <v>0</v>
      </c>
      <c r="AJ69" s="25">
        <f t="shared" si="13"/>
        <v>0</v>
      </c>
      <c r="AK69" s="25">
        <f t="shared" si="14"/>
        <v>0</v>
      </c>
      <c r="AL69" s="25">
        <f t="shared" si="15"/>
        <v>0</v>
      </c>
      <c r="AM69" s="25">
        <f t="shared" si="16"/>
        <v>0</v>
      </c>
      <c r="AO69" t="str">
        <f t="shared" si="32"/>
        <v>NA</v>
      </c>
    </row>
    <row r="70" spans="1:41" x14ac:dyDescent="0.3">
      <c r="A70" s="4">
        <f t="shared" si="24"/>
        <v>61</v>
      </c>
      <c r="B70">
        <v>22.618433771823291</v>
      </c>
      <c r="C70" s="5" t="str">
        <f t="shared" si="0"/>
        <v>NA</v>
      </c>
      <c r="D70" s="6" t="str">
        <f t="shared" si="18"/>
        <v>NA</v>
      </c>
      <c r="E70" s="7" t="str">
        <f t="shared" si="1"/>
        <v>NA</v>
      </c>
      <c r="I70" s="14"/>
      <c r="J70" s="14"/>
      <c r="K70" s="18"/>
      <c r="L70" s="7" t="str">
        <f t="shared" si="2"/>
        <v>NA</v>
      </c>
      <c r="M70" s="7" t="str">
        <f t="shared" si="30"/>
        <v>NA</v>
      </c>
      <c r="N70" s="14" t="str">
        <f t="shared" si="19"/>
        <v>NA</v>
      </c>
      <c r="O70" s="13" t="str">
        <f t="shared" si="31"/>
        <v>NA</v>
      </c>
      <c r="P70" s="7" t="str">
        <f t="shared" si="20"/>
        <v>NA</v>
      </c>
      <c r="Q70" s="12">
        <f t="shared" si="25"/>
        <v>60</v>
      </c>
      <c r="R70" s="9">
        <v>22.618433771823291</v>
      </c>
      <c r="S70" s="11">
        <f t="shared" si="28"/>
        <v>5.8000000000000038E-2</v>
      </c>
      <c r="T70" s="10">
        <f t="shared" si="21"/>
        <v>215719.77174371073</v>
      </c>
      <c r="U70" s="10">
        <f t="shared" si="29"/>
        <v>233269.52636331075</v>
      </c>
      <c r="V70" s="10">
        <f t="shared" si="22"/>
        <v>1000</v>
      </c>
      <c r="W70" s="10">
        <f t="shared" si="23"/>
        <v>158997.04863940674</v>
      </c>
      <c r="X70" s="9">
        <f t="shared" si="5"/>
        <v>44.211726156111702</v>
      </c>
      <c r="Y70" s="9">
        <f t="shared" si="26"/>
        <v>10357.460146296688</v>
      </c>
      <c r="AA70" s="10">
        <f t="shared" si="6"/>
        <v>2762.7202024584808</v>
      </c>
      <c r="AB70" s="10">
        <f t="shared" si="27"/>
        <v>168525.93234996728</v>
      </c>
      <c r="AC70" s="23"/>
      <c r="AD70" s="25" t="str">
        <f t="shared" si="7"/>
        <v>NA</v>
      </c>
      <c r="AE70" s="25" t="str">
        <f t="shared" si="8"/>
        <v>NA</v>
      </c>
      <c r="AF70" s="25" t="str">
        <f t="shared" si="9"/>
        <v>NA</v>
      </c>
      <c r="AG70" s="25">
        <f t="shared" si="10"/>
        <v>0</v>
      </c>
      <c r="AH70" s="25">
        <f t="shared" si="11"/>
        <v>0</v>
      </c>
      <c r="AI70" s="25">
        <f t="shared" si="12"/>
        <v>0</v>
      </c>
      <c r="AJ70" s="25">
        <f t="shared" si="13"/>
        <v>0</v>
      </c>
      <c r="AK70" s="25">
        <f t="shared" si="14"/>
        <v>0</v>
      </c>
      <c r="AL70" s="25">
        <f t="shared" si="15"/>
        <v>0</v>
      </c>
      <c r="AM70" s="25">
        <f t="shared" si="16"/>
        <v>0</v>
      </c>
      <c r="AO70" t="str">
        <f t="shared" si="32"/>
        <v>NA</v>
      </c>
    </row>
    <row r="71" spans="1:41" x14ac:dyDescent="0.3">
      <c r="A71" s="4">
        <f t="shared" si="24"/>
        <v>62</v>
      </c>
      <c r="B71">
        <v>23.885066063045397</v>
      </c>
      <c r="C71" s="5" t="str">
        <f t="shared" si="0"/>
        <v>NA</v>
      </c>
      <c r="D71" s="6" t="str">
        <f t="shared" si="18"/>
        <v>NA</v>
      </c>
      <c r="E71" s="7" t="str">
        <f t="shared" si="1"/>
        <v>NA</v>
      </c>
      <c r="I71" s="14"/>
      <c r="J71" s="14"/>
      <c r="K71" s="18"/>
      <c r="L71" s="7" t="str">
        <f t="shared" si="2"/>
        <v>NA</v>
      </c>
      <c r="M71" s="7" t="str">
        <f t="shared" si="30"/>
        <v>NA</v>
      </c>
      <c r="N71" s="14" t="str">
        <f t="shared" si="19"/>
        <v>NA</v>
      </c>
      <c r="O71" s="13" t="str">
        <f t="shared" si="31"/>
        <v>NA</v>
      </c>
      <c r="P71" s="7" t="str">
        <f t="shared" si="20"/>
        <v>NA</v>
      </c>
      <c r="Q71" s="12">
        <f t="shared" si="25"/>
        <v>61</v>
      </c>
      <c r="R71" s="9">
        <v>23.885066063045397</v>
      </c>
      <c r="S71" s="11">
        <f t="shared" si="28"/>
        <v>5.6000000000000057E-2</v>
      </c>
      <c r="T71" s="10">
        <f t="shared" si="21"/>
        <v>220303.17937905388</v>
      </c>
      <c r="U71" s="10">
        <f t="shared" si="29"/>
        <v>247388.61983965617</v>
      </c>
      <c r="V71" s="10">
        <f t="shared" si="22"/>
        <v>1000</v>
      </c>
      <c r="W71" s="10">
        <f t="shared" si="23"/>
        <v>159997.04863940674</v>
      </c>
      <c r="X71" s="9">
        <f t="shared" si="5"/>
        <v>41.86716492056032</v>
      </c>
      <c r="Y71" s="9">
        <f t="shared" si="26"/>
        <v>10399.327311217248</v>
      </c>
      <c r="AA71" s="10">
        <f t="shared" si="6"/>
        <v>2762.7202024584808</v>
      </c>
      <c r="AB71" s="10">
        <f t="shared" si="27"/>
        <v>171288.65255242574</v>
      </c>
      <c r="AC71" s="23"/>
      <c r="AD71" s="25" t="str">
        <f t="shared" si="7"/>
        <v>NA</v>
      </c>
      <c r="AE71" s="25" t="str">
        <f t="shared" si="8"/>
        <v>NA</v>
      </c>
      <c r="AF71" s="25" t="str">
        <f t="shared" si="9"/>
        <v>NA</v>
      </c>
      <c r="AG71" s="25">
        <f t="shared" si="10"/>
        <v>0</v>
      </c>
      <c r="AH71" s="25">
        <f t="shared" si="11"/>
        <v>0</v>
      </c>
      <c r="AI71" s="25">
        <f t="shared" si="12"/>
        <v>0</v>
      </c>
      <c r="AJ71" s="25">
        <f t="shared" si="13"/>
        <v>0</v>
      </c>
      <c r="AK71" s="25">
        <f t="shared" si="14"/>
        <v>0</v>
      </c>
      <c r="AL71" s="25">
        <f t="shared" si="15"/>
        <v>0</v>
      </c>
      <c r="AM71" s="25">
        <f t="shared" si="16"/>
        <v>0</v>
      </c>
      <c r="AO71" t="str">
        <f t="shared" si="32"/>
        <v>NA</v>
      </c>
    </row>
    <row r="72" spans="1:41" x14ac:dyDescent="0.3">
      <c r="A72" s="4">
        <f t="shared" si="24"/>
        <v>63</v>
      </c>
      <c r="B72">
        <v>27.826101963447886</v>
      </c>
      <c r="C72" s="5" t="str">
        <f t="shared" si="0"/>
        <v>NA</v>
      </c>
      <c r="D72" s="6" t="str">
        <f t="shared" si="18"/>
        <v>NA</v>
      </c>
      <c r="E72" s="7" t="str">
        <f t="shared" si="1"/>
        <v>NA</v>
      </c>
      <c r="I72" s="14"/>
      <c r="J72" s="14"/>
      <c r="K72" s="18"/>
      <c r="L72" s="7" t="str">
        <f t="shared" si="2"/>
        <v>NA</v>
      </c>
      <c r="M72" s="7" t="str">
        <f t="shared" si="30"/>
        <v>NA</v>
      </c>
      <c r="N72" s="14" t="str">
        <f t="shared" si="19"/>
        <v>NA</v>
      </c>
      <c r="O72" s="13" t="str">
        <f t="shared" si="31"/>
        <v>NA</v>
      </c>
      <c r="P72" s="7" t="str">
        <f t="shared" si="20"/>
        <v>NA</v>
      </c>
      <c r="Q72" s="12">
        <f t="shared" si="25"/>
        <v>62</v>
      </c>
      <c r="R72" s="9">
        <v>27.826101963447886</v>
      </c>
      <c r="S72" s="11">
        <f t="shared" si="28"/>
        <v>0.16499999999999998</v>
      </c>
      <c r="T72" s="10">
        <f t="shared" si="21"/>
        <v>224924.78207802505</v>
      </c>
      <c r="U72" s="10">
        <f t="shared" si="29"/>
        <v>289372.74211319943</v>
      </c>
      <c r="V72" s="10">
        <f t="shared" si="22"/>
        <v>1000</v>
      </c>
      <c r="W72" s="10">
        <f t="shared" si="23"/>
        <v>160997.04863940674</v>
      </c>
      <c r="X72" s="9">
        <f t="shared" si="5"/>
        <v>35.937480618506711</v>
      </c>
      <c r="Y72" s="9">
        <f t="shared" si="26"/>
        <v>10435.264791835754</v>
      </c>
      <c r="AA72" s="10">
        <f t="shared" si="6"/>
        <v>2762.7202024584808</v>
      </c>
      <c r="AB72" s="10">
        <f t="shared" si="27"/>
        <v>174051.37275488421</v>
      </c>
      <c r="AC72" s="23"/>
      <c r="AD72" s="25" t="str">
        <f t="shared" si="7"/>
        <v>NA</v>
      </c>
      <c r="AE72" s="25" t="str">
        <f t="shared" si="8"/>
        <v>NA</v>
      </c>
      <c r="AF72" s="25" t="str">
        <f t="shared" si="9"/>
        <v>NA</v>
      </c>
      <c r="AG72" s="25">
        <f t="shared" si="10"/>
        <v>0</v>
      </c>
      <c r="AH72" s="25">
        <f t="shared" si="11"/>
        <v>0</v>
      </c>
      <c r="AI72" s="25">
        <f t="shared" si="12"/>
        <v>0</v>
      </c>
      <c r="AJ72" s="25">
        <f t="shared" si="13"/>
        <v>0</v>
      </c>
      <c r="AK72" s="25">
        <f t="shared" si="14"/>
        <v>0</v>
      </c>
      <c r="AL72" s="25">
        <f t="shared" si="15"/>
        <v>0</v>
      </c>
      <c r="AM72" s="25">
        <f t="shared" si="16"/>
        <v>0</v>
      </c>
      <c r="AO72" t="str">
        <f t="shared" si="32"/>
        <v>NA</v>
      </c>
    </row>
    <row r="73" spans="1:41" x14ac:dyDescent="0.3">
      <c r="A73" s="4">
        <f t="shared" si="24"/>
        <v>64</v>
      </c>
      <c r="B73">
        <v>30.44175554801199</v>
      </c>
      <c r="C73" s="5" t="str">
        <f t="shared" si="0"/>
        <v>NA</v>
      </c>
      <c r="D73" s="6" t="str">
        <f t="shared" si="18"/>
        <v>NA</v>
      </c>
      <c r="E73" s="7" t="str">
        <f t="shared" si="1"/>
        <v>NA</v>
      </c>
      <c r="I73" s="14"/>
      <c r="J73" s="14"/>
      <c r="K73" s="18"/>
      <c r="L73" s="7" t="str">
        <f t="shared" si="2"/>
        <v>NA</v>
      </c>
      <c r="M73" s="7" t="str">
        <f t="shared" si="30"/>
        <v>NA</v>
      </c>
      <c r="N73" s="14" t="str">
        <f t="shared" si="19"/>
        <v>NA</v>
      </c>
      <c r="O73" s="13" t="str">
        <f t="shared" si="31"/>
        <v>NA</v>
      </c>
      <c r="P73" s="7" t="str">
        <f t="shared" si="20"/>
        <v>NA</v>
      </c>
      <c r="Q73" s="12">
        <f t="shared" si="25"/>
        <v>63</v>
      </c>
      <c r="R73" s="9">
        <v>30.44175554801199</v>
      </c>
      <c r="S73" s="11">
        <f t="shared" si="28"/>
        <v>9.4000000000000083E-2</v>
      </c>
      <c r="T73" s="10">
        <f t="shared" si="21"/>
        <v>229584.89813282079</v>
      </c>
      <c r="U73" s="10">
        <f t="shared" si="29"/>
        <v>317667.7798718402</v>
      </c>
      <c r="V73" s="10">
        <f t="shared" si="22"/>
        <v>1000</v>
      </c>
      <c r="W73" s="10">
        <f t="shared" si="23"/>
        <v>161997.04863940674</v>
      </c>
      <c r="X73" s="9">
        <f t="shared" si="5"/>
        <v>32.849616653113998</v>
      </c>
      <c r="Y73" s="9">
        <f t="shared" si="26"/>
        <v>10468.114408488867</v>
      </c>
      <c r="AA73" s="10">
        <f t="shared" si="6"/>
        <v>2762.7202024584808</v>
      </c>
      <c r="AB73" s="10">
        <f t="shared" si="27"/>
        <v>176814.09295734268</v>
      </c>
      <c r="AC73" s="23"/>
      <c r="AD73" s="25" t="str">
        <f t="shared" si="7"/>
        <v>NA</v>
      </c>
      <c r="AE73" s="25" t="str">
        <f t="shared" si="8"/>
        <v>NA</v>
      </c>
      <c r="AF73" s="25" t="str">
        <f t="shared" si="9"/>
        <v>NA</v>
      </c>
      <c r="AG73" s="25">
        <f t="shared" si="10"/>
        <v>0</v>
      </c>
      <c r="AH73" s="25">
        <f t="shared" si="11"/>
        <v>0</v>
      </c>
      <c r="AI73" s="25">
        <f t="shared" si="12"/>
        <v>0</v>
      </c>
      <c r="AJ73" s="25">
        <f t="shared" si="13"/>
        <v>0</v>
      </c>
      <c r="AK73" s="25">
        <f t="shared" si="14"/>
        <v>0</v>
      </c>
      <c r="AL73" s="25">
        <f t="shared" si="15"/>
        <v>0</v>
      </c>
      <c r="AM73" s="25">
        <f t="shared" si="16"/>
        <v>0</v>
      </c>
      <c r="AO73" t="str">
        <f t="shared" si="32"/>
        <v>NA</v>
      </c>
    </row>
    <row r="74" spans="1:41" x14ac:dyDescent="0.3">
      <c r="A74" s="4">
        <f t="shared" si="24"/>
        <v>65</v>
      </c>
      <c r="B74">
        <v>31.415891725548374</v>
      </c>
      <c r="C74" s="5" t="str">
        <f t="shared" ref="C74:C137" si="33">IF(AND(A74&gt;=startm,A74&lt;=endm),A74-startm,"NA")</f>
        <v>NA</v>
      </c>
      <c r="D74" s="6" t="str">
        <f t="shared" si="18"/>
        <v>NA</v>
      </c>
      <c r="E74" s="7" t="str">
        <f t="shared" ref="E74:E137" si="34">IF(C74="NA","NA",IF(C74=0,typical,(1+return/12)*typical*((1+return/12)^C74-1)/(return/12)))</f>
        <v>NA</v>
      </c>
      <c r="I74" s="14"/>
      <c r="J74" s="14"/>
      <c r="K74" s="18"/>
      <c r="L74" s="7" t="str">
        <f t="shared" ref="L74:L137" si="35">IF(C74="NA","NA",IF(C74=0,typical,IF(L73="NA",typical,IF(INT(C74/12)-(C74/12)=0,L73*(1+gsip1),L73))))</f>
        <v>NA</v>
      </c>
      <c r="M74" s="7" t="str">
        <f t="shared" si="30"/>
        <v>NA</v>
      </c>
      <c r="N74" s="14" t="str">
        <f t="shared" si="19"/>
        <v>NA</v>
      </c>
      <c r="O74" s="13" t="str">
        <f t="shared" si="31"/>
        <v>NA</v>
      </c>
      <c r="P74" s="7" t="str">
        <f t="shared" si="20"/>
        <v>NA</v>
      </c>
      <c r="Q74" s="12">
        <f t="shared" si="25"/>
        <v>64</v>
      </c>
      <c r="R74" s="9">
        <v>31.415891725548374</v>
      </c>
      <c r="S74" s="11">
        <f t="shared" si="28"/>
        <v>3.1999999999999994E-2</v>
      </c>
      <c r="T74" s="10">
        <f t="shared" si="21"/>
        <v>234283.84848807324</v>
      </c>
      <c r="U74" s="10">
        <f t="shared" si="29"/>
        <v>328865.14882773912</v>
      </c>
      <c r="V74" s="10">
        <f t="shared" si="22"/>
        <v>1000</v>
      </c>
      <c r="W74" s="10">
        <f t="shared" si="23"/>
        <v>162997.04863940674</v>
      </c>
      <c r="X74" s="9">
        <f t="shared" ref="X74:X137" si="36">V74/R74</f>
        <v>31.831023888676352</v>
      </c>
      <c r="Y74" s="9">
        <f t="shared" si="26"/>
        <v>10499.945432377544</v>
      </c>
      <c r="AA74" s="10">
        <f t="shared" ref="AA74:AA137" si="37">typical</f>
        <v>2762.7202024584808</v>
      </c>
      <c r="AB74" s="10">
        <f t="shared" si="27"/>
        <v>179576.81315980115</v>
      </c>
      <c r="AC74" s="23"/>
      <c r="AD74" s="25" t="str">
        <f t="shared" ref="AD74:AD137" si="38">IF(A74=endm,E74,IF(C74="NA","NA",-typical))</f>
        <v>NA</v>
      </c>
      <c r="AE74" s="25" t="str">
        <f t="shared" ref="AE74:AE137" si="39">IF(A74=endm,P74,IF(C74="NA","NA",-typical))</f>
        <v>NA</v>
      </c>
      <c r="AF74" s="25" t="str">
        <f t="shared" ref="AF74:AF137" si="40">IF(A74=endm,F74,IF(C74="NA","NA",-G74))</f>
        <v>NA</v>
      </c>
      <c r="AG74" s="25">
        <f t="shared" ref="AG74:AG137" si="41">IF(A74=endm,O74,0)</f>
        <v>0</v>
      </c>
      <c r="AH74" s="25">
        <f t="shared" ref="AH74:AH137" si="42">IF(A74=endm,J74,0)</f>
        <v>0</v>
      </c>
      <c r="AI74" s="25">
        <f t="shared" ref="AI74:AI137" si="43">IF(A74=endm,E74,0)</f>
        <v>0</v>
      </c>
      <c r="AJ74" s="25">
        <f t="shared" ref="AJ74:AJ137" si="44">IF(A74=endm,P74,0)</f>
        <v>0</v>
      </c>
      <c r="AK74" s="25">
        <f t="shared" ref="AK74:AK137" si="45">IF(A74=endm,F74,0)</f>
        <v>0</v>
      </c>
      <c r="AL74" s="25">
        <f t="shared" ref="AL74:AL137" si="46">IF(A74=endm,M74,0)</f>
        <v>0</v>
      </c>
      <c r="AM74" s="25">
        <f t="shared" ref="AM74:AM137" si="47">IF(A74=endm,H74,0)</f>
        <v>0</v>
      </c>
      <c r="AO74" t="str">
        <f t="shared" si="32"/>
        <v>NA</v>
      </c>
    </row>
    <row r="75" spans="1:41" x14ac:dyDescent="0.3">
      <c r="A75" s="4">
        <f t="shared" si="24"/>
        <v>66</v>
      </c>
      <c r="B75">
        <v>37.604822395481406</v>
      </c>
      <c r="C75" s="5" t="str">
        <f t="shared" si="33"/>
        <v>NA</v>
      </c>
      <c r="D75" s="6" t="str">
        <f t="shared" ref="D75:D138" si="48">IF(C75="NA","NA",IF(C75=0,0,(B75-B74)/B74))</f>
        <v>NA</v>
      </c>
      <c r="E75" s="7" t="str">
        <f t="shared" si="34"/>
        <v>NA</v>
      </c>
      <c r="I75" s="14"/>
      <c r="J75" s="14"/>
      <c r="K75" s="18"/>
      <c r="L75" s="7" t="str">
        <f t="shared" si="35"/>
        <v>NA</v>
      </c>
      <c r="M75" s="7" t="str">
        <f t="shared" si="30"/>
        <v>NA</v>
      </c>
      <c r="N75" s="14" t="str">
        <f t="shared" ref="N75:N138" si="49">IF(C75="NA","NA",L75/B75)</f>
        <v>NA</v>
      </c>
      <c r="O75" s="13" t="str">
        <f t="shared" si="31"/>
        <v>NA</v>
      </c>
      <c r="P75" s="7" t="str">
        <f t="shared" ref="P75:P138" si="50">IF(C75="NA","NA",O75*B75)</f>
        <v>NA</v>
      </c>
      <c r="Q75" s="12">
        <f t="shared" si="25"/>
        <v>65</v>
      </c>
      <c r="R75" s="9">
        <v>37.604822395481406</v>
      </c>
      <c r="S75" s="11">
        <f t="shared" si="28"/>
        <v>0.19700000000000009</v>
      </c>
      <c r="T75" s="10">
        <f t="shared" ref="T75:T138" si="51">(1+return/12)*typical*((1+return/12)^Q75-1)/(return/12)</f>
        <v>239021.95676295282</v>
      </c>
      <c r="U75" s="10">
        <f t="shared" si="29"/>
        <v>394848.58314680372</v>
      </c>
      <c r="V75" s="10">
        <f t="shared" ref="V75:V138" si="52">IF((U75-T75)&gt;0,IF(typical-(U75-T75)&lt;min,min,typical-(U75-T75)),IF((U75-T75)&lt;0,IF(typical-(U75-T75)&gt;max,max,typical-(U75-T75)),IF((T75-U75)=0,min,)))</f>
        <v>1000</v>
      </c>
      <c r="W75" s="10">
        <f t="shared" ref="W75:W138" si="53">W74+V75</f>
        <v>163997.04863940674</v>
      </c>
      <c r="X75" s="9">
        <f t="shared" si="36"/>
        <v>26.592334075753005</v>
      </c>
      <c r="Y75" s="9">
        <f t="shared" si="26"/>
        <v>10526.537766453297</v>
      </c>
      <c r="AA75" s="10">
        <f t="shared" si="37"/>
        <v>2762.7202024584808</v>
      </c>
      <c r="AB75" s="10">
        <f t="shared" si="27"/>
        <v>182339.53336225962</v>
      </c>
      <c r="AC75" s="23"/>
      <c r="AD75" s="25" t="str">
        <f t="shared" si="38"/>
        <v>NA</v>
      </c>
      <c r="AE75" s="25" t="str">
        <f t="shared" si="39"/>
        <v>NA</v>
      </c>
      <c r="AF75" s="25" t="str">
        <f t="shared" si="40"/>
        <v>NA</v>
      </c>
      <c r="AG75" s="25">
        <f t="shared" si="41"/>
        <v>0</v>
      </c>
      <c r="AH75" s="25">
        <f t="shared" si="42"/>
        <v>0</v>
      </c>
      <c r="AI75" s="25">
        <f t="shared" si="43"/>
        <v>0</v>
      </c>
      <c r="AJ75" s="25">
        <f t="shared" si="44"/>
        <v>0</v>
      </c>
      <c r="AK75" s="25">
        <f t="shared" si="45"/>
        <v>0</v>
      </c>
      <c r="AL75" s="25">
        <f t="shared" si="46"/>
        <v>0</v>
      </c>
      <c r="AM75" s="25">
        <f t="shared" si="47"/>
        <v>0</v>
      </c>
      <c r="AO75" t="str">
        <f t="shared" si="32"/>
        <v>NA</v>
      </c>
    </row>
    <row r="76" spans="1:41" x14ac:dyDescent="0.3">
      <c r="A76" s="4">
        <f t="shared" ref="A76:A139" si="54">A75+1</f>
        <v>67</v>
      </c>
      <c r="B76">
        <v>40.50039371993347</v>
      </c>
      <c r="C76" s="5" t="str">
        <f t="shared" si="33"/>
        <v>NA</v>
      </c>
      <c r="D76" s="6" t="str">
        <f t="shared" si="48"/>
        <v>NA</v>
      </c>
      <c r="E76" s="7" t="str">
        <f t="shared" si="34"/>
        <v>NA</v>
      </c>
      <c r="I76" s="14"/>
      <c r="J76" s="14"/>
      <c r="K76" s="18"/>
      <c r="L76" s="7" t="str">
        <f t="shared" si="35"/>
        <v>NA</v>
      </c>
      <c r="M76" s="7" t="str">
        <f t="shared" si="30"/>
        <v>NA</v>
      </c>
      <c r="N76" s="14" t="str">
        <f t="shared" si="49"/>
        <v>NA</v>
      </c>
      <c r="O76" s="13" t="str">
        <f t="shared" si="31"/>
        <v>NA</v>
      </c>
      <c r="P76" s="7" t="str">
        <f t="shared" si="50"/>
        <v>NA</v>
      </c>
      <c r="Q76" s="12">
        <f t="shared" ref="Q76:Q139" si="55">Q75+1</f>
        <v>66</v>
      </c>
      <c r="R76" s="9">
        <v>40.50039371993347</v>
      </c>
      <c r="S76" s="11">
        <f t="shared" si="28"/>
        <v>7.6999999999999874E-2</v>
      </c>
      <c r="T76" s="10">
        <f t="shared" si="51"/>
        <v>243799.54927345636</v>
      </c>
      <c r="U76" s="10">
        <f t="shared" si="29"/>
        <v>426328.92404910759</v>
      </c>
      <c r="V76" s="10">
        <f t="shared" si="52"/>
        <v>1000</v>
      </c>
      <c r="W76" s="10">
        <f t="shared" si="53"/>
        <v>164997.04863940674</v>
      </c>
      <c r="X76" s="9">
        <f t="shared" si="36"/>
        <v>24.691117990485616</v>
      </c>
      <c r="Y76" s="9">
        <f t="shared" ref="Y76:Y139" si="56">Y75+X76</f>
        <v>10551.228884443783</v>
      </c>
      <c r="AA76" s="10">
        <f t="shared" si="37"/>
        <v>2762.7202024584808</v>
      </c>
      <c r="AB76" s="10">
        <f t="shared" ref="AB76:AB139" si="57">AB75+AA76</f>
        <v>185102.25356471809</v>
      </c>
      <c r="AC76" s="23"/>
      <c r="AD76" s="25" t="str">
        <f t="shared" si="38"/>
        <v>NA</v>
      </c>
      <c r="AE76" s="25" t="str">
        <f t="shared" si="39"/>
        <v>NA</v>
      </c>
      <c r="AF76" s="25" t="str">
        <f t="shared" si="40"/>
        <v>NA</v>
      </c>
      <c r="AG76" s="25">
        <f t="shared" si="41"/>
        <v>0</v>
      </c>
      <c r="AH76" s="25">
        <f t="shared" si="42"/>
        <v>0</v>
      </c>
      <c r="AI76" s="25">
        <f t="shared" si="43"/>
        <v>0</v>
      </c>
      <c r="AJ76" s="25">
        <f t="shared" si="44"/>
        <v>0</v>
      </c>
      <c r="AK76" s="25">
        <f t="shared" si="45"/>
        <v>0</v>
      </c>
      <c r="AL76" s="25">
        <f t="shared" si="46"/>
        <v>0</v>
      </c>
      <c r="AM76" s="25">
        <f t="shared" si="47"/>
        <v>0</v>
      </c>
      <c r="AO76" t="str">
        <f t="shared" si="32"/>
        <v>NA</v>
      </c>
    </row>
    <row r="77" spans="1:41" x14ac:dyDescent="0.3">
      <c r="A77" s="4">
        <f t="shared" si="54"/>
        <v>68</v>
      </c>
      <c r="B77">
        <v>36.814857891419528</v>
      </c>
      <c r="C77" s="5" t="str">
        <f t="shared" si="33"/>
        <v>NA</v>
      </c>
      <c r="D77" s="6" t="str">
        <f t="shared" si="48"/>
        <v>NA</v>
      </c>
      <c r="E77" s="7" t="str">
        <f t="shared" si="34"/>
        <v>NA</v>
      </c>
      <c r="I77" s="14"/>
      <c r="J77" s="14"/>
      <c r="K77" s="18"/>
      <c r="L77" s="7" t="str">
        <f t="shared" si="35"/>
        <v>NA</v>
      </c>
      <c r="M77" s="7" t="str">
        <f t="shared" si="30"/>
        <v>NA</v>
      </c>
      <c r="N77" s="14" t="str">
        <f t="shared" si="49"/>
        <v>NA</v>
      </c>
      <c r="O77" s="13" t="str">
        <f t="shared" si="31"/>
        <v>NA</v>
      </c>
      <c r="P77" s="7" t="str">
        <f t="shared" si="50"/>
        <v>NA</v>
      </c>
      <c r="Q77" s="12">
        <f t="shared" si="55"/>
        <v>67</v>
      </c>
      <c r="R77" s="9">
        <v>36.814857891419528</v>
      </c>
      <c r="S77" s="11">
        <f t="shared" si="28"/>
        <v>-9.09999999999999E-2</v>
      </c>
      <c r="T77" s="10">
        <f t="shared" si="51"/>
        <v>248616.95505488073</v>
      </c>
      <c r="U77" s="10">
        <f t="shared" si="29"/>
        <v>388441.99196063884</v>
      </c>
      <c r="V77" s="10">
        <f t="shared" si="52"/>
        <v>1000</v>
      </c>
      <c r="W77" s="10">
        <f t="shared" si="53"/>
        <v>165997.04863940674</v>
      </c>
      <c r="X77" s="9">
        <f t="shared" si="36"/>
        <v>27.16294608414259</v>
      </c>
      <c r="Y77" s="9">
        <f t="shared" si="56"/>
        <v>10578.391830527926</v>
      </c>
      <c r="AA77" s="10">
        <f t="shared" si="37"/>
        <v>2762.7202024584808</v>
      </c>
      <c r="AB77" s="10">
        <f t="shared" si="57"/>
        <v>187864.97376717656</v>
      </c>
      <c r="AC77" s="23"/>
      <c r="AD77" s="25" t="str">
        <f t="shared" si="38"/>
        <v>NA</v>
      </c>
      <c r="AE77" s="25" t="str">
        <f t="shared" si="39"/>
        <v>NA</v>
      </c>
      <c r="AF77" s="25" t="str">
        <f t="shared" si="40"/>
        <v>NA</v>
      </c>
      <c r="AG77" s="25">
        <f t="shared" si="41"/>
        <v>0</v>
      </c>
      <c r="AH77" s="25">
        <f t="shared" si="42"/>
        <v>0</v>
      </c>
      <c r="AI77" s="25">
        <f t="shared" si="43"/>
        <v>0</v>
      </c>
      <c r="AJ77" s="25">
        <f t="shared" si="44"/>
        <v>0</v>
      </c>
      <c r="AK77" s="25">
        <f t="shared" si="45"/>
        <v>0</v>
      </c>
      <c r="AL77" s="25">
        <f t="shared" si="46"/>
        <v>0</v>
      </c>
      <c r="AM77" s="25">
        <f t="shared" si="47"/>
        <v>0</v>
      </c>
      <c r="AO77" t="str">
        <f t="shared" si="32"/>
        <v>NA</v>
      </c>
    </row>
    <row r="78" spans="1:41" x14ac:dyDescent="0.3">
      <c r="A78" s="4">
        <f t="shared" si="54"/>
        <v>69</v>
      </c>
      <c r="B78">
        <v>34.201002981128745</v>
      </c>
      <c r="C78" s="5" t="str">
        <f t="shared" si="33"/>
        <v>NA</v>
      </c>
      <c r="D78" s="6" t="str">
        <f t="shared" si="48"/>
        <v>NA</v>
      </c>
      <c r="E78" s="7" t="str">
        <f t="shared" si="34"/>
        <v>NA</v>
      </c>
      <c r="I78" s="14"/>
      <c r="J78" s="14"/>
      <c r="K78" s="18"/>
      <c r="L78" s="7" t="str">
        <f t="shared" si="35"/>
        <v>NA</v>
      </c>
      <c r="M78" s="7" t="str">
        <f t="shared" si="30"/>
        <v>NA</v>
      </c>
      <c r="N78" s="14" t="str">
        <f t="shared" si="49"/>
        <v>NA</v>
      </c>
      <c r="O78" s="13" t="str">
        <f t="shared" si="31"/>
        <v>NA</v>
      </c>
      <c r="P78" s="7" t="str">
        <f t="shared" si="50"/>
        <v>NA</v>
      </c>
      <c r="Q78" s="12">
        <f t="shared" si="55"/>
        <v>68</v>
      </c>
      <c r="R78" s="9">
        <v>34.201002981128745</v>
      </c>
      <c r="S78" s="11">
        <f t="shared" ref="S78:S141" si="58">(R78-R77)/R77</f>
        <v>-7.099999999999991E-2</v>
      </c>
      <c r="T78" s="10">
        <f t="shared" si="51"/>
        <v>253474.50588448375</v>
      </c>
      <c r="U78" s="10">
        <f t="shared" ref="U78:U141" si="59">(U77+V77)*(1+S78)</f>
        <v>361791.61053143349</v>
      </c>
      <c r="V78" s="10">
        <f t="shared" si="52"/>
        <v>1000</v>
      </c>
      <c r="W78" s="10">
        <f t="shared" si="53"/>
        <v>166997.04863940674</v>
      </c>
      <c r="X78" s="9">
        <f t="shared" si="36"/>
        <v>29.238908594340781</v>
      </c>
      <c r="Y78" s="9">
        <f t="shared" si="56"/>
        <v>10607.630739122267</v>
      </c>
      <c r="AA78" s="10">
        <f t="shared" si="37"/>
        <v>2762.7202024584808</v>
      </c>
      <c r="AB78" s="10">
        <f t="shared" si="57"/>
        <v>190627.69396963503</v>
      </c>
      <c r="AC78" s="23"/>
      <c r="AD78" s="25" t="str">
        <f t="shared" si="38"/>
        <v>NA</v>
      </c>
      <c r="AE78" s="25" t="str">
        <f t="shared" si="39"/>
        <v>NA</v>
      </c>
      <c r="AF78" s="25" t="str">
        <f t="shared" si="40"/>
        <v>NA</v>
      </c>
      <c r="AG78" s="25">
        <f t="shared" si="41"/>
        <v>0</v>
      </c>
      <c r="AH78" s="25">
        <f t="shared" si="42"/>
        <v>0</v>
      </c>
      <c r="AI78" s="25">
        <f t="shared" si="43"/>
        <v>0</v>
      </c>
      <c r="AJ78" s="25">
        <f t="shared" si="44"/>
        <v>0</v>
      </c>
      <c r="AK78" s="25">
        <f t="shared" si="45"/>
        <v>0</v>
      </c>
      <c r="AL78" s="25">
        <f t="shared" si="46"/>
        <v>0</v>
      </c>
      <c r="AM78" s="25">
        <f t="shared" si="47"/>
        <v>0</v>
      </c>
      <c r="AO78" t="str">
        <f t="shared" si="32"/>
        <v>NA</v>
      </c>
    </row>
    <row r="79" spans="1:41" x14ac:dyDescent="0.3">
      <c r="A79" s="4">
        <f t="shared" si="54"/>
        <v>70</v>
      </c>
      <c r="B79">
        <v>37.450098264335978</v>
      </c>
      <c r="C79" s="5" t="str">
        <f t="shared" si="33"/>
        <v>NA</v>
      </c>
      <c r="D79" s="6" t="str">
        <f t="shared" si="48"/>
        <v>NA</v>
      </c>
      <c r="E79" s="7" t="str">
        <f t="shared" si="34"/>
        <v>NA</v>
      </c>
      <c r="I79" s="14"/>
      <c r="J79" s="14"/>
      <c r="K79" s="18"/>
      <c r="L79" s="7" t="str">
        <f t="shared" si="35"/>
        <v>NA</v>
      </c>
      <c r="M79" s="7" t="str">
        <f t="shared" si="30"/>
        <v>NA</v>
      </c>
      <c r="N79" s="14" t="str">
        <f t="shared" si="49"/>
        <v>NA</v>
      </c>
      <c r="O79" s="13" t="str">
        <f t="shared" si="31"/>
        <v>NA</v>
      </c>
      <c r="P79" s="7" t="str">
        <f t="shared" si="50"/>
        <v>NA</v>
      </c>
      <c r="Q79" s="12">
        <f t="shared" si="55"/>
        <v>69</v>
      </c>
      <c r="R79" s="9">
        <v>37.450098264335978</v>
      </c>
      <c r="S79" s="11">
        <f t="shared" si="58"/>
        <v>9.5000000000000043E-2</v>
      </c>
      <c r="T79" s="10">
        <f t="shared" si="51"/>
        <v>258372.53630433331</v>
      </c>
      <c r="U79" s="10">
        <f t="shared" si="59"/>
        <v>397256.81353191967</v>
      </c>
      <c r="V79" s="10">
        <f t="shared" si="52"/>
        <v>1000</v>
      </c>
      <c r="W79" s="10">
        <f t="shared" si="53"/>
        <v>167997.04863940674</v>
      </c>
      <c r="X79" s="9">
        <f t="shared" si="36"/>
        <v>26.70219962953496</v>
      </c>
      <c r="Y79" s="9">
        <f t="shared" si="56"/>
        <v>10634.332938751802</v>
      </c>
      <c r="AA79" s="10">
        <f t="shared" si="37"/>
        <v>2762.7202024584808</v>
      </c>
      <c r="AB79" s="10">
        <f t="shared" si="57"/>
        <v>193390.4141720935</v>
      </c>
      <c r="AC79" s="23"/>
      <c r="AD79" s="25" t="str">
        <f t="shared" si="38"/>
        <v>NA</v>
      </c>
      <c r="AE79" s="25" t="str">
        <f t="shared" si="39"/>
        <v>NA</v>
      </c>
      <c r="AF79" s="25" t="str">
        <f t="shared" si="40"/>
        <v>NA</v>
      </c>
      <c r="AG79" s="25">
        <f t="shared" si="41"/>
        <v>0</v>
      </c>
      <c r="AH79" s="25">
        <f t="shared" si="42"/>
        <v>0</v>
      </c>
      <c r="AI79" s="25">
        <f t="shared" si="43"/>
        <v>0</v>
      </c>
      <c r="AJ79" s="25">
        <f t="shared" si="44"/>
        <v>0</v>
      </c>
      <c r="AK79" s="25">
        <f t="shared" si="45"/>
        <v>0</v>
      </c>
      <c r="AL79" s="25">
        <f t="shared" si="46"/>
        <v>0</v>
      </c>
      <c r="AM79" s="25">
        <f t="shared" si="47"/>
        <v>0</v>
      </c>
      <c r="AO79" t="str">
        <f t="shared" si="32"/>
        <v>NA</v>
      </c>
    </row>
    <row r="80" spans="1:41" x14ac:dyDescent="0.3">
      <c r="A80" s="4">
        <f t="shared" si="54"/>
        <v>71</v>
      </c>
      <c r="B80">
        <v>39.023002391438091</v>
      </c>
      <c r="C80" s="5" t="str">
        <f t="shared" si="33"/>
        <v>NA</v>
      </c>
      <c r="D80" s="6" t="str">
        <f t="shared" si="48"/>
        <v>NA</v>
      </c>
      <c r="E80" s="7" t="str">
        <f t="shared" si="34"/>
        <v>NA</v>
      </c>
      <c r="I80" s="14"/>
      <c r="J80" s="14"/>
      <c r="K80" s="18"/>
      <c r="L80" s="7" t="str">
        <f t="shared" si="35"/>
        <v>NA</v>
      </c>
      <c r="M80" s="7" t="str">
        <f t="shared" si="30"/>
        <v>NA</v>
      </c>
      <c r="N80" s="14" t="str">
        <f t="shared" si="49"/>
        <v>NA</v>
      </c>
      <c r="O80" s="13" t="str">
        <f t="shared" si="31"/>
        <v>NA</v>
      </c>
      <c r="P80" s="7" t="str">
        <f t="shared" si="50"/>
        <v>NA</v>
      </c>
      <c r="Q80" s="12">
        <f t="shared" si="55"/>
        <v>70</v>
      </c>
      <c r="R80" s="9">
        <v>39.023002391438091</v>
      </c>
      <c r="S80" s="11">
        <f t="shared" si="58"/>
        <v>4.2000000000000058E-2</v>
      </c>
      <c r="T80" s="10">
        <f t="shared" si="51"/>
        <v>263311.38364434842</v>
      </c>
      <c r="U80" s="10">
        <f t="shared" si="59"/>
        <v>414983.59970026033</v>
      </c>
      <c r="V80" s="10">
        <f t="shared" si="52"/>
        <v>1000</v>
      </c>
      <c r="W80" s="10">
        <f t="shared" si="53"/>
        <v>168997.04863940674</v>
      </c>
      <c r="X80" s="9">
        <f t="shared" si="36"/>
        <v>25.625911352720689</v>
      </c>
      <c r="Y80" s="9">
        <f t="shared" si="56"/>
        <v>10659.958850104524</v>
      </c>
      <c r="AA80" s="10">
        <f t="shared" si="37"/>
        <v>2762.7202024584808</v>
      </c>
      <c r="AB80" s="10">
        <f t="shared" si="57"/>
        <v>196153.13437455197</v>
      </c>
      <c r="AC80" s="23"/>
      <c r="AD80" s="25" t="str">
        <f t="shared" si="38"/>
        <v>NA</v>
      </c>
      <c r="AE80" s="25" t="str">
        <f t="shared" si="39"/>
        <v>NA</v>
      </c>
      <c r="AF80" s="25" t="str">
        <f t="shared" si="40"/>
        <v>NA</v>
      </c>
      <c r="AG80" s="25">
        <f t="shared" si="41"/>
        <v>0</v>
      </c>
      <c r="AH80" s="25">
        <f t="shared" si="42"/>
        <v>0</v>
      </c>
      <c r="AI80" s="25">
        <f t="shared" si="43"/>
        <v>0</v>
      </c>
      <c r="AJ80" s="25">
        <f t="shared" si="44"/>
        <v>0</v>
      </c>
      <c r="AK80" s="25">
        <f t="shared" si="45"/>
        <v>0</v>
      </c>
      <c r="AL80" s="25">
        <f t="shared" si="46"/>
        <v>0</v>
      </c>
      <c r="AM80" s="25">
        <f t="shared" si="47"/>
        <v>0</v>
      </c>
      <c r="AO80" t="str">
        <f t="shared" si="32"/>
        <v>NA</v>
      </c>
    </row>
    <row r="81" spans="1:41" x14ac:dyDescent="0.3">
      <c r="A81" s="4">
        <f t="shared" si="54"/>
        <v>72</v>
      </c>
      <c r="B81">
        <v>41.442428539707258</v>
      </c>
      <c r="C81" s="5" t="str">
        <f t="shared" si="33"/>
        <v>NA</v>
      </c>
      <c r="D81" s="6" t="str">
        <f t="shared" si="48"/>
        <v>NA</v>
      </c>
      <c r="E81" s="7" t="str">
        <f t="shared" si="34"/>
        <v>NA</v>
      </c>
      <c r="I81" s="14"/>
      <c r="J81" s="14"/>
      <c r="K81" s="18"/>
      <c r="L81" s="7" t="str">
        <f t="shared" si="35"/>
        <v>NA</v>
      </c>
      <c r="M81" s="7" t="str">
        <f t="shared" si="30"/>
        <v>NA</v>
      </c>
      <c r="N81" s="14" t="str">
        <f t="shared" si="49"/>
        <v>NA</v>
      </c>
      <c r="O81" s="13" t="str">
        <f t="shared" si="31"/>
        <v>NA</v>
      </c>
      <c r="P81" s="7" t="str">
        <f t="shared" si="50"/>
        <v>NA</v>
      </c>
      <c r="Q81" s="12">
        <f t="shared" si="55"/>
        <v>71</v>
      </c>
      <c r="R81" s="9">
        <v>41.442428539707258</v>
      </c>
      <c r="S81" s="11">
        <f t="shared" si="58"/>
        <v>6.2000000000000145E-2</v>
      </c>
      <c r="T81" s="10">
        <f t="shared" si="51"/>
        <v>268291.38804553018</v>
      </c>
      <c r="U81" s="10">
        <f t="shared" si="59"/>
        <v>441774.5828816765</v>
      </c>
      <c r="V81" s="10">
        <f t="shared" si="52"/>
        <v>1000</v>
      </c>
      <c r="W81" s="10">
        <f t="shared" si="53"/>
        <v>169997.04863940674</v>
      </c>
      <c r="X81" s="9">
        <f t="shared" si="36"/>
        <v>24.129860030810438</v>
      </c>
      <c r="Y81" s="9">
        <f t="shared" si="56"/>
        <v>10684.088710135335</v>
      </c>
      <c r="AA81" s="10">
        <f t="shared" si="37"/>
        <v>2762.7202024584808</v>
      </c>
      <c r="AB81" s="10">
        <f t="shared" si="57"/>
        <v>198915.85457701044</v>
      </c>
      <c r="AC81" s="23"/>
      <c r="AD81" s="25" t="str">
        <f t="shared" si="38"/>
        <v>NA</v>
      </c>
      <c r="AE81" s="25" t="str">
        <f t="shared" si="39"/>
        <v>NA</v>
      </c>
      <c r="AF81" s="25" t="str">
        <f t="shared" si="40"/>
        <v>NA</v>
      </c>
      <c r="AG81" s="25">
        <f t="shared" si="41"/>
        <v>0</v>
      </c>
      <c r="AH81" s="25">
        <f t="shared" si="42"/>
        <v>0</v>
      </c>
      <c r="AI81" s="25">
        <f t="shared" si="43"/>
        <v>0</v>
      </c>
      <c r="AJ81" s="25">
        <f t="shared" si="44"/>
        <v>0</v>
      </c>
      <c r="AK81" s="25">
        <f t="shared" si="45"/>
        <v>0</v>
      </c>
      <c r="AL81" s="25">
        <f t="shared" si="46"/>
        <v>0</v>
      </c>
      <c r="AM81" s="25">
        <f t="shared" si="47"/>
        <v>0</v>
      </c>
      <c r="AO81" t="str">
        <f t="shared" si="32"/>
        <v>NA</v>
      </c>
    </row>
    <row r="82" spans="1:41" x14ac:dyDescent="0.3">
      <c r="A82" s="4">
        <f t="shared" si="54"/>
        <v>73</v>
      </c>
      <c r="B82">
        <v>46.995713964028027</v>
      </c>
      <c r="C82" s="5" t="str">
        <f t="shared" si="33"/>
        <v>NA</v>
      </c>
      <c r="D82" s="6" t="str">
        <f t="shared" si="48"/>
        <v>NA</v>
      </c>
      <c r="E82" s="7" t="str">
        <f t="shared" si="34"/>
        <v>NA</v>
      </c>
      <c r="I82" s="14"/>
      <c r="J82" s="14"/>
      <c r="K82" s="18"/>
      <c r="L82" s="7" t="str">
        <f t="shared" si="35"/>
        <v>NA</v>
      </c>
      <c r="M82" s="7" t="str">
        <f t="shared" si="30"/>
        <v>NA</v>
      </c>
      <c r="N82" s="14" t="str">
        <f t="shared" si="49"/>
        <v>NA</v>
      </c>
      <c r="O82" s="13" t="str">
        <f t="shared" si="31"/>
        <v>NA</v>
      </c>
      <c r="P82" s="7" t="str">
        <f t="shared" si="50"/>
        <v>NA</v>
      </c>
      <c r="Q82" s="12">
        <f t="shared" si="55"/>
        <v>72</v>
      </c>
      <c r="R82" s="9">
        <v>46.995713964028027</v>
      </c>
      <c r="S82" s="11">
        <f t="shared" si="58"/>
        <v>0.13399999999999992</v>
      </c>
      <c r="T82" s="10">
        <f t="shared" si="51"/>
        <v>273312.89248338866</v>
      </c>
      <c r="U82" s="10">
        <f t="shared" si="59"/>
        <v>502106.37698782113</v>
      </c>
      <c r="V82" s="10">
        <f t="shared" si="52"/>
        <v>1000</v>
      </c>
      <c r="W82" s="10">
        <f t="shared" si="53"/>
        <v>170997.04863940674</v>
      </c>
      <c r="X82" s="9">
        <f t="shared" si="36"/>
        <v>21.278536182372523</v>
      </c>
      <c r="Y82" s="9">
        <f t="shared" si="56"/>
        <v>10705.367246317706</v>
      </c>
      <c r="AA82" s="10">
        <f t="shared" si="37"/>
        <v>2762.7202024584808</v>
      </c>
      <c r="AB82" s="10">
        <f t="shared" si="57"/>
        <v>201678.57477946891</v>
      </c>
      <c r="AC82" s="23"/>
      <c r="AD82" s="25" t="str">
        <f t="shared" si="38"/>
        <v>NA</v>
      </c>
      <c r="AE82" s="25" t="str">
        <f t="shared" si="39"/>
        <v>NA</v>
      </c>
      <c r="AF82" s="25" t="str">
        <f t="shared" si="40"/>
        <v>NA</v>
      </c>
      <c r="AG82" s="25">
        <f t="shared" si="41"/>
        <v>0</v>
      </c>
      <c r="AH82" s="25">
        <f t="shared" si="42"/>
        <v>0</v>
      </c>
      <c r="AI82" s="25">
        <f t="shared" si="43"/>
        <v>0</v>
      </c>
      <c r="AJ82" s="25">
        <f t="shared" si="44"/>
        <v>0</v>
      </c>
      <c r="AK82" s="25">
        <f t="shared" si="45"/>
        <v>0</v>
      </c>
      <c r="AL82" s="25">
        <f t="shared" si="46"/>
        <v>0</v>
      </c>
      <c r="AM82" s="25">
        <f t="shared" si="47"/>
        <v>0</v>
      </c>
      <c r="AO82" t="str">
        <f t="shared" si="32"/>
        <v>NA</v>
      </c>
    </row>
    <row r="83" spans="1:41" x14ac:dyDescent="0.3">
      <c r="A83" s="4">
        <f t="shared" si="54"/>
        <v>74</v>
      </c>
      <c r="B83">
        <v>51.6482896464668</v>
      </c>
      <c r="C83" s="5" t="str">
        <f t="shared" si="33"/>
        <v>NA</v>
      </c>
      <c r="D83" s="6" t="str">
        <f t="shared" si="48"/>
        <v>NA</v>
      </c>
      <c r="E83" s="7" t="str">
        <f t="shared" si="34"/>
        <v>NA</v>
      </c>
      <c r="I83" s="14"/>
      <c r="J83" s="14"/>
      <c r="K83" s="18"/>
      <c r="L83" s="7" t="str">
        <f t="shared" si="35"/>
        <v>NA</v>
      </c>
      <c r="M83" s="7" t="str">
        <f t="shared" si="30"/>
        <v>NA</v>
      </c>
      <c r="N83" s="14" t="str">
        <f t="shared" si="49"/>
        <v>NA</v>
      </c>
      <c r="O83" s="13" t="str">
        <f t="shared" si="31"/>
        <v>NA</v>
      </c>
      <c r="P83" s="7" t="str">
        <f t="shared" si="50"/>
        <v>NA</v>
      </c>
      <c r="Q83" s="12">
        <f t="shared" si="55"/>
        <v>73</v>
      </c>
      <c r="R83" s="9">
        <v>51.6482896464668</v>
      </c>
      <c r="S83" s="11">
        <f t="shared" si="58"/>
        <v>9.8999999999999963E-2</v>
      </c>
      <c r="T83" s="10">
        <f t="shared" si="51"/>
        <v>278376.2427915624</v>
      </c>
      <c r="U83" s="10">
        <f t="shared" si="59"/>
        <v>552913.90830961545</v>
      </c>
      <c r="V83" s="10">
        <f t="shared" si="52"/>
        <v>1000</v>
      </c>
      <c r="W83" s="10">
        <f t="shared" si="53"/>
        <v>171997.04863940674</v>
      </c>
      <c r="X83" s="9">
        <f t="shared" si="36"/>
        <v>19.361725370675636</v>
      </c>
      <c r="Y83" s="9">
        <f t="shared" si="56"/>
        <v>10724.728971688382</v>
      </c>
      <c r="AA83" s="10">
        <f t="shared" si="37"/>
        <v>2762.7202024584808</v>
      </c>
      <c r="AB83" s="10">
        <f t="shared" si="57"/>
        <v>204441.29498192738</v>
      </c>
      <c r="AC83" s="23"/>
      <c r="AD83" s="25" t="str">
        <f t="shared" si="38"/>
        <v>NA</v>
      </c>
      <c r="AE83" s="25" t="str">
        <f t="shared" si="39"/>
        <v>NA</v>
      </c>
      <c r="AF83" s="25" t="str">
        <f t="shared" si="40"/>
        <v>NA</v>
      </c>
      <c r="AG83" s="25">
        <f t="shared" si="41"/>
        <v>0</v>
      </c>
      <c r="AH83" s="25">
        <f t="shared" si="42"/>
        <v>0</v>
      </c>
      <c r="AI83" s="25">
        <f t="shared" si="43"/>
        <v>0</v>
      </c>
      <c r="AJ83" s="25">
        <f t="shared" si="44"/>
        <v>0</v>
      </c>
      <c r="AK83" s="25">
        <f t="shared" si="45"/>
        <v>0</v>
      </c>
      <c r="AL83" s="25">
        <f t="shared" si="46"/>
        <v>0</v>
      </c>
      <c r="AM83" s="25">
        <f t="shared" si="47"/>
        <v>0</v>
      </c>
      <c r="AO83" t="str">
        <f t="shared" si="32"/>
        <v>NA</v>
      </c>
    </row>
    <row r="84" spans="1:41" x14ac:dyDescent="0.3">
      <c r="A84" s="4">
        <f t="shared" si="54"/>
        <v>75</v>
      </c>
      <c r="B84">
        <v>45.140605151011982</v>
      </c>
      <c r="C84" s="5" t="str">
        <f t="shared" si="33"/>
        <v>NA</v>
      </c>
      <c r="D84" s="6" t="str">
        <f t="shared" si="48"/>
        <v>NA</v>
      </c>
      <c r="E84" s="7" t="str">
        <f t="shared" si="34"/>
        <v>NA</v>
      </c>
      <c r="I84" s="14"/>
      <c r="J84" s="14"/>
      <c r="K84" s="18"/>
      <c r="L84" s="7" t="str">
        <f t="shared" si="35"/>
        <v>NA</v>
      </c>
      <c r="M84" s="7" t="str">
        <f t="shared" si="30"/>
        <v>NA</v>
      </c>
      <c r="N84" s="14" t="str">
        <f t="shared" si="49"/>
        <v>NA</v>
      </c>
      <c r="O84" s="13" t="str">
        <f t="shared" si="31"/>
        <v>NA</v>
      </c>
      <c r="P84" s="7" t="str">
        <f t="shared" si="50"/>
        <v>NA</v>
      </c>
      <c r="Q84" s="12">
        <f t="shared" si="55"/>
        <v>74</v>
      </c>
      <c r="R84" s="9">
        <v>45.140605151011982</v>
      </c>
      <c r="S84" s="11">
        <f t="shared" si="58"/>
        <v>-0.12600000000000003</v>
      </c>
      <c r="T84" s="10">
        <f t="shared" si="51"/>
        <v>283481.78768563777</v>
      </c>
      <c r="U84" s="10">
        <f t="shared" si="59"/>
        <v>484120.7558626039</v>
      </c>
      <c r="V84" s="10">
        <f t="shared" si="52"/>
        <v>1000</v>
      </c>
      <c r="W84" s="10">
        <f t="shared" si="53"/>
        <v>172997.04863940674</v>
      </c>
      <c r="X84" s="9">
        <f t="shared" si="36"/>
        <v>22.153003856608279</v>
      </c>
      <c r="Y84" s="9">
        <f t="shared" si="56"/>
        <v>10746.881975544991</v>
      </c>
      <c r="AA84" s="10">
        <f t="shared" si="37"/>
        <v>2762.7202024584808</v>
      </c>
      <c r="AB84" s="10">
        <f t="shared" si="57"/>
        <v>207204.01518438585</v>
      </c>
      <c r="AC84" s="23"/>
      <c r="AD84" s="25" t="str">
        <f t="shared" si="38"/>
        <v>NA</v>
      </c>
      <c r="AE84" s="25" t="str">
        <f t="shared" si="39"/>
        <v>NA</v>
      </c>
      <c r="AF84" s="25" t="str">
        <f t="shared" si="40"/>
        <v>NA</v>
      </c>
      <c r="AG84" s="25">
        <f t="shared" si="41"/>
        <v>0</v>
      </c>
      <c r="AH84" s="25">
        <f t="shared" si="42"/>
        <v>0</v>
      </c>
      <c r="AI84" s="25">
        <f t="shared" si="43"/>
        <v>0</v>
      </c>
      <c r="AJ84" s="25">
        <f t="shared" si="44"/>
        <v>0</v>
      </c>
      <c r="AK84" s="25">
        <f t="shared" si="45"/>
        <v>0</v>
      </c>
      <c r="AL84" s="25">
        <f t="shared" si="46"/>
        <v>0</v>
      </c>
      <c r="AM84" s="25">
        <f t="shared" si="47"/>
        <v>0</v>
      </c>
      <c r="AO84" t="str">
        <f t="shared" si="32"/>
        <v>NA</v>
      </c>
    </row>
    <row r="85" spans="1:41" x14ac:dyDescent="0.3">
      <c r="A85" s="4">
        <f t="shared" si="54"/>
        <v>76</v>
      </c>
      <c r="B85">
        <v>47.081651172505495</v>
      </c>
      <c r="C85" s="5" t="str">
        <f t="shared" si="33"/>
        <v>NA</v>
      </c>
      <c r="D85" s="6" t="str">
        <f t="shared" si="48"/>
        <v>NA</v>
      </c>
      <c r="E85" s="7" t="str">
        <f t="shared" si="34"/>
        <v>NA</v>
      </c>
      <c r="I85" s="14"/>
      <c r="J85" s="14"/>
      <c r="K85" s="18"/>
      <c r="L85" s="7" t="str">
        <f t="shared" si="35"/>
        <v>NA</v>
      </c>
      <c r="M85" s="7" t="str">
        <f t="shared" si="30"/>
        <v>NA</v>
      </c>
      <c r="N85" s="14" t="str">
        <f t="shared" si="49"/>
        <v>NA</v>
      </c>
      <c r="O85" s="13" t="str">
        <f t="shared" si="31"/>
        <v>NA</v>
      </c>
      <c r="P85" s="7" t="str">
        <f t="shared" si="50"/>
        <v>NA</v>
      </c>
      <c r="Q85" s="12">
        <f t="shared" si="55"/>
        <v>75</v>
      </c>
      <c r="R85" s="9">
        <v>47.081651172505495</v>
      </c>
      <c r="S85" s="11">
        <f t="shared" si="58"/>
        <v>4.2999999999999948E-2</v>
      </c>
      <c r="T85" s="10">
        <f t="shared" si="51"/>
        <v>288629.87878716365</v>
      </c>
      <c r="U85" s="10">
        <f t="shared" si="59"/>
        <v>505980.94836469583</v>
      </c>
      <c r="V85" s="10">
        <f t="shared" si="52"/>
        <v>1000</v>
      </c>
      <c r="W85" s="10">
        <f t="shared" si="53"/>
        <v>173997.04863940674</v>
      </c>
      <c r="X85" s="9">
        <f t="shared" si="36"/>
        <v>21.239696890324335</v>
      </c>
      <c r="Y85" s="9">
        <f t="shared" si="56"/>
        <v>10768.121672435316</v>
      </c>
      <c r="AA85" s="10">
        <f t="shared" si="37"/>
        <v>2762.7202024584808</v>
      </c>
      <c r="AB85" s="10">
        <f t="shared" si="57"/>
        <v>209966.73538684432</v>
      </c>
      <c r="AC85" s="23"/>
      <c r="AD85" s="25" t="str">
        <f t="shared" si="38"/>
        <v>NA</v>
      </c>
      <c r="AE85" s="25" t="str">
        <f t="shared" si="39"/>
        <v>NA</v>
      </c>
      <c r="AF85" s="25" t="str">
        <f t="shared" si="40"/>
        <v>NA</v>
      </c>
      <c r="AG85" s="25">
        <f t="shared" si="41"/>
        <v>0</v>
      </c>
      <c r="AH85" s="25">
        <f t="shared" si="42"/>
        <v>0</v>
      </c>
      <c r="AI85" s="25">
        <f t="shared" si="43"/>
        <v>0</v>
      </c>
      <c r="AJ85" s="25">
        <f t="shared" si="44"/>
        <v>0</v>
      </c>
      <c r="AK85" s="25">
        <f t="shared" si="45"/>
        <v>0</v>
      </c>
      <c r="AL85" s="25">
        <f t="shared" si="46"/>
        <v>0</v>
      </c>
      <c r="AM85" s="25">
        <f t="shared" si="47"/>
        <v>0</v>
      </c>
      <c r="AO85" t="str">
        <f t="shared" si="32"/>
        <v>NA</v>
      </c>
    </row>
    <row r="86" spans="1:41" x14ac:dyDescent="0.3">
      <c r="A86" s="4">
        <f t="shared" si="54"/>
        <v>77</v>
      </c>
      <c r="B86">
        <v>49.200325475268237</v>
      </c>
      <c r="C86" s="5" t="str">
        <f t="shared" si="33"/>
        <v>NA</v>
      </c>
      <c r="D86" s="6" t="str">
        <f t="shared" si="48"/>
        <v>NA</v>
      </c>
      <c r="E86" s="7" t="str">
        <f t="shared" si="34"/>
        <v>NA</v>
      </c>
      <c r="I86" s="14"/>
      <c r="J86" s="14"/>
      <c r="K86" s="18"/>
      <c r="L86" s="7" t="str">
        <f t="shared" si="35"/>
        <v>NA</v>
      </c>
      <c r="M86" s="7" t="str">
        <f t="shared" si="30"/>
        <v>NA</v>
      </c>
      <c r="N86" s="14" t="str">
        <f t="shared" si="49"/>
        <v>NA</v>
      </c>
      <c r="O86" s="13" t="str">
        <f t="shared" si="31"/>
        <v>NA</v>
      </c>
      <c r="P86" s="7" t="str">
        <f t="shared" si="50"/>
        <v>NA</v>
      </c>
      <c r="Q86" s="12">
        <f t="shared" si="55"/>
        <v>76</v>
      </c>
      <c r="R86" s="9">
        <v>49.200325475268237</v>
      </c>
      <c r="S86" s="11">
        <f t="shared" si="58"/>
        <v>4.499999999999988E-2</v>
      </c>
      <c r="T86" s="10">
        <f t="shared" si="51"/>
        <v>293820.87064786907</v>
      </c>
      <c r="U86" s="10">
        <f t="shared" si="59"/>
        <v>529795.09104110708</v>
      </c>
      <c r="V86" s="10">
        <f t="shared" si="52"/>
        <v>1000</v>
      </c>
      <c r="W86" s="10">
        <f t="shared" si="53"/>
        <v>174997.04863940674</v>
      </c>
      <c r="X86" s="9">
        <f t="shared" si="36"/>
        <v>20.325068794568743</v>
      </c>
      <c r="Y86" s="9">
        <f t="shared" si="56"/>
        <v>10788.446741229885</v>
      </c>
      <c r="AA86" s="10">
        <f t="shared" si="37"/>
        <v>2762.7202024584808</v>
      </c>
      <c r="AB86" s="10">
        <f t="shared" si="57"/>
        <v>212729.45558930279</v>
      </c>
      <c r="AC86" s="23"/>
      <c r="AD86" s="25" t="str">
        <f t="shared" si="38"/>
        <v>NA</v>
      </c>
      <c r="AE86" s="25" t="str">
        <f t="shared" si="39"/>
        <v>NA</v>
      </c>
      <c r="AF86" s="25" t="str">
        <f t="shared" si="40"/>
        <v>NA</v>
      </c>
      <c r="AG86" s="25">
        <f t="shared" si="41"/>
        <v>0</v>
      </c>
      <c r="AH86" s="25">
        <f t="shared" si="42"/>
        <v>0</v>
      </c>
      <c r="AI86" s="25">
        <f t="shared" si="43"/>
        <v>0</v>
      </c>
      <c r="AJ86" s="25">
        <f t="shared" si="44"/>
        <v>0</v>
      </c>
      <c r="AK86" s="25">
        <f t="shared" si="45"/>
        <v>0</v>
      </c>
      <c r="AL86" s="25">
        <f t="shared" si="46"/>
        <v>0</v>
      </c>
      <c r="AM86" s="25">
        <f t="shared" si="47"/>
        <v>0</v>
      </c>
      <c r="AO86" t="str">
        <f t="shared" si="32"/>
        <v>NA</v>
      </c>
    </row>
    <row r="87" spans="1:41" x14ac:dyDescent="0.3">
      <c r="A87" s="4">
        <f t="shared" si="54"/>
        <v>78</v>
      </c>
      <c r="B87">
        <v>47.625915060059654</v>
      </c>
      <c r="C87" s="5" t="str">
        <f t="shared" si="33"/>
        <v>NA</v>
      </c>
      <c r="D87" s="6" t="str">
        <f t="shared" si="48"/>
        <v>NA</v>
      </c>
      <c r="E87" s="7" t="str">
        <f t="shared" si="34"/>
        <v>NA</v>
      </c>
      <c r="I87" s="14"/>
      <c r="J87" s="14"/>
      <c r="K87" s="18"/>
      <c r="L87" s="7" t="str">
        <f t="shared" si="35"/>
        <v>NA</v>
      </c>
      <c r="M87" s="7" t="str">
        <f t="shared" ref="M87:M150" si="60">IF(C87="NA","NA",IF(M86="NA",L87,M86+L87))</f>
        <v>NA</v>
      </c>
      <c r="N87" s="14" t="str">
        <f t="shared" si="49"/>
        <v>NA</v>
      </c>
      <c r="O87" s="13" t="str">
        <f t="shared" ref="O87:O150" si="61">IF(C87="NA","NA",IF(O86="NA",N87,O86+N87))</f>
        <v>NA</v>
      </c>
      <c r="P87" s="7" t="str">
        <f t="shared" si="50"/>
        <v>NA</v>
      </c>
      <c r="Q87" s="12">
        <f t="shared" si="55"/>
        <v>77</v>
      </c>
      <c r="R87" s="9">
        <v>47.625915060059654</v>
      </c>
      <c r="S87" s="11">
        <f t="shared" si="58"/>
        <v>-3.199999999999998E-2</v>
      </c>
      <c r="T87" s="10">
        <f t="shared" si="51"/>
        <v>299055.12077408016</v>
      </c>
      <c r="U87" s="10">
        <f t="shared" si="59"/>
        <v>513809.64812779165</v>
      </c>
      <c r="V87" s="10">
        <f t="shared" si="52"/>
        <v>1000</v>
      </c>
      <c r="W87" s="10">
        <f t="shared" si="53"/>
        <v>175997.04863940674</v>
      </c>
      <c r="X87" s="9">
        <f t="shared" si="36"/>
        <v>20.996971895215644</v>
      </c>
      <c r="Y87" s="9">
        <f t="shared" si="56"/>
        <v>10809.443713125102</v>
      </c>
      <c r="AA87" s="10">
        <f t="shared" si="37"/>
        <v>2762.7202024584808</v>
      </c>
      <c r="AB87" s="10">
        <f t="shared" si="57"/>
        <v>215492.17579176126</v>
      </c>
      <c r="AC87" s="23"/>
      <c r="AD87" s="25" t="str">
        <f t="shared" si="38"/>
        <v>NA</v>
      </c>
      <c r="AE87" s="25" t="str">
        <f t="shared" si="39"/>
        <v>NA</v>
      </c>
      <c r="AF87" s="25" t="str">
        <f t="shared" si="40"/>
        <v>NA</v>
      </c>
      <c r="AG87" s="25">
        <f t="shared" si="41"/>
        <v>0</v>
      </c>
      <c r="AH87" s="25">
        <f t="shared" si="42"/>
        <v>0</v>
      </c>
      <c r="AI87" s="25">
        <f t="shared" si="43"/>
        <v>0</v>
      </c>
      <c r="AJ87" s="25">
        <f t="shared" si="44"/>
        <v>0</v>
      </c>
      <c r="AK87" s="25">
        <f t="shared" si="45"/>
        <v>0</v>
      </c>
      <c r="AL87" s="25">
        <f t="shared" si="46"/>
        <v>0</v>
      </c>
      <c r="AM87" s="25">
        <f t="shared" si="47"/>
        <v>0</v>
      </c>
      <c r="AO87" t="str">
        <f t="shared" si="32"/>
        <v>NA</v>
      </c>
    </row>
    <row r="88" spans="1:41" x14ac:dyDescent="0.3">
      <c r="A88" s="4">
        <f t="shared" si="54"/>
        <v>79</v>
      </c>
      <c r="B88">
        <v>46.911526334158758</v>
      </c>
      <c r="C88" s="5" t="str">
        <f t="shared" si="33"/>
        <v>NA</v>
      </c>
      <c r="D88" s="6" t="str">
        <f t="shared" si="48"/>
        <v>NA</v>
      </c>
      <c r="E88" s="7" t="str">
        <f t="shared" si="34"/>
        <v>NA</v>
      </c>
      <c r="I88" s="14"/>
      <c r="J88" s="14"/>
      <c r="K88" s="18"/>
      <c r="L88" s="7" t="str">
        <f t="shared" si="35"/>
        <v>NA</v>
      </c>
      <c r="M88" s="7" t="str">
        <f t="shared" si="60"/>
        <v>NA</v>
      </c>
      <c r="N88" s="14" t="str">
        <f t="shared" si="49"/>
        <v>NA</v>
      </c>
      <c r="O88" s="13" t="str">
        <f t="shared" si="61"/>
        <v>NA</v>
      </c>
      <c r="P88" s="7" t="str">
        <f t="shared" si="50"/>
        <v>NA</v>
      </c>
      <c r="Q88" s="12">
        <f t="shared" si="55"/>
        <v>78</v>
      </c>
      <c r="R88" s="9">
        <v>46.911526334158758</v>
      </c>
      <c r="S88" s="11">
        <f t="shared" si="58"/>
        <v>-1.5000000000000031E-2</v>
      </c>
      <c r="T88" s="10">
        <f t="shared" si="51"/>
        <v>304332.98965134314</v>
      </c>
      <c r="U88" s="10">
        <f t="shared" si="59"/>
        <v>507087.50340587477</v>
      </c>
      <c r="V88" s="10">
        <f t="shared" si="52"/>
        <v>1000</v>
      </c>
      <c r="W88" s="10">
        <f t="shared" si="53"/>
        <v>176997.04863940674</v>
      </c>
      <c r="X88" s="9">
        <f t="shared" si="36"/>
        <v>21.316722736259536</v>
      </c>
      <c r="Y88" s="9">
        <f t="shared" si="56"/>
        <v>10830.760435861361</v>
      </c>
      <c r="AA88" s="10">
        <f t="shared" si="37"/>
        <v>2762.7202024584808</v>
      </c>
      <c r="AB88" s="10">
        <f t="shared" si="57"/>
        <v>218254.89599421973</v>
      </c>
      <c r="AC88" s="23"/>
      <c r="AD88" s="25" t="str">
        <f t="shared" si="38"/>
        <v>NA</v>
      </c>
      <c r="AE88" s="25" t="str">
        <f t="shared" si="39"/>
        <v>NA</v>
      </c>
      <c r="AF88" s="25" t="str">
        <f t="shared" si="40"/>
        <v>NA</v>
      </c>
      <c r="AG88" s="25">
        <f t="shared" si="41"/>
        <v>0</v>
      </c>
      <c r="AH88" s="25">
        <f t="shared" si="42"/>
        <v>0</v>
      </c>
      <c r="AI88" s="25">
        <f t="shared" si="43"/>
        <v>0</v>
      </c>
      <c r="AJ88" s="25">
        <f t="shared" si="44"/>
        <v>0</v>
      </c>
      <c r="AK88" s="25">
        <f t="shared" si="45"/>
        <v>0</v>
      </c>
      <c r="AL88" s="25">
        <f t="shared" si="46"/>
        <v>0</v>
      </c>
      <c r="AM88" s="25">
        <f t="shared" si="47"/>
        <v>0</v>
      </c>
      <c r="AO88" t="str">
        <f t="shared" si="32"/>
        <v>NA</v>
      </c>
    </row>
    <row r="89" spans="1:41" x14ac:dyDescent="0.3">
      <c r="A89" s="4">
        <f t="shared" si="54"/>
        <v>80</v>
      </c>
      <c r="B89">
        <v>43.111692701091897</v>
      </c>
      <c r="C89" s="5" t="str">
        <f t="shared" si="33"/>
        <v>NA</v>
      </c>
      <c r="D89" s="6" t="str">
        <f t="shared" si="48"/>
        <v>NA</v>
      </c>
      <c r="E89" s="7" t="str">
        <f t="shared" si="34"/>
        <v>NA</v>
      </c>
      <c r="I89" s="14"/>
      <c r="J89" s="14"/>
      <c r="K89" s="18"/>
      <c r="L89" s="7" t="str">
        <f t="shared" si="35"/>
        <v>NA</v>
      </c>
      <c r="M89" s="7" t="str">
        <f t="shared" si="60"/>
        <v>NA</v>
      </c>
      <c r="N89" s="14" t="str">
        <f t="shared" si="49"/>
        <v>NA</v>
      </c>
      <c r="O89" s="13" t="str">
        <f t="shared" si="61"/>
        <v>NA</v>
      </c>
      <c r="P89" s="7" t="str">
        <f t="shared" si="50"/>
        <v>NA</v>
      </c>
      <c r="Q89" s="12">
        <f t="shared" si="55"/>
        <v>79</v>
      </c>
      <c r="R89" s="9">
        <v>43.111692701091897</v>
      </c>
      <c r="S89" s="11">
        <f t="shared" si="58"/>
        <v>-8.100000000000003E-2</v>
      </c>
      <c r="T89" s="10">
        <f t="shared" si="51"/>
        <v>309654.84076924995</v>
      </c>
      <c r="U89" s="10">
        <f t="shared" si="59"/>
        <v>466932.4156299989</v>
      </c>
      <c r="V89" s="10">
        <f t="shared" si="52"/>
        <v>1000</v>
      </c>
      <c r="W89" s="10">
        <f t="shared" si="53"/>
        <v>177997.04863940674</v>
      </c>
      <c r="X89" s="9">
        <f t="shared" si="36"/>
        <v>23.195563369161629</v>
      </c>
      <c r="Y89" s="9">
        <f t="shared" si="56"/>
        <v>10853.955999230522</v>
      </c>
      <c r="AA89" s="10">
        <f t="shared" si="37"/>
        <v>2762.7202024584808</v>
      </c>
      <c r="AB89" s="10">
        <f t="shared" si="57"/>
        <v>221017.61619667819</v>
      </c>
      <c r="AC89" s="23"/>
      <c r="AD89" s="25" t="str">
        <f t="shared" si="38"/>
        <v>NA</v>
      </c>
      <c r="AE89" s="25" t="str">
        <f t="shared" si="39"/>
        <v>NA</v>
      </c>
      <c r="AF89" s="25" t="str">
        <f t="shared" si="40"/>
        <v>NA</v>
      </c>
      <c r="AG89" s="25">
        <f t="shared" si="41"/>
        <v>0</v>
      </c>
      <c r="AH89" s="25">
        <f t="shared" si="42"/>
        <v>0</v>
      </c>
      <c r="AI89" s="25">
        <f t="shared" si="43"/>
        <v>0</v>
      </c>
      <c r="AJ89" s="25">
        <f t="shared" si="44"/>
        <v>0</v>
      </c>
      <c r="AK89" s="25">
        <f t="shared" si="45"/>
        <v>0</v>
      </c>
      <c r="AL89" s="25">
        <f t="shared" si="46"/>
        <v>0</v>
      </c>
      <c r="AM89" s="25">
        <f t="shared" si="47"/>
        <v>0</v>
      </c>
      <c r="AO89" t="str">
        <f t="shared" si="32"/>
        <v>NA</v>
      </c>
    </row>
    <row r="90" spans="1:41" x14ac:dyDescent="0.3">
      <c r="A90" s="4">
        <f t="shared" si="54"/>
        <v>81</v>
      </c>
      <c r="B90">
        <v>46.258846268271604</v>
      </c>
      <c r="C90" s="5" t="str">
        <f t="shared" si="33"/>
        <v>NA</v>
      </c>
      <c r="D90" s="6" t="str">
        <f t="shared" si="48"/>
        <v>NA</v>
      </c>
      <c r="E90" s="7" t="str">
        <f t="shared" si="34"/>
        <v>NA</v>
      </c>
      <c r="I90" s="14"/>
      <c r="J90" s="14"/>
      <c r="K90" s="18"/>
      <c r="L90" s="7" t="str">
        <f t="shared" si="35"/>
        <v>NA</v>
      </c>
      <c r="M90" s="7" t="str">
        <f t="shared" si="60"/>
        <v>NA</v>
      </c>
      <c r="N90" s="14" t="str">
        <f t="shared" si="49"/>
        <v>NA</v>
      </c>
      <c r="O90" s="13" t="str">
        <f t="shared" si="61"/>
        <v>NA</v>
      </c>
      <c r="P90" s="7" t="str">
        <f t="shared" si="50"/>
        <v>NA</v>
      </c>
      <c r="Q90" s="12">
        <f t="shared" si="55"/>
        <v>80</v>
      </c>
      <c r="R90" s="9">
        <v>46.258846268271604</v>
      </c>
      <c r="S90" s="11">
        <f t="shared" si="58"/>
        <v>7.2999999999999968E-2</v>
      </c>
      <c r="T90" s="10">
        <f t="shared" si="51"/>
        <v>315021.04064647265</v>
      </c>
      <c r="U90" s="10">
        <f t="shared" si="59"/>
        <v>502091.4819709888</v>
      </c>
      <c r="V90" s="10">
        <f t="shared" si="52"/>
        <v>1000</v>
      </c>
      <c r="W90" s="10">
        <f t="shared" si="53"/>
        <v>178997.04863940674</v>
      </c>
      <c r="X90" s="9">
        <f t="shared" si="36"/>
        <v>21.617486830532741</v>
      </c>
      <c r="Y90" s="9">
        <f t="shared" si="56"/>
        <v>10875.573486061056</v>
      </c>
      <c r="AA90" s="10">
        <f t="shared" si="37"/>
        <v>2762.7202024584808</v>
      </c>
      <c r="AB90" s="10">
        <f t="shared" si="57"/>
        <v>223780.33639913666</v>
      </c>
      <c r="AC90" s="23"/>
      <c r="AD90" s="25" t="str">
        <f t="shared" si="38"/>
        <v>NA</v>
      </c>
      <c r="AE90" s="25" t="str">
        <f t="shared" si="39"/>
        <v>NA</v>
      </c>
      <c r="AF90" s="25" t="str">
        <f t="shared" si="40"/>
        <v>NA</v>
      </c>
      <c r="AG90" s="25">
        <f t="shared" si="41"/>
        <v>0</v>
      </c>
      <c r="AH90" s="25">
        <f t="shared" si="42"/>
        <v>0</v>
      </c>
      <c r="AI90" s="25">
        <f t="shared" si="43"/>
        <v>0</v>
      </c>
      <c r="AJ90" s="25">
        <f t="shared" si="44"/>
        <v>0</v>
      </c>
      <c r="AK90" s="25">
        <f t="shared" si="45"/>
        <v>0</v>
      </c>
      <c r="AL90" s="25">
        <f t="shared" si="46"/>
        <v>0</v>
      </c>
      <c r="AM90" s="25">
        <f t="shared" si="47"/>
        <v>0</v>
      </c>
      <c r="AO90" t="str">
        <f t="shared" si="32"/>
        <v>NA</v>
      </c>
    </row>
    <row r="91" spans="1:41" x14ac:dyDescent="0.3">
      <c r="A91" s="4">
        <f t="shared" si="54"/>
        <v>82</v>
      </c>
      <c r="B91">
        <v>45.24115165036963</v>
      </c>
      <c r="C91" s="5" t="str">
        <f t="shared" si="33"/>
        <v>NA</v>
      </c>
      <c r="D91" s="6" t="str">
        <f t="shared" si="48"/>
        <v>NA</v>
      </c>
      <c r="E91" s="7" t="str">
        <f t="shared" si="34"/>
        <v>NA</v>
      </c>
      <c r="I91" s="14"/>
      <c r="J91" s="14"/>
      <c r="K91" s="18"/>
      <c r="L91" s="7" t="str">
        <f t="shared" si="35"/>
        <v>NA</v>
      </c>
      <c r="M91" s="7" t="str">
        <f t="shared" si="60"/>
        <v>NA</v>
      </c>
      <c r="N91" s="14" t="str">
        <f t="shared" si="49"/>
        <v>NA</v>
      </c>
      <c r="O91" s="13" t="str">
        <f t="shared" si="61"/>
        <v>NA</v>
      </c>
      <c r="P91" s="7" t="str">
        <f t="shared" si="50"/>
        <v>NA</v>
      </c>
      <c r="Q91" s="12">
        <f t="shared" si="55"/>
        <v>81</v>
      </c>
      <c r="R91" s="9">
        <v>45.24115165036963</v>
      </c>
      <c r="S91" s="11">
        <f t="shared" si="58"/>
        <v>-2.1999999999999964E-2</v>
      </c>
      <c r="T91" s="10">
        <f t="shared" si="51"/>
        <v>320431.95885600551</v>
      </c>
      <c r="U91" s="10">
        <f t="shared" si="59"/>
        <v>492023.46936762705</v>
      </c>
      <c r="V91" s="10">
        <f t="shared" si="52"/>
        <v>1000</v>
      </c>
      <c r="W91" s="10">
        <f t="shared" si="53"/>
        <v>179997.04863940674</v>
      </c>
      <c r="X91" s="9">
        <f t="shared" si="36"/>
        <v>22.103769765370899</v>
      </c>
      <c r="Y91" s="9">
        <f t="shared" si="56"/>
        <v>10897.677255826426</v>
      </c>
      <c r="AA91" s="10">
        <f t="shared" si="37"/>
        <v>2762.7202024584808</v>
      </c>
      <c r="AB91" s="10">
        <f t="shared" si="57"/>
        <v>226543.05660159513</v>
      </c>
      <c r="AC91" s="23"/>
      <c r="AD91" s="25" t="str">
        <f t="shared" si="38"/>
        <v>NA</v>
      </c>
      <c r="AE91" s="25" t="str">
        <f t="shared" si="39"/>
        <v>NA</v>
      </c>
      <c r="AF91" s="25" t="str">
        <f t="shared" si="40"/>
        <v>NA</v>
      </c>
      <c r="AG91" s="25">
        <f t="shared" si="41"/>
        <v>0</v>
      </c>
      <c r="AH91" s="25">
        <f t="shared" si="42"/>
        <v>0</v>
      </c>
      <c r="AI91" s="25">
        <f t="shared" si="43"/>
        <v>0</v>
      </c>
      <c r="AJ91" s="25">
        <f t="shared" si="44"/>
        <v>0</v>
      </c>
      <c r="AK91" s="25">
        <f t="shared" si="45"/>
        <v>0</v>
      </c>
      <c r="AL91" s="25">
        <f t="shared" si="46"/>
        <v>0</v>
      </c>
      <c r="AM91" s="25">
        <f t="shared" si="47"/>
        <v>0</v>
      </c>
      <c r="AO91" t="str">
        <f t="shared" si="32"/>
        <v>NA</v>
      </c>
    </row>
    <row r="92" spans="1:41" x14ac:dyDescent="0.3">
      <c r="A92" s="4">
        <f t="shared" si="54"/>
        <v>83</v>
      </c>
      <c r="B92">
        <v>39.26931963252084</v>
      </c>
      <c r="C92" s="5" t="str">
        <f t="shared" si="33"/>
        <v>NA</v>
      </c>
      <c r="D92" s="6" t="str">
        <f t="shared" si="48"/>
        <v>NA</v>
      </c>
      <c r="E92" s="7" t="str">
        <f t="shared" si="34"/>
        <v>NA</v>
      </c>
      <c r="I92" s="14"/>
      <c r="J92" s="14"/>
      <c r="K92" s="18"/>
      <c r="L92" s="7" t="str">
        <f t="shared" si="35"/>
        <v>NA</v>
      </c>
      <c r="M92" s="7" t="str">
        <f t="shared" si="60"/>
        <v>NA</v>
      </c>
      <c r="N92" s="14" t="str">
        <f t="shared" si="49"/>
        <v>NA</v>
      </c>
      <c r="O92" s="13" t="str">
        <f t="shared" si="61"/>
        <v>NA</v>
      </c>
      <c r="P92" s="7" t="str">
        <f t="shared" si="50"/>
        <v>NA</v>
      </c>
      <c r="Q92" s="12">
        <f t="shared" si="55"/>
        <v>82</v>
      </c>
      <c r="R92" s="9">
        <v>39.26931963252084</v>
      </c>
      <c r="S92" s="11">
        <f t="shared" si="58"/>
        <v>-0.13199999999999998</v>
      </c>
      <c r="T92" s="10">
        <f t="shared" si="51"/>
        <v>325887.9680506179</v>
      </c>
      <c r="U92" s="10">
        <f t="shared" si="59"/>
        <v>427944.37141110026</v>
      </c>
      <c r="V92" s="10">
        <f t="shared" si="52"/>
        <v>1000</v>
      </c>
      <c r="W92" s="10">
        <f t="shared" si="53"/>
        <v>180997.04863940674</v>
      </c>
      <c r="X92" s="9">
        <f t="shared" si="36"/>
        <v>25.465172540749883</v>
      </c>
      <c r="Y92" s="9">
        <f t="shared" si="56"/>
        <v>10923.142428367175</v>
      </c>
      <c r="AA92" s="10">
        <f t="shared" si="37"/>
        <v>2762.7202024584808</v>
      </c>
      <c r="AB92" s="10">
        <f t="shared" si="57"/>
        <v>229305.7768040536</v>
      </c>
      <c r="AC92" s="23"/>
      <c r="AD92" s="25" t="str">
        <f t="shared" si="38"/>
        <v>NA</v>
      </c>
      <c r="AE92" s="25" t="str">
        <f t="shared" si="39"/>
        <v>NA</v>
      </c>
      <c r="AF92" s="25" t="str">
        <f t="shared" si="40"/>
        <v>NA</v>
      </c>
      <c r="AG92" s="25">
        <f t="shared" si="41"/>
        <v>0</v>
      </c>
      <c r="AH92" s="25">
        <f t="shared" si="42"/>
        <v>0</v>
      </c>
      <c r="AI92" s="25">
        <f t="shared" si="43"/>
        <v>0</v>
      </c>
      <c r="AJ92" s="25">
        <f t="shared" si="44"/>
        <v>0</v>
      </c>
      <c r="AK92" s="25">
        <f t="shared" si="45"/>
        <v>0</v>
      </c>
      <c r="AL92" s="25">
        <f t="shared" si="46"/>
        <v>0</v>
      </c>
      <c r="AM92" s="25">
        <f t="shared" si="47"/>
        <v>0</v>
      </c>
      <c r="AO92" t="str">
        <f t="shared" si="32"/>
        <v>NA</v>
      </c>
    </row>
    <row r="93" spans="1:41" x14ac:dyDescent="0.3">
      <c r="A93" s="4">
        <f t="shared" si="54"/>
        <v>84</v>
      </c>
      <c r="B93">
        <v>41.19351629451436</v>
      </c>
      <c r="C93" s="5" t="str">
        <f t="shared" si="33"/>
        <v>NA</v>
      </c>
      <c r="D93" s="6" t="str">
        <f t="shared" si="48"/>
        <v>NA</v>
      </c>
      <c r="E93" s="7" t="str">
        <f t="shared" si="34"/>
        <v>NA</v>
      </c>
      <c r="I93" s="14"/>
      <c r="J93" s="14"/>
      <c r="K93" s="18"/>
      <c r="L93" s="7" t="str">
        <f t="shared" si="35"/>
        <v>NA</v>
      </c>
      <c r="M93" s="7" t="str">
        <f t="shared" si="60"/>
        <v>NA</v>
      </c>
      <c r="N93" s="14" t="str">
        <f t="shared" si="49"/>
        <v>NA</v>
      </c>
      <c r="O93" s="13" t="str">
        <f t="shared" si="61"/>
        <v>NA</v>
      </c>
      <c r="P93" s="7" t="str">
        <f t="shared" si="50"/>
        <v>NA</v>
      </c>
      <c r="Q93" s="12">
        <f t="shared" si="55"/>
        <v>83</v>
      </c>
      <c r="R93" s="9">
        <v>41.19351629451436</v>
      </c>
      <c r="S93" s="11">
        <f t="shared" si="58"/>
        <v>4.8999999999999967E-2</v>
      </c>
      <c r="T93" s="10">
        <f t="shared" si="51"/>
        <v>331389.44398851861</v>
      </c>
      <c r="U93" s="10">
        <f t="shared" si="59"/>
        <v>449962.64561024413</v>
      </c>
      <c r="V93" s="10">
        <f t="shared" si="52"/>
        <v>1000</v>
      </c>
      <c r="W93" s="10">
        <f t="shared" si="53"/>
        <v>181997.04863940674</v>
      </c>
      <c r="X93" s="9">
        <f t="shared" si="36"/>
        <v>24.275664957816858</v>
      </c>
      <c r="Y93" s="9">
        <f t="shared" si="56"/>
        <v>10947.418093324992</v>
      </c>
      <c r="AA93" s="10">
        <f t="shared" si="37"/>
        <v>2762.7202024584808</v>
      </c>
      <c r="AB93" s="10">
        <f t="shared" si="57"/>
        <v>232068.49700651207</v>
      </c>
      <c r="AC93" s="23"/>
      <c r="AD93" s="25" t="str">
        <f t="shared" si="38"/>
        <v>NA</v>
      </c>
      <c r="AE93" s="25" t="str">
        <f t="shared" si="39"/>
        <v>NA</v>
      </c>
      <c r="AF93" s="25" t="str">
        <f t="shared" si="40"/>
        <v>NA</v>
      </c>
      <c r="AG93" s="25">
        <f t="shared" si="41"/>
        <v>0</v>
      </c>
      <c r="AH93" s="25">
        <f t="shared" si="42"/>
        <v>0</v>
      </c>
      <c r="AI93" s="25">
        <f t="shared" si="43"/>
        <v>0</v>
      </c>
      <c r="AJ93" s="25">
        <f t="shared" si="44"/>
        <v>0</v>
      </c>
      <c r="AK93" s="25">
        <f t="shared" si="45"/>
        <v>0</v>
      </c>
      <c r="AL93" s="25">
        <f t="shared" si="46"/>
        <v>0</v>
      </c>
      <c r="AM93" s="25">
        <f t="shared" si="47"/>
        <v>0</v>
      </c>
      <c r="AO93" t="str">
        <f t="shared" si="32"/>
        <v>NA</v>
      </c>
    </row>
    <row r="94" spans="1:41" x14ac:dyDescent="0.3">
      <c r="A94" s="4">
        <f t="shared" si="54"/>
        <v>85</v>
      </c>
      <c r="B94">
        <v>43.500353207007166</v>
      </c>
      <c r="C94" s="5" t="str">
        <f t="shared" si="33"/>
        <v>NA</v>
      </c>
      <c r="D94" s="6" t="str">
        <f t="shared" si="48"/>
        <v>NA</v>
      </c>
      <c r="E94" s="7" t="str">
        <f t="shared" si="34"/>
        <v>NA</v>
      </c>
      <c r="I94" s="14"/>
      <c r="J94" s="14"/>
      <c r="K94" s="18"/>
      <c r="L94" s="7" t="str">
        <f t="shared" si="35"/>
        <v>NA</v>
      </c>
      <c r="M94" s="7" t="str">
        <f t="shared" si="60"/>
        <v>NA</v>
      </c>
      <c r="N94" s="14" t="str">
        <f t="shared" si="49"/>
        <v>NA</v>
      </c>
      <c r="O94" s="13" t="str">
        <f t="shared" si="61"/>
        <v>NA</v>
      </c>
      <c r="P94" s="7" t="str">
        <f t="shared" si="50"/>
        <v>NA</v>
      </c>
      <c r="Q94" s="12">
        <f t="shared" si="55"/>
        <v>84</v>
      </c>
      <c r="R94" s="9">
        <v>43.500353207007166</v>
      </c>
      <c r="S94" s="11">
        <f t="shared" si="58"/>
        <v>5.6000000000000029E-2</v>
      </c>
      <c r="T94" s="10">
        <f t="shared" si="51"/>
        <v>336936.76555923512</v>
      </c>
      <c r="U94" s="10">
        <f t="shared" si="59"/>
        <v>476216.55376441783</v>
      </c>
      <c r="V94" s="10">
        <f t="shared" si="52"/>
        <v>1000</v>
      </c>
      <c r="W94" s="10">
        <f t="shared" si="53"/>
        <v>182997.04863940674</v>
      </c>
      <c r="X94" s="9">
        <f t="shared" si="36"/>
        <v>22.98831908884172</v>
      </c>
      <c r="Y94" s="9">
        <f t="shared" si="56"/>
        <v>10970.406412413833</v>
      </c>
      <c r="AA94" s="10">
        <f t="shared" si="37"/>
        <v>2762.7202024584808</v>
      </c>
      <c r="AB94" s="10">
        <f t="shared" si="57"/>
        <v>234831.21720897054</v>
      </c>
      <c r="AC94" s="23"/>
      <c r="AD94" s="25" t="str">
        <f t="shared" si="38"/>
        <v>NA</v>
      </c>
      <c r="AE94" s="25" t="str">
        <f t="shared" si="39"/>
        <v>NA</v>
      </c>
      <c r="AF94" s="25" t="str">
        <f t="shared" si="40"/>
        <v>NA</v>
      </c>
      <c r="AG94" s="25">
        <f t="shared" si="41"/>
        <v>0</v>
      </c>
      <c r="AH94" s="25">
        <f t="shared" si="42"/>
        <v>0</v>
      </c>
      <c r="AI94" s="25">
        <f t="shared" si="43"/>
        <v>0</v>
      </c>
      <c r="AJ94" s="25">
        <f t="shared" si="44"/>
        <v>0</v>
      </c>
      <c r="AK94" s="25">
        <f t="shared" si="45"/>
        <v>0</v>
      </c>
      <c r="AL94" s="25">
        <f t="shared" si="46"/>
        <v>0</v>
      </c>
      <c r="AM94" s="25">
        <f t="shared" si="47"/>
        <v>0</v>
      </c>
      <c r="AO94" t="str">
        <f t="shared" si="32"/>
        <v>NA</v>
      </c>
    </row>
    <row r="95" spans="1:41" x14ac:dyDescent="0.3">
      <c r="A95" s="4">
        <f t="shared" si="54"/>
        <v>86</v>
      </c>
      <c r="B95">
        <v>45.240367335287452</v>
      </c>
      <c r="C95" s="5" t="str">
        <f t="shared" si="33"/>
        <v>NA</v>
      </c>
      <c r="D95" s="6" t="str">
        <f t="shared" si="48"/>
        <v>NA</v>
      </c>
      <c r="E95" s="7" t="str">
        <f t="shared" si="34"/>
        <v>NA</v>
      </c>
      <c r="I95" s="14"/>
      <c r="J95" s="14"/>
      <c r="K95" s="18"/>
      <c r="L95" s="7" t="str">
        <f t="shared" si="35"/>
        <v>NA</v>
      </c>
      <c r="M95" s="7" t="str">
        <f t="shared" si="60"/>
        <v>NA</v>
      </c>
      <c r="N95" s="14" t="str">
        <f t="shared" si="49"/>
        <v>NA</v>
      </c>
      <c r="O95" s="13" t="str">
        <f t="shared" si="61"/>
        <v>NA</v>
      </c>
      <c r="P95" s="7" t="str">
        <f t="shared" si="50"/>
        <v>NA</v>
      </c>
      <c r="Q95" s="12">
        <f t="shared" si="55"/>
        <v>85</v>
      </c>
      <c r="R95" s="9">
        <v>45.240367335287452</v>
      </c>
      <c r="S95" s="11">
        <f t="shared" si="58"/>
        <v>3.9999999999999994E-2</v>
      </c>
      <c r="T95" s="10">
        <f t="shared" si="51"/>
        <v>342530.31480970769</v>
      </c>
      <c r="U95" s="10">
        <f t="shared" si="59"/>
        <v>496305.21591499454</v>
      </c>
      <c r="V95" s="10">
        <f t="shared" si="52"/>
        <v>1000</v>
      </c>
      <c r="W95" s="10">
        <f t="shared" si="53"/>
        <v>183997.04863940674</v>
      </c>
      <c r="X95" s="9">
        <f t="shared" si="36"/>
        <v>22.104152970040115</v>
      </c>
      <c r="Y95" s="9">
        <f t="shared" si="56"/>
        <v>10992.510565383873</v>
      </c>
      <c r="AA95" s="10">
        <f t="shared" si="37"/>
        <v>2762.7202024584808</v>
      </c>
      <c r="AB95" s="10">
        <f t="shared" si="57"/>
        <v>237593.93741142901</v>
      </c>
      <c r="AC95" s="23"/>
      <c r="AD95" s="25" t="str">
        <f t="shared" si="38"/>
        <v>NA</v>
      </c>
      <c r="AE95" s="25" t="str">
        <f t="shared" si="39"/>
        <v>NA</v>
      </c>
      <c r="AF95" s="25" t="str">
        <f t="shared" si="40"/>
        <v>NA</v>
      </c>
      <c r="AG95" s="25">
        <f t="shared" si="41"/>
        <v>0</v>
      </c>
      <c r="AH95" s="25">
        <f t="shared" si="42"/>
        <v>0</v>
      </c>
      <c r="AI95" s="25">
        <f t="shared" si="43"/>
        <v>0</v>
      </c>
      <c r="AJ95" s="25">
        <f t="shared" si="44"/>
        <v>0</v>
      </c>
      <c r="AK95" s="25">
        <f t="shared" si="45"/>
        <v>0</v>
      </c>
      <c r="AL95" s="25">
        <f t="shared" si="46"/>
        <v>0</v>
      </c>
      <c r="AM95" s="25">
        <f t="shared" si="47"/>
        <v>0</v>
      </c>
      <c r="AO95" t="str">
        <f t="shared" si="32"/>
        <v>NA</v>
      </c>
    </row>
    <row r="96" spans="1:41" x14ac:dyDescent="0.3">
      <c r="A96" s="4">
        <f t="shared" si="54"/>
        <v>87</v>
      </c>
      <c r="B96">
        <v>40.082965459064681</v>
      </c>
      <c r="C96" s="5" t="str">
        <f t="shared" si="33"/>
        <v>NA</v>
      </c>
      <c r="D96" s="6" t="str">
        <f t="shared" si="48"/>
        <v>NA</v>
      </c>
      <c r="E96" s="7" t="str">
        <f t="shared" si="34"/>
        <v>NA</v>
      </c>
      <c r="I96" s="14"/>
      <c r="J96" s="14"/>
      <c r="K96" s="18"/>
      <c r="L96" s="7" t="str">
        <f t="shared" si="35"/>
        <v>NA</v>
      </c>
      <c r="M96" s="7" t="str">
        <f t="shared" si="60"/>
        <v>NA</v>
      </c>
      <c r="N96" s="14" t="str">
        <f t="shared" si="49"/>
        <v>NA</v>
      </c>
      <c r="O96" s="13" t="str">
        <f t="shared" si="61"/>
        <v>NA</v>
      </c>
      <c r="P96" s="7" t="str">
        <f t="shared" si="50"/>
        <v>NA</v>
      </c>
      <c r="Q96" s="12">
        <f t="shared" si="55"/>
        <v>86</v>
      </c>
      <c r="R96" s="9">
        <v>40.082965459064681</v>
      </c>
      <c r="S96" s="11">
        <f t="shared" si="58"/>
        <v>-0.11400000000000003</v>
      </c>
      <c r="T96" s="10">
        <f t="shared" si="51"/>
        <v>348170.47697060107</v>
      </c>
      <c r="U96" s="10">
        <f t="shared" si="59"/>
        <v>440612.42130068515</v>
      </c>
      <c r="V96" s="10">
        <f t="shared" si="52"/>
        <v>1000</v>
      </c>
      <c r="W96" s="10">
        <f t="shared" si="53"/>
        <v>184997.04863940674</v>
      </c>
      <c r="X96" s="9">
        <f t="shared" si="36"/>
        <v>24.948253916523836</v>
      </c>
      <c r="Y96" s="9">
        <f t="shared" si="56"/>
        <v>11017.458819300396</v>
      </c>
      <c r="AA96" s="10">
        <f t="shared" si="37"/>
        <v>2762.7202024584808</v>
      </c>
      <c r="AB96" s="10">
        <f t="shared" si="57"/>
        <v>240356.65761388748</v>
      </c>
      <c r="AC96" s="23"/>
      <c r="AD96" s="25" t="str">
        <f t="shared" si="38"/>
        <v>NA</v>
      </c>
      <c r="AE96" s="25" t="str">
        <f t="shared" si="39"/>
        <v>NA</v>
      </c>
      <c r="AF96" s="25" t="str">
        <f t="shared" si="40"/>
        <v>NA</v>
      </c>
      <c r="AG96" s="25">
        <f t="shared" si="41"/>
        <v>0</v>
      </c>
      <c r="AH96" s="25">
        <f t="shared" si="42"/>
        <v>0</v>
      </c>
      <c r="AI96" s="25">
        <f t="shared" si="43"/>
        <v>0</v>
      </c>
      <c r="AJ96" s="25">
        <f t="shared" si="44"/>
        <v>0</v>
      </c>
      <c r="AK96" s="25">
        <f t="shared" si="45"/>
        <v>0</v>
      </c>
      <c r="AL96" s="25">
        <f t="shared" si="46"/>
        <v>0</v>
      </c>
      <c r="AM96" s="25">
        <f t="shared" si="47"/>
        <v>0</v>
      </c>
      <c r="AO96" t="str">
        <f t="shared" si="32"/>
        <v>NA</v>
      </c>
    </row>
    <row r="97" spans="1:41" x14ac:dyDescent="0.3">
      <c r="A97" s="4">
        <f t="shared" si="54"/>
        <v>88</v>
      </c>
      <c r="B97">
        <v>37.677987531520799</v>
      </c>
      <c r="C97" s="5" t="str">
        <f t="shared" si="33"/>
        <v>NA</v>
      </c>
      <c r="D97" s="6" t="str">
        <f t="shared" si="48"/>
        <v>NA</v>
      </c>
      <c r="E97" s="7" t="str">
        <f t="shared" si="34"/>
        <v>NA</v>
      </c>
      <c r="I97" s="14"/>
      <c r="J97" s="14"/>
      <c r="K97" s="18"/>
      <c r="L97" s="7" t="str">
        <f t="shared" si="35"/>
        <v>NA</v>
      </c>
      <c r="M97" s="7" t="str">
        <f t="shared" si="60"/>
        <v>NA</v>
      </c>
      <c r="N97" s="14" t="str">
        <f t="shared" si="49"/>
        <v>NA</v>
      </c>
      <c r="O97" s="13" t="str">
        <f t="shared" si="61"/>
        <v>NA</v>
      </c>
      <c r="P97" s="7" t="str">
        <f t="shared" si="50"/>
        <v>NA</v>
      </c>
      <c r="Q97" s="12">
        <f t="shared" si="55"/>
        <v>87</v>
      </c>
      <c r="R97" s="9">
        <v>37.677987531520799</v>
      </c>
      <c r="S97" s="11">
        <f t="shared" si="58"/>
        <v>-6.0000000000000032E-2</v>
      </c>
      <c r="T97" s="10">
        <f t="shared" si="51"/>
        <v>353857.64048283483</v>
      </c>
      <c r="U97" s="10">
        <f t="shared" si="59"/>
        <v>415115.67602264404</v>
      </c>
      <c r="V97" s="10">
        <f t="shared" si="52"/>
        <v>1000</v>
      </c>
      <c r="W97" s="10">
        <f t="shared" si="53"/>
        <v>185997.04863940674</v>
      </c>
      <c r="X97" s="9">
        <f t="shared" si="36"/>
        <v>26.540695655876419</v>
      </c>
      <c r="Y97" s="9">
        <f t="shared" si="56"/>
        <v>11043.999514956273</v>
      </c>
      <c r="AA97" s="10">
        <f t="shared" si="37"/>
        <v>2762.7202024584808</v>
      </c>
      <c r="AB97" s="10">
        <f t="shared" si="57"/>
        <v>243119.37781634595</v>
      </c>
      <c r="AC97" s="23"/>
      <c r="AD97" s="25" t="str">
        <f t="shared" si="38"/>
        <v>NA</v>
      </c>
      <c r="AE97" s="25" t="str">
        <f t="shared" si="39"/>
        <v>NA</v>
      </c>
      <c r="AF97" s="25" t="str">
        <f t="shared" si="40"/>
        <v>NA</v>
      </c>
      <c r="AG97" s="25">
        <f t="shared" si="41"/>
        <v>0</v>
      </c>
      <c r="AH97" s="25">
        <f t="shared" si="42"/>
        <v>0</v>
      </c>
      <c r="AI97" s="25">
        <f t="shared" si="43"/>
        <v>0</v>
      </c>
      <c r="AJ97" s="25">
        <f t="shared" si="44"/>
        <v>0</v>
      </c>
      <c r="AK97" s="25">
        <f t="shared" si="45"/>
        <v>0</v>
      </c>
      <c r="AL97" s="25">
        <f t="shared" si="46"/>
        <v>0</v>
      </c>
      <c r="AM97" s="25">
        <f t="shared" si="47"/>
        <v>0</v>
      </c>
      <c r="AO97" t="str">
        <f t="shared" si="32"/>
        <v>NA</v>
      </c>
    </row>
    <row r="98" spans="1:41" x14ac:dyDescent="0.3">
      <c r="A98" s="4">
        <f t="shared" si="54"/>
        <v>89</v>
      </c>
      <c r="B98">
        <v>36.283901992854531</v>
      </c>
      <c r="C98" s="5" t="str">
        <f t="shared" si="33"/>
        <v>NA</v>
      </c>
      <c r="D98" s="6" t="str">
        <f t="shared" si="48"/>
        <v>NA</v>
      </c>
      <c r="E98" s="7" t="str">
        <f t="shared" si="34"/>
        <v>NA</v>
      </c>
      <c r="I98" s="14"/>
      <c r="J98" s="14"/>
      <c r="K98" s="18"/>
      <c r="L98" s="7" t="str">
        <f t="shared" si="35"/>
        <v>NA</v>
      </c>
      <c r="M98" s="7" t="str">
        <f t="shared" si="60"/>
        <v>NA</v>
      </c>
      <c r="N98" s="14" t="str">
        <f t="shared" si="49"/>
        <v>NA</v>
      </c>
      <c r="O98" s="13" t="str">
        <f t="shared" si="61"/>
        <v>NA</v>
      </c>
      <c r="P98" s="7" t="str">
        <f t="shared" si="50"/>
        <v>NA</v>
      </c>
      <c r="Q98" s="12">
        <f t="shared" si="55"/>
        <v>88</v>
      </c>
      <c r="R98" s="9">
        <v>36.283901992854531</v>
      </c>
      <c r="S98" s="11">
        <f t="shared" si="58"/>
        <v>-3.699999999999995E-2</v>
      </c>
      <c r="T98" s="10">
        <f t="shared" si="51"/>
        <v>359592.19702433737</v>
      </c>
      <c r="U98" s="10">
        <f t="shared" si="59"/>
        <v>400719.39600980625</v>
      </c>
      <c r="V98" s="10">
        <f t="shared" si="52"/>
        <v>1000</v>
      </c>
      <c r="W98" s="10">
        <f t="shared" si="53"/>
        <v>186997.04863940674</v>
      </c>
      <c r="X98" s="9">
        <f t="shared" si="36"/>
        <v>27.560431626039897</v>
      </c>
      <c r="Y98" s="9">
        <f t="shared" si="56"/>
        <v>11071.559946582312</v>
      </c>
      <c r="AA98" s="10">
        <f t="shared" si="37"/>
        <v>2762.7202024584808</v>
      </c>
      <c r="AB98" s="10">
        <f t="shared" si="57"/>
        <v>245882.09801880442</v>
      </c>
      <c r="AC98" s="23"/>
      <c r="AD98" s="25" t="str">
        <f t="shared" si="38"/>
        <v>NA</v>
      </c>
      <c r="AE98" s="25" t="str">
        <f t="shared" si="39"/>
        <v>NA</v>
      </c>
      <c r="AF98" s="25" t="str">
        <f t="shared" si="40"/>
        <v>NA</v>
      </c>
      <c r="AG98" s="25">
        <f t="shared" si="41"/>
        <v>0</v>
      </c>
      <c r="AH98" s="25">
        <f t="shared" si="42"/>
        <v>0</v>
      </c>
      <c r="AI98" s="25">
        <f t="shared" si="43"/>
        <v>0</v>
      </c>
      <c r="AJ98" s="25">
        <f t="shared" si="44"/>
        <v>0</v>
      </c>
      <c r="AK98" s="25">
        <f t="shared" si="45"/>
        <v>0</v>
      </c>
      <c r="AL98" s="25">
        <f t="shared" si="46"/>
        <v>0</v>
      </c>
      <c r="AM98" s="25">
        <f t="shared" si="47"/>
        <v>0</v>
      </c>
      <c r="AO98" t="str">
        <f t="shared" si="32"/>
        <v>NA</v>
      </c>
    </row>
    <row r="99" spans="1:41" x14ac:dyDescent="0.3">
      <c r="A99" s="4">
        <f t="shared" si="54"/>
        <v>90</v>
      </c>
      <c r="B99">
        <v>34.070583971290404</v>
      </c>
      <c r="C99" s="5" t="str">
        <f t="shared" si="33"/>
        <v>NA</v>
      </c>
      <c r="D99" s="6" t="str">
        <f t="shared" si="48"/>
        <v>NA</v>
      </c>
      <c r="E99" s="7" t="str">
        <f t="shared" si="34"/>
        <v>NA</v>
      </c>
      <c r="I99" s="14"/>
      <c r="J99" s="14"/>
      <c r="K99" s="18"/>
      <c r="L99" s="7" t="str">
        <f t="shared" si="35"/>
        <v>NA</v>
      </c>
      <c r="M99" s="7" t="str">
        <f t="shared" si="60"/>
        <v>NA</v>
      </c>
      <c r="N99" s="14" t="str">
        <f t="shared" si="49"/>
        <v>NA</v>
      </c>
      <c r="O99" s="13" t="str">
        <f t="shared" si="61"/>
        <v>NA</v>
      </c>
      <c r="P99" s="7" t="str">
        <f t="shared" si="50"/>
        <v>NA</v>
      </c>
      <c r="Q99" s="12">
        <f t="shared" si="55"/>
        <v>89</v>
      </c>
      <c r="R99" s="9">
        <v>34.070583971290404</v>
      </c>
      <c r="S99" s="11">
        <f t="shared" si="58"/>
        <v>-6.1000000000000033E-2</v>
      </c>
      <c r="T99" s="10">
        <f t="shared" si="51"/>
        <v>365374.54153701919</v>
      </c>
      <c r="U99" s="10">
        <f t="shared" si="59"/>
        <v>377214.51285320806</v>
      </c>
      <c r="V99" s="10">
        <f t="shared" si="52"/>
        <v>1000</v>
      </c>
      <c r="W99" s="10">
        <f t="shared" si="53"/>
        <v>187997.04863940674</v>
      </c>
      <c r="X99" s="9">
        <f t="shared" si="36"/>
        <v>29.3508324025984</v>
      </c>
      <c r="Y99" s="9">
        <f t="shared" si="56"/>
        <v>11100.910778984911</v>
      </c>
      <c r="AA99" s="10">
        <f t="shared" si="37"/>
        <v>2762.7202024584808</v>
      </c>
      <c r="AB99" s="10">
        <f t="shared" si="57"/>
        <v>248644.81822126289</v>
      </c>
      <c r="AC99" s="23"/>
      <c r="AD99" s="25" t="str">
        <f t="shared" si="38"/>
        <v>NA</v>
      </c>
      <c r="AE99" s="25" t="str">
        <f t="shared" si="39"/>
        <v>NA</v>
      </c>
      <c r="AF99" s="25" t="str">
        <f t="shared" si="40"/>
        <v>NA</v>
      </c>
      <c r="AG99" s="25">
        <f t="shared" si="41"/>
        <v>0</v>
      </c>
      <c r="AH99" s="25">
        <f t="shared" si="42"/>
        <v>0</v>
      </c>
      <c r="AI99" s="25">
        <f t="shared" si="43"/>
        <v>0</v>
      </c>
      <c r="AJ99" s="25">
        <f t="shared" si="44"/>
        <v>0</v>
      </c>
      <c r="AK99" s="25">
        <f t="shared" si="45"/>
        <v>0</v>
      </c>
      <c r="AL99" s="25">
        <f t="shared" si="46"/>
        <v>0</v>
      </c>
      <c r="AM99" s="25">
        <f t="shared" si="47"/>
        <v>0</v>
      </c>
      <c r="AO99" t="str">
        <f t="shared" si="32"/>
        <v>NA</v>
      </c>
    </row>
    <row r="100" spans="1:41" x14ac:dyDescent="0.3">
      <c r="A100" s="4">
        <f t="shared" si="54"/>
        <v>91</v>
      </c>
      <c r="B100">
        <v>38.397548135644286</v>
      </c>
      <c r="C100" s="5" t="str">
        <f t="shared" si="33"/>
        <v>NA</v>
      </c>
      <c r="D100" s="6" t="str">
        <f t="shared" si="48"/>
        <v>NA</v>
      </c>
      <c r="E100" s="7" t="str">
        <f t="shared" si="34"/>
        <v>NA</v>
      </c>
      <c r="I100" s="14"/>
      <c r="J100" s="14"/>
      <c r="K100" s="18"/>
      <c r="L100" s="7" t="str">
        <f t="shared" si="35"/>
        <v>NA</v>
      </c>
      <c r="M100" s="7" t="str">
        <f t="shared" si="60"/>
        <v>NA</v>
      </c>
      <c r="N100" s="14" t="str">
        <f t="shared" si="49"/>
        <v>NA</v>
      </c>
      <c r="O100" s="13" t="str">
        <f t="shared" si="61"/>
        <v>NA</v>
      </c>
      <c r="P100" s="7" t="str">
        <f t="shared" si="50"/>
        <v>NA</v>
      </c>
      <c r="Q100" s="12">
        <f t="shared" si="55"/>
        <v>90</v>
      </c>
      <c r="R100" s="9">
        <v>38.397548135644286</v>
      </c>
      <c r="S100" s="11">
        <f t="shared" si="58"/>
        <v>0.12700000000000003</v>
      </c>
      <c r="T100" s="10">
        <f t="shared" si="51"/>
        <v>371205.07225397328</v>
      </c>
      <c r="U100" s="10">
        <f t="shared" si="59"/>
        <v>426247.75598556548</v>
      </c>
      <c r="V100" s="10">
        <f t="shared" si="52"/>
        <v>1000</v>
      </c>
      <c r="W100" s="10">
        <f t="shared" si="53"/>
        <v>188997.04863940674</v>
      </c>
      <c r="X100" s="9">
        <f t="shared" si="36"/>
        <v>26.04332954977675</v>
      </c>
      <c r="Y100" s="9">
        <f t="shared" si="56"/>
        <v>11126.954108534688</v>
      </c>
      <c r="AA100" s="10">
        <f t="shared" si="37"/>
        <v>2762.7202024584808</v>
      </c>
      <c r="AB100" s="10">
        <f t="shared" si="57"/>
        <v>251407.53842372136</v>
      </c>
      <c r="AC100" s="23"/>
      <c r="AD100" s="25" t="str">
        <f t="shared" si="38"/>
        <v>NA</v>
      </c>
      <c r="AE100" s="25" t="str">
        <f t="shared" si="39"/>
        <v>NA</v>
      </c>
      <c r="AF100" s="25" t="str">
        <f t="shared" si="40"/>
        <v>NA</v>
      </c>
      <c r="AG100" s="25">
        <f t="shared" si="41"/>
        <v>0</v>
      </c>
      <c r="AH100" s="25">
        <f t="shared" si="42"/>
        <v>0</v>
      </c>
      <c r="AI100" s="25">
        <f t="shared" si="43"/>
        <v>0</v>
      </c>
      <c r="AJ100" s="25">
        <f t="shared" si="44"/>
        <v>0</v>
      </c>
      <c r="AK100" s="25">
        <f t="shared" si="45"/>
        <v>0</v>
      </c>
      <c r="AL100" s="25">
        <f t="shared" si="46"/>
        <v>0</v>
      </c>
      <c r="AM100" s="25">
        <f t="shared" si="47"/>
        <v>0</v>
      </c>
      <c r="AO100" t="str">
        <f t="shared" ref="AO100:AO163" si="62">IF(C100="NA","NA",INT(C100/12)-(C100/12))</f>
        <v>NA</v>
      </c>
    </row>
    <row r="101" spans="1:41" x14ac:dyDescent="0.3">
      <c r="A101" s="4">
        <f t="shared" si="54"/>
        <v>92</v>
      </c>
      <c r="B101">
        <v>37.89838000988091</v>
      </c>
      <c r="C101" s="5" t="str">
        <f t="shared" si="33"/>
        <v>NA</v>
      </c>
      <c r="D101" s="6" t="str">
        <f t="shared" si="48"/>
        <v>NA</v>
      </c>
      <c r="E101" s="7" t="str">
        <f t="shared" si="34"/>
        <v>NA</v>
      </c>
      <c r="I101" s="14"/>
      <c r="J101" s="14"/>
      <c r="K101" s="18"/>
      <c r="L101" s="7" t="str">
        <f t="shared" si="35"/>
        <v>NA</v>
      </c>
      <c r="M101" s="7" t="str">
        <f t="shared" si="60"/>
        <v>NA</v>
      </c>
      <c r="N101" s="14" t="str">
        <f t="shared" si="49"/>
        <v>NA</v>
      </c>
      <c r="O101" s="13" t="str">
        <f t="shared" si="61"/>
        <v>NA</v>
      </c>
      <c r="P101" s="7" t="str">
        <f t="shared" si="50"/>
        <v>NA</v>
      </c>
      <c r="Q101" s="12">
        <f t="shared" si="55"/>
        <v>91</v>
      </c>
      <c r="R101" s="9">
        <v>37.89838000988091</v>
      </c>
      <c r="S101" s="11">
        <f t="shared" si="58"/>
        <v>-1.3000000000000001E-2</v>
      </c>
      <c r="T101" s="10">
        <f t="shared" si="51"/>
        <v>377084.19072690199</v>
      </c>
      <c r="U101" s="10">
        <f t="shared" si="59"/>
        <v>421693.53515775315</v>
      </c>
      <c r="V101" s="10">
        <f t="shared" si="52"/>
        <v>1000</v>
      </c>
      <c r="W101" s="10">
        <f t="shared" si="53"/>
        <v>189997.04863940674</v>
      </c>
      <c r="X101" s="9">
        <f t="shared" si="36"/>
        <v>26.386352127433383</v>
      </c>
      <c r="Y101" s="9">
        <f t="shared" si="56"/>
        <v>11153.340460662122</v>
      </c>
      <c r="AA101" s="10">
        <f t="shared" si="37"/>
        <v>2762.7202024584808</v>
      </c>
      <c r="AB101" s="10">
        <f t="shared" si="57"/>
        <v>254170.25862617983</v>
      </c>
      <c r="AC101" s="23"/>
      <c r="AD101" s="25" t="str">
        <f t="shared" si="38"/>
        <v>NA</v>
      </c>
      <c r="AE101" s="25" t="str">
        <f t="shared" si="39"/>
        <v>NA</v>
      </c>
      <c r="AF101" s="25" t="str">
        <f t="shared" si="40"/>
        <v>NA</v>
      </c>
      <c r="AG101" s="25">
        <f t="shared" si="41"/>
        <v>0</v>
      </c>
      <c r="AH101" s="25">
        <f t="shared" si="42"/>
        <v>0</v>
      </c>
      <c r="AI101" s="25">
        <f t="shared" si="43"/>
        <v>0</v>
      </c>
      <c r="AJ101" s="25">
        <f t="shared" si="44"/>
        <v>0</v>
      </c>
      <c r="AK101" s="25">
        <f t="shared" si="45"/>
        <v>0</v>
      </c>
      <c r="AL101" s="25">
        <f t="shared" si="46"/>
        <v>0</v>
      </c>
      <c r="AM101" s="25">
        <f t="shared" si="47"/>
        <v>0</v>
      </c>
      <c r="AO101" t="str">
        <f t="shared" si="62"/>
        <v>NA</v>
      </c>
    </row>
    <row r="102" spans="1:41" x14ac:dyDescent="0.3">
      <c r="A102" s="4">
        <f t="shared" si="54"/>
        <v>93</v>
      </c>
      <c r="B102">
        <v>35.283391789199129</v>
      </c>
      <c r="C102" s="5" t="str">
        <f t="shared" si="33"/>
        <v>NA</v>
      </c>
      <c r="D102" s="6" t="str">
        <f t="shared" si="48"/>
        <v>NA</v>
      </c>
      <c r="E102" s="7" t="str">
        <f t="shared" si="34"/>
        <v>NA</v>
      </c>
      <c r="I102" s="14"/>
      <c r="J102" s="14"/>
      <c r="K102" s="18"/>
      <c r="L102" s="7" t="str">
        <f t="shared" si="35"/>
        <v>NA</v>
      </c>
      <c r="M102" s="7" t="str">
        <f t="shared" si="60"/>
        <v>NA</v>
      </c>
      <c r="N102" s="14" t="str">
        <f t="shared" si="49"/>
        <v>NA</v>
      </c>
      <c r="O102" s="13" t="str">
        <f t="shared" si="61"/>
        <v>NA</v>
      </c>
      <c r="P102" s="7" t="str">
        <f t="shared" si="50"/>
        <v>NA</v>
      </c>
      <c r="Q102" s="12">
        <f t="shared" si="55"/>
        <v>92</v>
      </c>
      <c r="R102" s="9">
        <v>35.283391789199129</v>
      </c>
      <c r="S102" s="11">
        <f t="shared" si="58"/>
        <v>-6.899999999999995E-2</v>
      </c>
      <c r="T102" s="10">
        <f t="shared" si="51"/>
        <v>383012.3018537719</v>
      </c>
      <c r="U102" s="10">
        <f t="shared" si="59"/>
        <v>393527.68123186822</v>
      </c>
      <c r="V102" s="10">
        <f t="shared" si="52"/>
        <v>1000</v>
      </c>
      <c r="W102" s="10">
        <f t="shared" si="53"/>
        <v>190997.04863940674</v>
      </c>
      <c r="X102" s="9">
        <f t="shared" si="36"/>
        <v>28.341946431185161</v>
      </c>
      <c r="Y102" s="9">
        <f t="shared" si="56"/>
        <v>11181.682407093307</v>
      </c>
      <c r="AA102" s="10">
        <f t="shared" si="37"/>
        <v>2762.7202024584808</v>
      </c>
      <c r="AB102" s="10">
        <f t="shared" si="57"/>
        <v>256932.9788286383</v>
      </c>
      <c r="AC102" s="23"/>
      <c r="AD102" s="25" t="str">
        <f t="shared" si="38"/>
        <v>NA</v>
      </c>
      <c r="AE102" s="25" t="str">
        <f t="shared" si="39"/>
        <v>NA</v>
      </c>
      <c r="AF102" s="25" t="str">
        <f t="shared" si="40"/>
        <v>NA</v>
      </c>
      <c r="AG102" s="25">
        <f t="shared" si="41"/>
        <v>0</v>
      </c>
      <c r="AH102" s="25">
        <f t="shared" si="42"/>
        <v>0</v>
      </c>
      <c r="AI102" s="25">
        <f t="shared" si="43"/>
        <v>0</v>
      </c>
      <c r="AJ102" s="25">
        <f t="shared" si="44"/>
        <v>0</v>
      </c>
      <c r="AK102" s="25">
        <f t="shared" si="45"/>
        <v>0</v>
      </c>
      <c r="AL102" s="25">
        <f t="shared" si="46"/>
        <v>0</v>
      </c>
      <c r="AM102" s="25">
        <f t="shared" si="47"/>
        <v>0</v>
      </c>
      <c r="AO102" t="str">
        <f t="shared" si="62"/>
        <v>NA</v>
      </c>
    </row>
    <row r="103" spans="1:41" x14ac:dyDescent="0.3">
      <c r="A103" s="4">
        <f t="shared" si="54"/>
        <v>94</v>
      </c>
      <c r="B103">
        <v>35.353958572777529</v>
      </c>
      <c r="C103" s="5" t="str">
        <f t="shared" si="33"/>
        <v>NA</v>
      </c>
      <c r="D103" s="6" t="str">
        <f t="shared" si="48"/>
        <v>NA</v>
      </c>
      <c r="E103" s="7" t="str">
        <f t="shared" si="34"/>
        <v>NA</v>
      </c>
      <c r="I103" s="14"/>
      <c r="J103" s="14"/>
      <c r="K103" s="18"/>
      <c r="L103" s="7" t="str">
        <f t="shared" si="35"/>
        <v>NA</v>
      </c>
      <c r="M103" s="7" t="str">
        <f t="shared" si="60"/>
        <v>NA</v>
      </c>
      <c r="N103" s="14" t="str">
        <f t="shared" si="49"/>
        <v>NA</v>
      </c>
      <c r="O103" s="13" t="str">
        <f t="shared" si="61"/>
        <v>NA</v>
      </c>
      <c r="P103" s="7" t="str">
        <f t="shared" si="50"/>
        <v>NA</v>
      </c>
      <c r="Q103" s="12">
        <f t="shared" si="55"/>
        <v>93</v>
      </c>
      <c r="R103" s="9">
        <v>35.353958572777529</v>
      </c>
      <c r="S103" s="11">
        <f t="shared" si="58"/>
        <v>2.0000000000000451E-3</v>
      </c>
      <c r="T103" s="10">
        <f t="shared" si="51"/>
        <v>388989.81390669878</v>
      </c>
      <c r="U103" s="10">
        <f t="shared" si="59"/>
        <v>395316.73659433197</v>
      </c>
      <c r="V103" s="10">
        <f t="shared" si="52"/>
        <v>1000</v>
      </c>
      <c r="W103" s="10">
        <f t="shared" si="53"/>
        <v>191997.04863940674</v>
      </c>
      <c r="X103" s="9">
        <f t="shared" si="36"/>
        <v>28.285375679825506</v>
      </c>
      <c r="Y103" s="9">
        <f t="shared" si="56"/>
        <v>11209.967782773132</v>
      </c>
      <c r="AA103" s="10">
        <f t="shared" si="37"/>
        <v>2762.7202024584808</v>
      </c>
      <c r="AB103" s="10">
        <f t="shared" si="57"/>
        <v>259695.69903109677</v>
      </c>
      <c r="AC103" s="23"/>
      <c r="AD103" s="25" t="str">
        <f t="shared" si="38"/>
        <v>NA</v>
      </c>
      <c r="AE103" s="25" t="str">
        <f t="shared" si="39"/>
        <v>NA</v>
      </c>
      <c r="AF103" s="25" t="str">
        <f t="shared" si="40"/>
        <v>NA</v>
      </c>
      <c r="AG103" s="25">
        <f t="shared" si="41"/>
        <v>0</v>
      </c>
      <c r="AH103" s="25">
        <f t="shared" si="42"/>
        <v>0</v>
      </c>
      <c r="AI103" s="25">
        <f t="shared" si="43"/>
        <v>0</v>
      </c>
      <c r="AJ103" s="25">
        <f t="shared" si="44"/>
        <v>0</v>
      </c>
      <c r="AK103" s="25">
        <f t="shared" si="45"/>
        <v>0</v>
      </c>
      <c r="AL103" s="25">
        <f t="shared" si="46"/>
        <v>0</v>
      </c>
      <c r="AM103" s="25">
        <f t="shared" si="47"/>
        <v>0</v>
      </c>
      <c r="AO103" t="str">
        <f t="shared" si="62"/>
        <v>NA</v>
      </c>
    </row>
    <row r="104" spans="1:41" x14ac:dyDescent="0.3">
      <c r="A104" s="4">
        <f t="shared" si="54"/>
        <v>95</v>
      </c>
      <c r="B104">
        <v>33.763030437002541</v>
      </c>
      <c r="C104" s="5" t="str">
        <f t="shared" si="33"/>
        <v>NA</v>
      </c>
      <c r="D104" s="6" t="str">
        <f t="shared" si="48"/>
        <v>NA</v>
      </c>
      <c r="E104" s="7" t="str">
        <f t="shared" si="34"/>
        <v>NA</v>
      </c>
      <c r="I104" s="14"/>
      <c r="J104" s="14"/>
      <c r="K104" s="18"/>
      <c r="L104" s="7" t="str">
        <f t="shared" si="35"/>
        <v>NA</v>
      </c>
      <c r="M104" s="7" t="str">
        <f t="shared" si="60"/>
        <v>NA</v>
      </c>
      <c r="N104" s="14" t="str">
        <f t="shared" si="49"/>
        <v>NA</v>
      </c>
      <c r="O104" s="13" t="str">
        <f t="shared" si="61"/>
        <v>NA</v>
      </c>
      <c r="P104" s="7" t="str">
        <f t="shared" si="50"/>
        <v>NA</v>
      </c>
      <c r="Q104" s="12">
        <f t="shared" si="55"/>
        <v>94</v>
      </c>
      <c r="R104" s="9">
        <v>33.763030437002541</v>
      </c>
      <c r="S104" s="11">
        <f t="shared" si="58"/>
        <v>-4.4999999999999964E-2</v>
      </c>
      <c r="T104" s="10">
        <f t="shared" si="51"/>
        <v>395017.13856006693</v>
      </c>
      <c r="U104" s="10">
        <f t="shared" si="59"/>
        <v>378482.48344758706</v>
      </c>
      <c r="V104" s="10">
        <f t="shared" si="52"/>
        <v>15000</v>
      </c>
      <c r="W104" s="10">
        <f t="shared" si="53"/>
        <v>206997.04863940674</v>
      </c>
      <c r="X104" s="9">
        <f t="shared" si="36"/>
        <v>444.27291643704984</v>
      </c>
      <c r="Y104" s="9">
        <f t="shared" si="56"/>
        <v>11654.240699210182</v>
      </c>
      <c r="AA104" s="10">
        <f t="shared" si="37"/>
        <v>2762.7202024584808</v>
      </c>
      <c r="AB104" s="10">
        <f t="shared" si="57"/>
        <v>262458.41923355527</v>
      </c>
      <c r="AC104" s="23"/>
      <c r="AD104" s="25" t="str">
        <f t="shared" si="38"/>
        <v>NA</v>
      </c>
      <c r="AE104" s="25" t="str">
        <f t="shared" si="39"/>
        <v>NA</v>
      </c>
      <c r="AF104" s="25" t="str">
        <f t="shared" si="40"/>
        <v>NA</v>
      </c>
      <c r="AG104" s="25">
        <f t="shared" si="41"/>
        <v>0</v>
      </c>
      <c r="AH104" s="25">
        <f t="shared" si="42"/>
        <v>0</v>
      </c>
      <c r="AI104" s="25">
        <f t="shared" si="43"/>
        <v>0</v>
      </c>
      <c r="AJ104" s="25">
        <f t="shared" si="44"/>
        <v>0</v>
      </c>
      <c r="AK104" s="25">
        <f t="shared" si="45"/>
        <v>0</v>
      </c>
      <c r="AL104" s="25">
        <f t="shared" si="46"/>
        <v>0</v>
      </c>
      <c r="AM104" s="25">
        <f t="shared" si="47"/>
        <v>0</v>
      </c>
      <c r="AO104" t="str">
        <f t="shared" si="62"/>
        <v>NA</v>
      </c>
    </row>
    <row r="105" spans="1:41" x14ac:dyDescent="0.3">
      <c r="A105" s="4">
        <f t="shared" si="54"/>
        <v>96</v>
      </c>
      <c r="B105">
        <v>34.708395289238616</v>
      </c>
      <c r="C105" s="5" t="str">
        <f t="shared" si="33"/>
        <v>NA</v>
      </c>
      <c r="D105" s="6" t="str">
        <f t="shared" si="48"/>
        <v>NA</v>
      </c>
      <c r="E105" s="7" t="str">
        <f t="shared" si="34"/>
        <v>NA</v>
      </c>
      <c r="I105" s="14"/>
      <c r="J105" s="14"/>
      <c r="K105" s="18"/>
      <c r="L105" s="7" t="str">
        <f t="shared" si="35"/>
        <v>NA</v>
      </c>
      <c r="M105" s="7" t="str">
        <f t="shared" si="60"/>
        <v>NA</v>
      </c>
      <c r="N105" s="14" t="str">
        <f t="shared" si="49"/>
        <v>NA</v>
      </c>
      <c r="O105" s="13" t="str">
        <f t="shared" si="61"/>
        <v>NA</v>
      </c>
      <c r="P105" s="7" t="str">
        <f t="shared" si="50"/>
        <v>NA</v>
      </c>
      <c r="Q105" s="12">
        <f t="shared" si="55"/>
        <v>95</v>
      </c>
      <c r="R105" s="9">
        <v>34.708395289238616</v>
      </c>
      <c r="S105" s="11">
        <f t="shared" si="58"/>
        <v>2.8000000000000119E-2</v>
      </c>
      <c r="T105" s="10">
        <f t="shared" si="51"/>
        <v>401094.69091887982</v>
      </c>
      <c r="U105" s="10">
        <f t="shared" si="59"/>
        <v>404499.99298411951</v>
      </c>
      <c r="V105" s="10">
        <f t="shared" si="52"/>
        <v>1000</v>
      </c>
      <c r="W105" s="10">
        <f t="shared" si="53"/>
        <v>207997.04863940674</v>
      </c>
      <c r="X105" s="9">
        <f t="shared" si="36"/>
        <v>28.811473180094019</v>
      </c>
      <c r="Y105" s="9">
        <f t="shared" si="56"/>
        <v>11683.052172390277</v>
      </c>
      <c r="AA105" s="10">
        <f t="shared" si="37"/>
        <v>2762.7202024584808</v>
      </c>
      <c r="AB105" s="10">
        <f t="shared" si="57"/>
        <v>265221.13943601376</v>
      </c>
      <c r="AC105" s="23"/>
      <c r="AD105" s="25" t="str">
        <f t="shared" si="38"/>
        <v>NA</v>
      </c>
      <c r="AE105" s="25" t="str">
        <f t="shared" si="39"/>
        <v>NA</v>
      </c>
      <c r="AF105" s="25" t="str">
        <f t="shared" si="40"/>
        <v>NA</v>
      </c>
      <c r="AG105" s="25">
        <f t="shared" si="41"/>
        <v>0</v>
      </c>
      <c r="AH105" s="25">
        <f t="shared" si="42"/>
        <v>0</v>
      </c>
      <c r="AI105" s="25">
        <f t="shared" si="43"/>
        <v>0</v>
      </c>
      <c r="AJ105" s="25">
        <f t="shared" si="44"/>
        <v>0</v>
      </c>
      <c r="AK105" s="25">
        <f t="shared" si="45"/>
        <v>0</v>
      </c>
      <c r="AL105" s="25">
        <f t="shared" si="46"/>
        <v>0</v>
      </c>
      <c r="AM105" s="25">
        <f t="shared" si="47"/>
        <v>0</v>
      </c>
      <c r="AO105" t="str">
        <f t="shared" si="62"/>
        <v>NA</v>
      </c>
    </row>
    <row r="106" spans="1:41" x14ac:dyDescent="0.3">
      <c r="A106" s="4">
        <f t="shared" si="54"/>
        <v>97</v>
      </c>
      <c r="B106">
        <v>34.708395289238616</v>
      </c>
      <c r="C106" s="5">
        <f t="shared" si="33"/>
        <v>0</v>
      </c>
      <c r="D106" s="6">
        <f t="shared" si="48"/>
        <v>0</v>
      </c>
      <c r="E106" s="7">
        <f t="shared" si="34"/>
        <v>2762.7202024584808</v>
      </c>
      <c r="I106" s="14"/>
      <c r="J106" s="14"/>
      <c r="K106" s="18"/>
      <c r="L106" s="7">
        <f t="shared" si="35"/>
        <v>2762.7202024584808</v>
      </c>
      <c r="M106" s="7">
        <f t="shared" si="60"/>
        <v>2762.7202024584808</v>
      </c>
      <c r="N106" s="14">
        <f t="shared" si="49"/>
        <v>79.598039017236445</v>
      </c>
      <c r="O106" s="13">
        <f t="shared" si="61"/>
        <v>79.598039017236445</v>
      </c>
      <c r="P106" s="7">
        <f t="shared" si="50"/>
        <v>2762.7202024584813</v>
      </c>
      <c r="Q106" s="12">
        <f t="shared" si="55"/>
        <v>96</v>
      </c>
      <c r="R106" s="9">
        <v>34.708395289238616</v>
      </c>
      <c r="S106" s="11">
        <f t="shared" si="58"/>
        <v>0</v>
      </c>
      <c r="T106" s="10">
        <f t="shared" si="51"/>
        <v>407222.88954734948</v>
      </c>
      <c r="U106" s="10">
        <f t="shared" si="59"/>
        <v>405499.99298411951</v>
      </c>
      <c r="V106" s="10">
        <f t="shared" si="52"/>
        <v>4485.6167656884463</v>
      </c>
      <c r="W106" s="10">
        <f t="shared" si="53"/>
        <v>212482.66540509518</v>
      </c>
      <c r="X106" s="9">
        <f t="shared" si="36"/>
        <v>129.23722714081276</v>
      </c>
      <c r="Y106" s="9">
        <f t="shared" si="56"/>
        <v>11812.28939953109</v>
      </c>
      <c r="AA106" s="10">
        <f t="shared" si="37"/>
        <v>2762.7202024584808</v>
      </c>
      <c r="AB106" s="10">
        <f t="shared" si="57"/>
        <v>267983.85963847226</v>
      </c>
      <c r="AC106" s="23"/>
      <c r="AD106" s="25">
        <f t="shared" si="38"/>
        <v>-2762.7202024584808</v>
      </c>
      <c r="AE106" s="25">
        <f t="shared" si="39"/>
        <v>-2762.7202024584808</v>
      </c>
      <c r="AF106" s="25">
        <f t="shared" si="40"/>
        <v>0</v>
      </c>
      <c r="AG106" s="25">
        <f t="shared" si="41"/>
        <v>0</v>
      </c>
      <c r="AH106" s="25">
        <f t="shared" si="42"/>
        <v>0</v>
      </c>
      <c r="AI106" s="25">
        <f t="shared" si="43"/>
        <v>0</v>
      </c>
      <c r="AJ106" s="25">
        <f t="shared" si="44"/>
        <v>0</v>
      </c>
      <c r="AK106" s="25">
        <f t="shared" si="45"/>
        <v>0</v>
      </c>
      <c r="AL106" s="25">
        <f t="shared" si="46"/>
        <v>0</v>
      </c>
      <c r="AM106" s="25">
        <f t="shared" si="47"/>
        <v>0</v>
      </c>
      <c r="AO106">
        <f t="shared" si="62"/>
        <v>0</v>
      </c>
    </row>
    <row r="107" spans="1:41" x14ac:dyDescent="0.3">
      <c r="A107" s="4">
        <f t="shared" si="54"/>
        <v>98</v>
      </c>
      <c r="B107">
        <v>32.20939082841344</v>
      </c>
      <c r="C107" s="5">
        <f t="shared" si="33"/>
        <v>1</v>
      </c>
      <c r="D107" s="6">
        <f t="shared" si="48"/>
        <v>-7.1999999999999884E-2</v>
      </c>
      <c r="E107" s="7">
        <f t="shared" si="34"/>
        <v>2785.7428708122916</v>
      </c>
      <c r="I107" s="14"/>
      <c r="J107" s="14"/>
      <c r="K107" s="18"/>
      <c r="L107" s="7">
        <f t="shared" si="35"/>
        <v>2762.7202024584808</v>
      </c>
      <c r="M107" s="7">
        <f t="shared" si="60"/>
        <v>5525.4404049169616</v>
      </c>
      <c r="N107" s="14">
        <f t="shared" si="49"/>
        <v>85.773748940987531</v>
      </c>
      <c r="O107" s="13">
        <f t="shared" si="61"/>
        <v>165.37178795822399</v>
      </c>
      <c r="P107" s="7">
        <f t="shared" si="50"/>
        <v>5326.5245503399519</v>
      </c>
      <c r="Q107" s="12">
        <f t="shared" si="55"/>
        <v>97</v>
      </c>
      <c r="R107" s="9">
        <v>32.20939082841344</v>
      </c>
      <c r="S107" s="11">
        <f t="shared" si="58"/>
        <v>-7.1999999999999884E-2</v>
      </c>
      <c r="T107" s="10">
        <f t="shared" si="51"/>
        <v>413402.15649772296</v>
      </c>
      <c r="U107" s="10">
        <f t="shared" si="59"/>
        <v>380466.64584782184</v>
      </c>
      <c r="V107" s="10">
        <f t="shared" si="52"/>
        <v>15000</v>
      </c>
      <c r="W107" s="10">
        <f t="shared" si="53"/>
        <v>227482.66540509518</v>
      </c>
      <c r="X107" s="9">
        <f t="shared" si="36"/>
        <v>465.70269148858864</v>
      </c>
      <c r="Y107" s="9">
        <f t="shared" si="56"/>
        <v>12277.992091019678</v>
      </c>
      <c r="AA107" s="10">
        <f t="shared" si="37"/>
        <v>2762.7202024584808</v>
      </c>
      <c r="AB107" s="10">
        <f t="shared" si="57"/>
        <v>270746.57984093076</v>
      </c>
      <c r="AC107" s="23"/>
      <c r="AD107" s="25">
        <f t="shared" si="38"/>
        <v>-2762.7202024584808</v>
      </c>
      <c r="AE107" s="25">
        <f t="shared" si="39"/>
        <v>-2762.7202024584808</v>
      </c>
      <c r="AF107" s="25">
        <f t="shared" si="40"/>
        <v>0</v>
      </c>
      <c r="AG107" s="25">
        <f t="shared" si="41"/>
        <v>0</v>
      </c>
      <c r="AH107" s="25">
        <f t="shared" si="42"/>
        <v>0</v>
      </c>
      <c r="AI107" s="25">
        <f t="shared" si="43"/>
        <v>0</v>
      </c>
      <c r="AJ107" s="25">
        <f t="shared" si="44"/>
        <v>0</v>
      </c>
      <c r="AK107" s="25">
        <f t="shared" si="45"/>
        <v>0</v>
      </c>
      <c r="AL107" s="25">
        <f t="shared" si="46"/>
        <v>0</v>
      </c>
      <c r="AM107" s="25">
        <f t="shared" si="47"/>
        <v>0</v>
      </c>
      <c r="AO107">
        <f t="shared" si="62"/>
        <v>-8.3333333333333329E-2</v>
      </c>
    </row>
    <row r="108" spans="1:41" x14ac:dyDescent="0.3">
      <c r="A108" s="4">
        <f t="shared" si="54"/>
        <v>99</v>
      </c>
      <c r="B108">
        <v>31.307527885217862</v>
      </c>
      <c r="C108" s="5">
        <f t="shared" si="33"/>
        <v>2</v>
      </c>
      <c r="D108" s="6">
        <f t="shared" si="48"/>
        <v>-2.8000000000000053E-2</v>
      </c>
      <c r="E108" s="7">
        <f t="shared" si="34"/>
        <v>5594.7002655480228</v>
      </c>
      <c r="I108" s="14"/>
      <c r="J108" s="14"/>
      <c r="K108" s="18"/>
      <c r="L108" s="7">
        <f t="shared" si="35"/>
        <v>2762.7202024584808</v>
      </c>
      <c r="M108" s="7">
        <f t="shared" si="60"/>
        <v>8288.1606073754429</v>
      </c>
      <c r="N108" s="14">
        <f t="shared" si="49"/>
        <v>88.244597675913099</v>
      </c>
      <c r="O108" s="13">
        <f t="shared" si="61"/>
        <v>253.61638563413709</v>
      </c>
      <c r="P108" s="7">
        <f t="shared" si="50"/>
        <v>7940.1020653889136</v>
      </c>
      <c r="Q108" s="12">
        <f t="shared" si="55"/>
        <v>98</v>
      </c>
      <c r="R108" s="9">
        <v>31.307527885217862</v>
      </c>
      <c r="S108" s="11">
        <f t="shared" si="58"/>
        <v>-2.8000000000000053E-2</v>
      </c>
      <c r="T108" s="10">
        <f t="shared" si="51"/>
        <v>419632.91733934963</v>
      </c>
      <c r="U108" s="10">
        <f t="shared" si="59"/>
        <v>384393.5797640828</v>
      </c>
      <c r="V108" s="10">
        <f t="shared" si="52"/>
        <v>15000</v>
      </c>
      <c r="W108" s="10">
        <f t="shared" si="53"/>
        <v>242482.66540509518</v>
      </c>
      <c r="X108" s="9">
        <f t="shared" si="36"/>
        <v>479.11799535863031</v>
      </c>
      <c r="Y108" s="9">
        <f t="shared" si="56"/>
        <v>12757.110086378309</v>
      </c>
      <c r="AA108" s="10">
        <f t="shared" si="37"/>
        <v>2762.7202024584808</v>
      </c>
      <c r="AB108" s="10">
        <f t="shared" si="57"/>
        <v>273509.30004338926</v>
      </c>
      <c r="AC108" s="23"/>
      <c r="AD108" s="25">
        <f t="shared" si="38"/>
        <v>-2762.7202024584808</v>
      </c>
      <c r="AE108" s="25">
        <f t="shared" si="39"/>
        <v>-2762.7202024584808</v>
      </c>
      <c r="AF108" s="25">
        <f t="shared" si="40"/>
        <v>0</v>
      </c>
      <c r="AG108" s="25">
        <f t="shared" si="41"/>
        <v>0</v>
      </c>
      <c r="AH108" s="25">
        <f t="shared" si="42"/>
        <v>0</v>
      </c>
      <c r="AI108" s="25">
        <f t="shared" si="43"/>
        <v>0</v>
      </c>
      <c r="AJ108" s="25">
        <f t="shared" si="44"/>
        <v>0</v>
      </c>
      <c r="AK108" s="25">
        <f t="shared" si="45"/>
        <v>0</v>
      </c>
      <c r="AL108" s="25">
        <f t="shared" si="46"/>
        <v>0</v>
      </c>
      <c r="AM108" s="25">
        <f t="shared" si="47"/>
        <v>0</v>
      </c>
      <c r="AO108">
        <f t="shared" si="62"/>
        <v>-0.16666666666666666</v>
      </c>
    </row>
    <row r="109" spans="1:41" x14ac:dyDescent="0.3">
      <c r="A109" s="4">
        <f t="shared" si="54"/>
        <v>100</v>
      </c>
      <c r="B109">
        <v>37.068113016097946</v>
      </c>
      <c r="C109" s="5">
        <f t="shared" si="33"/>
        <v>3</v>
      </c>
      <c r="D109" s="6">
        <f t="shared" si="48"/>
        <v>0.18399999999999994</v>
      </c>
      <c r="E109" s="7">
        <f t="shared" si="34"/>
        <v>8427.0656385731963</v>
      </c>
      <c r="I109" s="14"/>
      <c r="J109" s="14"/>
      <c r="K109" s="18"/>
      <c r="L109" s="7">
        <f t="shared" si="35"/>
        <v>2762.7202024584808</v>
      </c>
      <c r="M109" s="7">
        <f t="shared" si="60"/>
        <v>11050.880809833923</v>
      </c>
      <c r="N109" s="14">
        <f t="shared" si="49"/>
        <v>74.53091019925094</v>
      </c>
      <c r="O109" s="13">
        <f t="shared" si="61"/>
        <v>328.14729583338806</v>
      </c>
      <c r="P109" s="7">
        <f t="shared" si="50"/>
        <v>12163.801047878955</v>
      </c>
      <c r="Q109" s="12">
        <f t="shared" si="55"/>
        <v>99</v>
      </c>
      <c r="R109" s="9">
        <v>37.068113016097946</v>
      </c>
      <c r="S109" s="11">
        <f t="shared" si="58"/>
        <v>0.18399999999999994</v>
      </c>
      <c r="T109" s="10">
        <f t="shared" si="51"/>
        <v>425915.60118798976</v>
      </c>
      <c r="U109" s="10">
        <f t="shared" si="59"/>
        <v>472881.99844067398</v>
      </c>
      <c r="V109" s="10">
        <f t="shared" si="52"/>
        <v>1000</v>
      </c>
      <c r="W109" s="10">
        <f t="shared" si="53"/>
        <v>243482.66540509518</v>
      </c>
      <c r="X109" s="9">
        <f t="shared" si="36"/>
        <v>26.977364603526482</v>
      </c>
      <c r="Y109" s="9">
        <f t="shared" si="56"/>
        <v>12784.087450981835</v>
      </c>
      <c r="AA109" s="10">
        <f t="shared" si="37"/>
        <v>2762.7202024584808</v>
      </c>
      <c r="AB109" s="10">
        <f t="shared" si="57"/>
        <v>276272.02024584776</v>
      </c>
      <c r="AC109" s="23"/>
      <c r="AD109" s="25">
        <f t="shared" si="38"/>
        <v>-2762.7202024584808</v>
      </c>
      <c r="AE109" s="25">
        <f t="shared" si="39"/>
        <v>-2762.7202024584808</v>
      </c>
      <c r="AF109" s="25">
        <f t="shared" si="40"/>
        <v>0</v>
      </c>
      <c r="AG109" s="25">
        <f t="shared" si="41"/>
        <v>0</v>
      </c>
      <c r="AH109" s="25">
        <f t="shared" si="42"/>
        <v>0</v>
      </c>
      <c r="AI109" s="25">
        <f t="shared" si="43"/>
        <v>0</v>
      </c>
      <c r="AJ109" s="25">
        <f t="shared" si="44"/>
        <v>0</v>
      </c>
      <c r="AK109" s="25">
        <f t="shared" si="45"/>
        <v>0</v>
      </c>
      <c r="AL109" s="25">
        <f t="shared" si="46"/>
        <v>0</v>
      </c>
      <c r="AM109" s="25">
        <f t="shared" si="47"/>
        <v>0</v>
      </c>
      <c r="AO109">
        <f t="shared" si="62"/>
        <v>-0.25</v>
      </c>
    </row>
    <row r="110" spans="1:41" x14ac:dyDescent="0.3">
      <c r="A110" s="4">
        <f t="shared" si="54"/>
        <v>101</v>
      </c>
      <c r="B110">
        <v>45.593779009800471</v>
      </c>
      <c r="C110" s="5">
        <f t="shared" si="33"/>
        <v>4</v>
      </c>
      <c r="D110" s="6">
        <f t="shared" si="48"/>
        <v>0.22999999999999993</v>
      </c>
      <c r="E110" s="7">
        <f t="shared" si="34"/>
        <v>11283.034056373588</v>
      </c>
      <c r="I110" s="14"/>
      <c r="J110" s="14"/>
      <c r="K110" s="18"/>
      <c r="L110" s="7">
        <f t="shared" si="35"/>
        <v>2762.7202024584808</v>
      </c>
      <c r="M110" s="7">
        <f t="shared" si="60"/>
        <v>13813.601012292404</v>
      </c>
      <c r="N110" s="14">
        <f t="shared" si="49"/>
        <v>60.594235934350358</v>
      </c>
      <c r="O110" s="13">
        <f t="shared" si="61"/>
        <v>388.74153176773842</v>
      </c>
      <c r="P110" s="7">
        <f t="shared" si="50"/>
        <v>17724.195491349594</v>
      </c>
      <c r="Q110" s="12">
        <f t="shared" si="55"/>
        <v>100</v>
      </c>
      <c r="R110" s="9">
        <v>45.593779009800471</v>
      </c>
      <c r="S110" s="11">
        <f t="shared" si="58"/>
        <v>0.22999999999999993</v>
      </c>
      <c r="T110" s="10">
        <f t="shared" si="51"/>
        <v>432250.64073536848</v>
      </c>
      <c r="U110" s="10">
        <f t="shared" si="59"/>
        <v>582874.85808202904</v>
      </c>
      <c r="V110" s="10">
        <f t="shared" si="52"/>
        <v>1000</v>
      </c>
      <c r="W110" s="10">
        <f t="shared" si="53"/>
        <v>244482.66540509518</v>
      </c>
      <c r="X110" s="9">
        <f t="shared" si="36"/>
        <v>21.93281675083454</v>
      </c>
      <c r="Y110" s="9">
        <f t="shared" si="56"/>
        <v>12806.020267732669</v>
      </c>
      <c r="AA110" s="10">
        <f t="shared" si="37"/>
        <v>2762.7202024584808</v>
      </c>
      <c r="AB110" s="10">
        <f t="shared" si="57"/>
        <v>279034.74044830626</v>
      </c>
      <c r="AC110" s="23"/>
      <c r="AD110" s="25">
        <f t="shared" si="38"/>
        <v>-2762.7202024584808</v>
      </c>
      <c r="AE110" s="25">
        <f t="shared" si="39"/>
        <v>-2762.7202024584808</v>
      </c>
      <c r="AF110" s="25">
        <f t="shared" si="40"/>
        <v>0</v>
      </c>
      <c r="AG110" s="25">
        <f t="shared" si="41"/>
        <v>0</v>
      </c>
      <c r="AH110" s="25">
        <f t="shared" si="42"/>
        <v>0</v>
      </c>
      <c r="AI110" s="25">
        <f t="shared" si="43"/>
        <v>0</v>
      </c>
      <c r="AJ110" s="25">
        <f t="shared" si="44"/>
        <v>0</v>
      </c>
      <c r="AK110" s="25">
        <f t="shared" si="45"/>
        <v>0</v>
      </c>
      <c r="AL110" s="25">
        <f t="shared" si="46"/>
        <v>0</v>
      </c>
      <c r="AM110" s="25">
        <f t="shared" si="47"/>
        <v>0</v>
      </c>
      <c r="AO110">
        <f t="shared" si="62"/>
        <v>-0.33333333333333331</v>
      </c>
    </row>
    <row r="111" spans="1:41" x14ac:dyDescent="0.3">
      <c r="A111" s="4">
        <f t="shared" si="54"/>
        <v>102</v>
      </c>
      <c r="B111">
        <v>45.867341683859273</v>
      </c>
      <c r="C111" s="5">
        <f t="shared" si="33"/>
        <v>5</v>
      </c>
      <c r="D111" s="6">
        <f t="shared" si="48"/>
        <v>5.9999999999999767E-3</v>
      </c>
      <c r="E111" s="7">
        <f t="shared" si="34"/>
        <v>14162.802210988968</v>
      </c>
      <c r="I111" s="14"/>
      <c r="J111" s="14"/>
      <c r="K111" s="18"/>
      <c r="L111" s="7">
        <f t="shared" si="35"/>
        <v>2762.7202024584808</v>
      </c>
      <c r="M111" s="7">
        <f t="shared" si="60"/>
        <v>16576.321214750886</v>
      </c>
      <c r="N111" s="14">
        <f t="shared" si="49"/>
        <v>60.232838900944692</v>
      </c>
      <c r="O111" s="13">
        <f t="shared" si="61"/>
        <v>448.97437066868309</v>
      </c>
      <c r="P111" s="7">
        <f t="shared" si="50"/>
        <v>20593.260866756173</v>
      </c>
      <c r="Q111" s="12">
        <f t="shared" si="55"/>
        <v>101</v>
      </c>
      <c r="R111" s="9">
        <v>45.867341683859273</v>
      </c>
      <c r="S111" s="11">
        <f t="shared" si="58"/>
        <v>5.9999999999999767E-3</v>
      </c>
      <c r="T111" s="10">
        <f t="shared" si="51"/>
        <v>438638.47227897553</v>
      </c>
      <c r="U111" s="10">
        <f t="shared" si="59"/>
        <v>587378.10723052116</v>
      </c>
      <c r="V111" s="10">
        <f t="shared" si="52"/>
        <v>1000</v>
      </c>
      <c r="W111" s="10">
        <f t="shared" si="53"/>
        <v>245482.66540509518</v>
      </c>
      <c r="X111" s="9">
        <f t="shared" si="36"/>
        <v>21.802004722499543</v>
      </c>
      <c r="Y111" s="9">
        <f t="shared" si="56"/>
        <v>12827.822272455169</v>
      </c>
      <c r="AA111" s="10">
        <f t="shared" si="37"/>
        <v>2762.7202024584808</v>
      </c>
      <c r="AB111" s="10">
        <f t="shared" si="57"/>
        <v>281797.46065076475</v>
      </c>
      <c r="AC111" s="23"/>
      <c r="AD111" s="25">
        <f t="shared" si="38"/>
        <v>-2762.7202024584808</v>
      </c>
      <c r="AE111" s="25">
        <f t="shared" si="39"/>
        <v>-2762.7202024584808</v>
      </c>
      <c r="AF111" s="25">
        <f t="shared" si="40"/>
        <v>0</v>
      </c>
      <c r="AG111" s="25">
        <f t="shared" si="41"/>
        <v>0</v>
      </c>
      <c r="AH111" s="25">
        <f t="shared" si="42"/>
        <v>0</v>
      </c>
      <c r="AI111" s="25">
        <f t="shared" si="43"/>
        <v>0</v>
      </c>
      <c r="AJ111" s="25">
        <f t="shared" si="44"/>
        <v>0</v>
      </c>
      <c r="AK111" s="25">
        <f t="shared" si="45"/>
        <v>0</v>
      </c>
      <c r="AL111" s="25">
        <f t="shared" si="46"/>
        <v>0</v>
      </c>
      <c r="AM111" s="25">
        <f t="shared" si="47"/>
        <v>0</v>
      </c>
      <c r="AO111">
        <f t="shared" si="62"/>
        <v>-0.41666666666666669</v>
      </c>
    </row>
    <row r="112" spans="1:41" x14ac:dyDescent="0.3">
      <c r="A112" s="4">
        <f t="shared" si="54"/>
        <v>103</v>
      </c>
      <c r="B112">
        <v>47.426831301110489</v>
      </c>
      <c r="C112" s="5">
        <f t="shared" si="33"/>
        <v>6</v>
      </c>
      <c r="D112" s="6">
        <f t="shared" si="48"/>
        <v>3.4000000000000023E-2</v>
      </c>
      <c r="E112" s="7">
        <f t="shared" si="34"/>
        <v>17066.568433559543</v>
      </c>
      <c r="I112" s="14"/>
      <c r="J112" s="14"/>
      <c r="K112" s="18"/>
      <c r="L112" s="7">
        <f t="shared" si="35"/>
        <v>2762.7202024584808</v>
      </c>
      <c r="M112" s="7">
        <f t="shared" si="60"/>
        <v>19339.041417209366</v>
      </c>
      <c r="N112" s="14">
        <f t="shared" si="49"/>
        <v>58.252261993176681</v>
      </c>
      <c r="O112" s="13">
        <f t="shared" si="61"/>
        <v>507.22663266185975</v>
      </c>
      <c r="P112" s="7">
        <f t="shared" si="50"/>
        <v>24056.151938684361</v>
      </c>
      <c r="Q112" s="12">
        <f t="shared" si="55"/>
        <v>102</v>
      </c>
      <c r="R112" s="9">
        <v>47.426831301110489</v>
      </c>
      <c r="S112" s="11">
        <f t="shared" si="58"/>
        <v>3.4000000000000023E-2</v>
      </c>
      <c r="T112" s="10">
        <f t="shared" si="51"/>
        <v>445079.53575211274</v>
      </c>
      <c r="U112" s="10">
        <f t="shared" si="59"/>
        <v>608382.96287635888</v>
      </c>
      <c r="V112" s="10">
        <f t="shared" si="52"/>
        <v>1000</v>
      </c>
      <c r="W112" s="10">
        <f t="shared" si="53"/>
        <v>246482.66540509518</v>
      </c>
      <c r="X112" s="9">
        <f t="shared" si="36"/>
        <v>21.085110950192981</v>
      </c>
      <c r="Y112" s="9">
        <f t="shared" si="56"/>
        <v>12848.907383405362</v>
      </c>
      <c r="AA112" s="10">
        <f t="shared" si="37"/>
        <v>2762.7202024584808</v>
      </c>
      <c r="AB112" s="10">
        <f t="shared" si="57"/>
        <v>284560.18085322325</v>
      </c>
      <c r="AC112" s="23"/>
      <c r="AD112" s="25">
        <f t="shared" si="38"/>
        <v>-2762.7202024584808</v>
      </c>
      <c r="AE112" s="25">
        <f t="shared" si="39"/>
        <v>-2762.7202024584808</v>
      </c>
      <c r="AF112" s="25">
        <f t="shared" si="40"/>
        <v>0</v>
      </c>
      <c r="AG112" s="25">
        <f t="shared" si="41"/>
        <v>0</v>
      </c>
      <c r="AH112" s="25">
        <f t="shared" si="42"/>
        <v>0</v>
      </c>
      <c r="AI112" s="25">
        <f t="shared" si="43"/>
        <v>0</v>
      </c>
      <c r="AJ112" s="25">
        <f t="shared" si="44"/>
        <v>0</v>
      </c>
      <c r="AK112" s="25">
        <f t="shared" si="45"/>
        <v>0</v>
      </c>
      <c r="AL112" s="25">
        <f t="shared" si="46"/>
        <v>0</v>
      </c>
      <c r="AM112" s="25">
        <f t="shared" si="47"/>
        <v>0</v>
      </c>
      <c r="AO112">
        <f t="shared" si="62"/>
        <v>-0.5</v>
      </c>
    </row>
    <row r="113" spans="1:41" x14ac:dyDescent="0.3">
      <c r="A113" s="4">
        <f t="shared" si="54"/>
        <v>104</v>
      </c>
      <c r="B113">
        <v>46.668002000292724</v>
      </c>
      <c r="C113" s="5">
        <f t="shared" si="33"/>
        <v>7</v>
      </c>
      <c r="D113" s="6">
        <f t="shared" si="48"/>
        <v>-1.5999999999999955E-2</v>
      </c>
      <c r="E113" s="7">
        <f t="shared" si="34"/>
        <v>19994.532707984778</v>
      </c>
      <c r="I113" s="14"/>
      <c r="J113" s="14"/>
      <c r="K113" s="18"/>
      <c r="L113" s="7">
        <f t="shared" si="35"/>
        <v>2762.7202024584808</v>
      </c>
      <c r="M113" s="7">
        <f t="shared" si="60"/>
        <v>22101.761619667846</v>
      </c>
      <c r="N113" s="14">
        <f t="shared" si="49"/>
        <v>59.199453245098255</v>
      </c>
      <c r="O113" s="13">
        <f t="shared" si="61"/>
        <v>566.42608590695795</v>
      </c>
      <c r="P113" s="7">
        <f t="shared" si="50"/>
        <v>26433.973710123893</v>
      </c>
      <c r="Q113" s="12">
        <f t="shared" si="55"/>
        <v>103</v>
      </c>
      <c r="R113" s="9">
        <v>46.668002000292724</v>
      </c>
      <c r="S113" s="11">
        <f t="shared" si="58"/>
        <v>-1.5999999999999955E-2</v>
      </c>
      <c r="T113" s="10">
        <f t="shared" si="51"/>
        <v>451574.27475419239</v>
      </c>
      <c r="U113" s="10">
        <f t="shared" si="59"/>
        <v>599632.83547033719</v>
      </c>
      <c r="V113" s="10">
        <f t="shared" si="52"/>
        <v>1000</v>
      </c>
      <c r="W113" s="10">
        <f t="shared" si="53"/>
        <v>247482.66540509518</v>
      </c>
      <c r="X113" s="9">
        <f t="shared" si="36"/>
        <v>21.427958282716443</v>
      </c>
      <c r="Y113" s="9">
        <f t="shared" si="56"/>
        <v>12870.335341688078</v>
      </c>
      <c r="AA113" s="10">
        <f t="shared" si="37"/>
        <v>2762.7202024584808</v>
      </c>
      <c r="AB113" s="10">
        <f t="shared" si="57"/>
        <v>287322.90105568175</v>
      </c>
      <c r="AC113" s="23"/>
      <c r="AD113" s="25">
        <f t="shared" si="38"/>
        <v>-2762.7202024584808</v>
      </c>
      <c r="AE113" s="25">
        <f t="shared" si="39"/>
        <v>-2762.7202024584808</v>
      </c>
      <c r="AF113" s="25">
        <f t="shared" si="40"/>
        <v>0</v>
      </c>
      <c r="AG113" s="25">
        <f t="shared" si="41"/>
        <v>0</v>
      </c>
      <c r="AH113" s="25">
        <f t="shared" si="42"/>
        <v>0</v>
      </c>
      <c r="AI113" s="25">
        <f t="shared" si="43"/>
        <v>0</v>
      </c>
      <c r="AJ113" s="25">
        <f t="shared" si="44"/>
        <v>0</v>
      </c>
      <c r="AK113" s="25">
        <f t="shared" si="45"/>
        <v>0</v>
      </c>
      <c r="AL113" s="25">
        <f t="shared" si="46"/>
        <v>0</v>
      </c>
      <c r="AM113" s="25">
        <f t="shared" si="47"/>
        <v>0</v>
      </c>
      <c r="AO113">
        <f t="shared" si="62"/>
        <v>-0.58333333333333337</v>
      </c>
    </row>
    <row r="114" spans="1:41" x14ac:dyDescent="0.3">
      <c r="A114" s="4">
        <f t="shared" si="54"/>
        <v>105</v>
      </c>
      <c r="B114">
        <v>52.081490232326686</v>
      </c>
      <c r="C114" s="5">
        <f t="shared" si="33"/>
        <v>8</v>
      </c>
      <c r="D114" s="6">
        <f t="shared" si="48"/>
        <v>0.11600000000000014</v>
      </c>
      <c r="E114" s="7">
        <f t="shared" si="34"/>
        <v>22946.896684696989</v>
      </c>
      <c r="I114" s="14"/>
      <c r="J114" s="14"/>
      <c r="K114" s="18"/>
      <c r="L114" s="7">
        <f t="shared" si="35"/>
        <v>2762.7202024584808</v>
      </c>
      <c r="M114" s="7">
        <f t="shared" si="60"/>
        <v>24864.481822126327</v>
      </c>
      <c r="N114" s="14">
        <f t="shared" si="49"/>
        <v>53.046105058331761</v>
      </c>
      <c r="O114" s="13">
        <f t="shared" si="61"/>
        <v>619.47219096528966</v>
      </c>
      <c r="P114" s="7">
        <f t="shared" si="50"/>
        <v>32263.034862956745</v>
      </c>
      <c r="Q114" s="12">
        <f t="shared" si="55"/>
        <v>104</v>
      </c>
      <c r="R114" s="9">
        <v>52.081490232326686</v>
      </c>
      <c r="S114" s="11">
        <f t="shared" si="58"/>
        <v>0.11600000000000014</v>
      </c>
      <c r="T114" s="10">
        <f t="shared" si="51"/>
        <v>458123.1365812897</v>
      </c>
      <c r="U114" s="10">
        <f t="shared" si="59"/>
        <v>670306.24438489636</v>
      </c>
      <c r="V114" s="10">
        <f t="shared" si="52"/>
        <v>1000</v>
      </c>
      <c r="W114" s="10">
        <f t="shared" si="53"/>
        <v>248482.66540509518</v>
      </c>
      <c r="X114" s="9">
        <f t="shared" si="36"/>
        <v>19.200679464799677</v>
      </c>
      <c r="Y114" s="9">
        <f t="shared" si="56"/>
        <v>12889.536021152879</v>
      </c>
      <c r="AA114" s="10">
        <f t="shared" si="37"/>
        <v>2762.7202024584808</v>
      </c>
      <c r="AB114" s="10">
        <f t="shared" si="57"/>
        <v>290085.62125814025</v>
      </c>
      <c r="AC114" s="23"/>
      <c r="AD114" s="25">
        <f t="shared" si="38"/>
        <v>-2762.7202024584808</v>
      </c>
      <c r="AE114" s="25">
        <f t="shared" si="39"/>
        <v>-2762.7202024584808</v>
      </c>
      <c r="AF114" s="25">
        <f t="shared" si="40"/>
        <v>0</v>
      </c>
      <c r="AG114" s="25">
        <f t="shared" si="41"/>
        <v>0</v>
      </c>
      <c r="AH114" s="25">
        <f t="shared" si="42"/>
        <v>0</v>
      </c>
      <c r="AI114" s="25">
        <f t="shared" si="43"/>
        <v>0</v>
      </c>
      <c r="AJ114" s="25">
        <f t="shared" si="44"/>
        <v>0</v>
      </c>
      <c r="AK114" s="25">
        <f t="shared" si="45"/>
        <v>0</v>
      </c>
      <c r="AL114" s="25">
        <f t="shared" si="46"/>
        <v>0</v>
      </c>
      <c r="AM114" s="25">
        <f t="shared" si="47"/>
        <v>0</v>
      </c>
      <c r="AO114">
        <f t="shared" si="62"/>
        <v>-0.66666666666666663</v>
      </c>
    </row>
    <row r="115" spans="1:41" x14ac:dyDescent="0.3">
      <c r="A115" s="4">
        <f t="shared" si="54"/>
        <v>106</v>
      </c>
      <c r="B115">
        <v>51.404430859306437</v>
      </c>
      <c r="C115" s="5">
        <f t="shared" si="33"/>
        <v>9</v>
      </c>
      <c r="D115" s="6">
        <f t="shared" si="48"/>
        <v>-1.3000000000000045E-2</v>
      </c>
      <c r="E115" s="7">
        <f t="shared" si="34"/>
        <v>25923.863694548396</v>
      </c>
      <c r="I115" s="14"/>
      <c r="J115" s="14"/>
      <c r="K115" s="18"/>
      <c r="L115" s="7">
        <f t="shared" si="35"/>
        <v>2762.7202024584808</v>
      </c>
      <c r="M115" s="7">
        <f t="shared" si="60"/>
        <v>27627.202024584807</v>
      </c>
      <c r="N115" s="14">
        <f t="shared" si="49"/>
        <v>53.744787293142615</v>
      </c>
      <c r="O115" s="13">
        <f t="shared" si="61"/>
        <v>673.21697825843228</v>
      </c>
      <c r="P115" s="7">
        <f t="shared" si="50"/>
        <v>34606.335612196788</v>
      </c>
      <c r="Q115" s="12">
        <f t="shared" si="55"/>
        <v>105</v>
      </c>
      <c r="R115" s="9">
        <v>51.404430859306437</v>
      </c>
      <c r="S115" s="11">
        <f t="shared" si="58"/>
        <v>-1.3000000000000045E-2</v>
      </c>
      <c r="T115" s="10">
        <f t="shared" si="51"/>
        <v>464726.57225694606</v>
      </c>
      <c r="U115" s="10">
        <f t="shared" si="59"/>
        <v>662579.26320789265</v>
      </c>
      <c r="V115" s="10">
        <f t="shared" si="52"/>
        <v>1000</v>
      </c>
      <c r="W115" s="10">
        <f t="shared" si="53"/>
        <v>249482.66540509518</v>
      </c>
      <c r="X115" s="9">
        <f t="shared" si="36"/>
        <v>19.453575952177992</v>
      </c>
      <c r="Y115" s="9">
        <f t="shared" si="56"/>
        <v>12908.989597105057</v>
      </c>
      <c r="AA115" s="10">
        <f t="shared" si="37"/>
        <v>2762.7202024584808</v>
      </c>
      <c r="AB115" s="10">
        <f t="shared" si="57"/>
        <v>292848.34146059875</v>
      </c>
      <c r="AC115" s="23"/>
      <c r="AD115" s="25">
        <f t="shared" si="38"/>
        <v>-2762.7202024584808</v>
      </c>
      <c r="AE115" s="25">
        <f t="shared" si="39"/>
        <v>-2762.7202024584808</v>
      </c>
      <c r="AF115" s="25">
        <f t="shared" si="40"/>
        <v>0</v>
      </c>
      <c r="AG115" s="25">
        <f t="shared" si="41"/>
        <v>0</v>
      </c>
      <c r="AH115" s="25">
        <f t="shared" si="42"/>
        <v>0</v>
      </c>
      <c r="AI115" s="25">
        <f t="shared" si="43"/>
        <v>0</v>
      </c>
      <c r="AJ115" s="25">
        <f t="shared" si="44"/>
        <v>0</v>
      </c>
      <c r="AK115" s="25">
        <f t="shared" si="45"/>
        <v>0</v>
      </c>
      <c r="AL115" s="25">
        <f t="shared" si="46"/>
        <v>0</v>
      </c>
      <c r="AM115" s="25">
        <f t="shared" si="47"/>
        <v>0</v>
      </c>
      <c r="AO115">
        <f t="shared" si="62"/>
        <v>-0.75</v>
      </c>
    </row>
    <row r="116" spans="1:41" x14ac:dyDescent="0.3">
      <c r="A116" s="4">
        <f t="shared" si="54"/>
        <v>107</v>
      </c>
      <c r="B116">
        <v>55.568189758910258</v>
      </c>
      <c r="C116" s="5">
        <f t="shared" si="33"/>
        <v>10</v>
      </c>
      <c r="D116" s="6">
        <f t="shared" si="48"/>
        <v>8.0999999999999975E-2</v>
      </c>
      <c r="E116" s="7">
        <f t="shared" si="34"/>
        <v>28925.638762815281</v>
      </c>
      <c r="I116" s="14"/>
      <c r="J116" s="14"/>
      <c r="K116" s="18"/>
      <c r="L116" s="7">
        <f t="shared" si="35"/>
        <v>2762.7202024584808</v>
      </c>
      <c r="M116" s="7">
        <f t="shared" si="60"/>
        <v>30389.922227043287</v>
      </c>
      <c r="N116" s="14">
        <f t="shared" si="49"/>
        <v>49.717657070437205</v>
      </c>
      <c r="O116" s="13">
        <f t="shared" si="61"/>
        <v>722.93463532886949</v>
      </c>
      <c r="P116" s="7">
        <f t="shared" si="50"/>
        <v>40172.168999243208</v>
      </c>
      <c r="Q116" s="12">
        <f t="shared" si="55"/>
        <v>106</v>
      </c>
      <c r="R116" s="9">
        <v>55.568189758910258</v>
      </c>
      <c r="S116" s="11">
        <f t="shared" si="58"/>
        <v>8.0999999999999975E-2</v>
      </c>
      <c r="T116" s="10">
        <f t="shared" si="51"/>
        <v>471385.03656323295</v>
      </c>
      <c r="U116" s="10">
        <f t="shared" si="59"/>
        <v>717329.18352773192</v>
      </c>
      <c r="V116" s="10">
        <f t="shared" si="52"/>
        <v>1000</v>
      </c>
      <c r="W116" s="10">
        <f t="shared" si="53"/>
        <v>250482.66540509518</v>
      </c>
      <c r="X116" s="9">
        <f t="shared" si="36"/>
        <v>17.995907448823306</v>
      </c>
      <c r="Y116" s="9">
        <f t="shared" si="56"/>
        <v>12926.985504553881</v>
      </c>
      <c r="AA116" s="10">
        <f t="shared" si="37"/>
        <v>2762.7202024584808</v>
      </c>
      <c r="AB116" s="10">
        <f t="shared" si="57"/>
        <v>295611.06166305725</v>
      </c>
      <c r="AC116" s="23"/>
      <c r="AD116" s="25">
        <f t="shared" si="38"/>
        <v>-2762.7202024584808</v>
      </c>
      <c r="AE116" s="25">
        <f t="shared" si="39"/>
        <v>-2762.7202024584808</v>
      </c>
      <c r="AF116" s="25">
        <f t="shared" si="40"/>
        <v>0</v>
      </c>
      <c r="AG116" s="25">
        <f t="shared" si="41"/>
        <v>0</v>
      </c>
      <c r="AH116" s="25">
        <f t="shared" si="42"/>
        <v>0</v>
      </c>
      <c r="AI116" s="25">
        <f t="shared" si="43"/>
        <v>0</v>
      </c>
      <c r="AJ116" s="25">
        <f t="shared" si="44"/>
        <v>0</v>
      </c>
      <c r="AK116" s="25">
        <f t="shared" si="45"/>
        <v>0</v>
      </c>
      <c r="AL116" s="25">
        <f t="shared" si="46"/>
        <v>0</v>
      </c>
      <c r="AM116" s="25">
        <f t="shared" si="47"/>
        <v>0</v>
      </c>
      <c r="AO116">
        <f t="shared" si="62"/>
        <v>-0.83333333333333337</v>
      </c>
    </row>
    <row r="117" spans="1:41" x14ac:dyDescent="0.3">
      <c r="A117" s="4">
        <f t="shared" si="54"/>
        <v>108</v>
      </c>
      <c r="B117">
        <v>52.345234752893461</v>
      </c>
      <c r="C117" s="5">
        <f t="shared" si="33"/>
        <v>11</v>
      </c>
      <c r="D117" s="6">
        <f t="shared" si="48"/>
        <v>-5.8000000000000031E-2</v>
      </c>
      <c r="E117" s="7">
        <f t="shared" si="34"/>
        <v>31952.428623317668</v>
      </c>
      <c r="I117" s="14"/>
      <c r="J117" s="14"/>
      <c r="K117" s="18"/>
      <c r="L117" s="7">
        <f t="shared" si="35"/>
        <v>2762.7202024584808</v>
      </c>
      <c r="M117" s="7">
        <f t="shared" si="60"/>
        <v>33152.642429501771</v>
      </c>
      <c r="N117" s="14">
        <f t="shared" si="49"/>
        <v>52.778829161822934</v>
      </c>
      <c r="O117" s="13">
        <f t="shared" si="61"/>
        <v>775.71346449069244</v>
      </c>
      <c r="P117" s="7">
        <f t="shared" si="50"/>
        <v>40604.903399745584</v>
      </c>
      <c r="Q117" s="12">
        <f t="shared" si="55"/>
        <v>107</v>
      </c>
      <c r="R117" s="9">
        <v>52.345234752893461</v>
      </c>
      <c r="S117" s="11">
        <f t="shared" si="58"/>
        <v>-5.8000000000000031E-2</v>
      </c>
      <c r="T117" s="10">
        <f t="shared" si="51"/>
        <v>478098.98807207204</v>
      </c>
      <c r="U117" s="10">
        <f t="shared" si="59"/>
        <v>676666.09088312346</v>
      </c>
      <c r="V117" s="10">
        <f t="shared" si="52"/>
        <v>1000</v>
      </c>
      <c r="W117" s="10">
        <f t="shared" si="53"/>
        <v>251482.66540509518</v>
      </c>
      <c r="X117" s="9">
        <f t="shared" si="36"/>
        <v>19.103935720619219</v>
      </c>
      <c r="Y117" s="9">
        <f t="shared" si="56"/>
        <v>12946.0894402745</v>
      </c>
      <c r="AA117" s="10">
        <f t="shared" si="37"/>
        <v>2762.7202024584808</v>
      </c>
      <c r="AB117" s="10">
        <f t="shared" si="57"/>
        <v>298373.78186551575</v>
      </c>
      <c r="AC117" s="23"/>
      <c r="AD117" s="25">
        <f t="shared" si="38"/>
        <v>-2762.7202024584808</v>
      </c>
      <c r="AE117" s="25">
        <f t="shared" si="39"/>
        <v>-2762.7202024584808</v>
      </c>
      <c r="AF117" s="25">
        <f t="shared" si="40"/>
        <v>0</v>
      </c>
      <c r="AG117" s="25">
        <f t="shared" si="41"/>
        <v>0</v>
      </c>
      <c r="AH117" s="25">
        <f t="shared" si="42"/>
        <v>0</v>
      </c>
      <c r="AI117" s="25">
        <f t="shared" si="43"/>
        <v>0</v>
      </c>
      <c r="AJ117" s="25">
        <f t="shared" si="44"/>
        <v>0</v>
      </c>
      <c r="AK117" s="25">
        <f t="shared" si="45"/>
        <v>0</v>
      </c>
      <c r="AL117" s="25">
        <f t="shared" si="46"/>
        <v>0</v>
      </c>
      <c r="AM117" s="25">
        <f t="shared" si="47"/>
        <v>0</v>
      </c>
      <c r="AO117">
        <f t="shared" si="62"/>
        <v>-0.91666666666666663</v>
      </c>
    </row>
    <row r="118" spans="1:41" x14ac:dyDescent="0.3">
      <c r="A118" s="4">
        <f t="shared" si="54"/>
        <v>109</v>
      </c>
      <c r="B118">
        <v>53.339794213198431</v>
      </c>
      <c r="C118" s="5">
        <f t="shared" si="33"/>
        <v>12</v>
      </c>
      <c r="D118" s="6">
        <f t="shared" si="48"/>
        <v>1.8999999999999889E-2</v>
      </c>
      <c r="E118" s="7">
        <f t="shared" si="34"/>
        <v>35004.441732657644</v>
      </c>
      <c r="I118" s="14"/>
      <c r="J118" s="14"/>
      <c r="K118" s="18"/>
      <c r="L118" s="7">
        <f t="shared" si="35"/>
        <v>3041.7549429067872</v>
      </c>
      <c r="M118" s="7">
        <f t="shared" si="60"/>
        <v>36194.397372408559</v>
      </c>
      <c r="N118" s="14">
        <f t="shared" si="49"/>
        <v>57.025996964835187</v>
      </c>
      <c r="O118" s="13">
        <f t="shared" si="61"/>
        <v>832.73946145552759</v>
      </c>
      <c r="P118" s="7">
        <f t="shared" si="50"/>
        <v>44418.15150724753</v>
      </c>
      <c r="Q118" s="12">
        <f t="shared" si="55"/>
        <v>108</v>
      </c>
      <c r="R118" s="9">
        <v>53.339794213198431</v>
      </c>
      <c r="S118" s="11">
        <f t="shared" si="58"/>
        <v>1.8999999999999889E-2</v>
      </c>
      <c r="T118" s="10">
        <f t="shared" si="51"/>
        <v>484868.88917681843</v>
      </c>
      <c r="U118" s="10">
        <f t="shared" si="59"/>
        <v>690541.74660990271</v>
      </c>
      <c r="V118" s="10">
        <f t="shared" si="52"/>
        <v>1000</v>
      </c>
      <c r="W118" s="10">
        <f t="shared" si="53"/>
        <v>252482.66540509518</v>
      </c>
      <c r="X118" s="9">
        <f t="shared" si="36"/>
        <v>18.747728872050267</v>
      </c>
      <c r="Y118" s="9">
        <f t="shared" si="56"/>
        <v>12964.837169146551</v>
      </c>
      <c r="AA118" s="10">
        <f t="shared" si="37"/>
        <v>2762.7202024584808</v>
      </c>
      <c r="AB118" s="10">
        <f t="shared" si="57"/>
        <v>301136.50206797424</v>
      </c>
      <c r="AC118" s="23"/>
      <c r="AD118" s="25">
        <f t="shared" si="38"/>
        <v>-2762.7202024584808</v>
      </c>
      <c r="AE118" s="25">
        <f t="shared" si="39"/>
        <v>-2762.7202024584808</v>
      </c>
      <c r="AF118" s="25">
        <f t="shared" si="40"/>
        <v>0</v>
      </c>
      <c r="AG118" s="25">
        <f t="shared" si="41"/>
        <v>0</v>
      </c>
      <c r="AH118" s="25">
        <f t="shared" si="42"/>
        <v>0</v>
      </c>
      <c r="AI118" s="25">
        <f t="shared" si="43"/>
        <v>0</v>
      </c>
      <c r="AJ118" s="25">
        <f t="shared" si="44"/>
        <v>0</v>
      </c>
      <c r="AK118" s="25">
        <f t="shared" si="45"/>
        <v>0</v>
      </c>
      <c r="AL118" s="25">
        <f t="shared" si="46"/>
        <v>0</v>
      </c>
      <c r="AM118" s="25">
        <f t="shared" si="47"/>
        <v>0</v>
      </c>
      <c r="AO118">
        <f t="shared" si="62"/>
        <v>0</v>
      </c>
    </row>
    <row r="119" spans="1:41" x14ac:dyDescent="0.3">
      <c r="A119" s="4">
        <f t="shared" si="54"/>
        <v>110</v>
      </c>
      <c r="B119">
        <v>52.166318740508068</v>
      </c>
      <c r="C119" s="5">
        <f t="shared" si="33"/>
        <v>13</v>
      </c>
      <c r="D119" s="6">
        <f t="shared" si="48"/>
        <v>-2.1999999999999957E-2</v>
      </c>
      <c r="E119" s="7">
        <f t="shared" si="34"/>
        <v>38081.88828457534</v>
      </c>
      <c r="I119" s="14"/>
      <c r="J119" s="14"/>
      <c r="K119" s="18"/>
      <c r="L119" s="7">
        <f t="shared" si="35"/>
        <v>3041.7549429067872</v>
      </c>
      <c r="M119" s="7">
        <f t="shared" si="60"/>
        <v>39236.152315315347</v>
      </c>
      <c r="N119" s="14">
        <f t="shared" si="49"/>
        <v>58.308790352592212</v>
      </c>
      <c r="O119" s="13">
        <f t="shared" si="61"/>
        <v>891.04825180811986</v>
      </c>
      <c r="P119" s="7">
        <f t="shared" si="50"/>
        <v>46482.707116994876</v>
      </c>
      <c r="Q119" s="12">
        <f t="shared" si="55"/>
        <v>109</v>
      </c>
      <c r="R119" s="9">
        <v>52.166318740508068</v>
      </c>
      <c r="S119" s="11">
        <f t="shared" si="58"/>
        <v>-2.1999999999999957E-2</v>
      </c>
      <c r="T119" s="10">
        <f t="shared" si="51"/>
        <v>491695.20612410386</v>
      </c>
      <c r="U119" s="10">
        <f t="shared" si="59"/>
        <v>676327.82818448485</v>
      </c>
      <c r="V119" s="10">
        <f t="shared" si="52"/>
        <v>1000</v>
      </c>
      <c r="W119" s="10">
        <f t="shared" si="53"/>
        <v>253482.66540509518</v>
      </c>
      <c r="X119" s="9">
        <f t="shared" si="36"/>
        <v>19.169456924386775</v>
      </c>
      <c r="Y119" s="9">
        <f t="shared" si="56"/>
        <v>12984.006626070937</v>
      </c>
      <c r="AA119" s="10">
        <f t="shared" si="37"/>
        <v>2762.7202024584808</v>
      </c>
      <c r="AB119" s="10">
        <f t="shared" si="57"/>
        <v>303899.22227043274</v>
      </c>
      <c r="AC119" s="23"/>
      <c r="AD119" s="25">
        <f t="shared" si="38"/>
        <v>-2762.7202024584808</v>
      </c>
      <c r="AE119" s="25">
        <f t="shared" si="39"/>
        <v>-2762.7202024584808</v>
      </c>
      <c r="AF119" s="25">
        <f t="shared" si="40"/>
        <v>0</v>
      </c>
      <c r="AG119" s="25">
        <f t="shared" si="41"/>
        <v>0</v>
      </c>
      <c r="AH119" s="25">
        <f t="shared" si="42"/>
        <v>0</v>
      </c>
      <c r="AI119" s="25">
        <f t="shared" si="43"/>
        <v>0</v>
      </c>
      <c r="AJ119" s="25">
        <f t="shared" si="44"/>
        <v>0</v>
      </c>
      <c r="AK119" s="25">
        <f t="shared" si="45"/>
        <v>0</v>
      </c>
      <c r="AL119" s="25">
        <f t="shared" si="46"/>
        <v>0</v>
      </c>
      <c r="AM119" s="25">
        <f t="shared" si="47"/>
        <v>0</v>
      </c>
      <c r="AO119">
        <f t="shared" si="62"/>
        <v>-8.3333333333333259E-2</v>
      </c>
    </row>
    <row r="120" spans="1:41" x14ac:dyDescent="0.3">
      <c r="A120" s="4">
        <f t="shared" si="54"/>
        <v>111</v>
      </c>
      <c r="B120">
        <v>56.078792646046168</v>
      </c>
      <c r="C120" s="5">
        <f t="shared" si="33"/>
        <v>14</v>
      </c>
      <c r="D120" s="6">
        <f t="shared" si="48"/>
        <v>7.49999999999999E-2</v>
      </c>
      <c r="E120" s="7">
        <f t="shared" si="34"/>
        <v>41184.980224425788</v>
      </c>
      <c r="I120" s="14"/>
      <c r="J120" s="14"/>
      <c r="K120" s="18"/>
      <c r="L120" s="7">
        <f t="shared" si="35"/>
        <v>3041.7549429067872</v>
      </c>
      <c r="M120" s="7">
        <f t="shared" si="60"/>
        <v>42277.907258222134</v>
      </c>
      <c r="N120" s="14">
        <f t="shared" si="49"/>
        <v>54.240735211713691</v>
      </c>
      <c r="O120" s="13">
        <f t="shared" si="61"/>
        <v>945.2889870198336</v>
      </c>
      <c r="P120" s="7">
        <f t="shared" si="50"/>
        <v>53010.665093676274</v>
      </c>
      <c r="Q120" s="12">
        <f t="shared" si="55"/>
        <v>110</v>
      </c>
      <c r="R120" s="9">
        <v>56.078792646046168</v>
      </c>
      <c r="S120" s="11">
        <f t="shared" si="58"/>
        <v>7.49999999999999E-2</v>
      </c>
      <c r="T120" s="10">
        <f t="shared" si="51"/>
        <v>498578.40904595057</v>
      </c>
      <c r="U120" s="10">
        <f t="shared" si="59"/>
        <v>728127.41529832117</v>
      </c>
      <c r="V120" s="10">
        <f t="shared" si="52"/>
        <v>1000</v>
      </c>
      <c r="W120" s="10">
        <f t="shared" si="53"/>
        <v>254482.66540509518</v>
      </c>
      <c r="X120" s="9">
        <f t="shared" si="36"/>
        <v>17.832052952917934</v>
      </c>
      <c r="Y120" s="9">
        <f t="shared" si="56"/>
        <v>13001.838679023855</v>
      </c>
      <c r="AA120" s="10">
        <f t="shared" si="37"/>
        <v>2762.7202024584808</v>
      </c>
      <c r="AB120" s="10">
        <f t="shared" si="57"/>
        <v>306661.94247289124</v>
      </c>
      <c r="AC120" s="23"/>
      <c r="AD120" s="25">
        <f t="shared" si="38"/>
        <v>-2762.7202024584808</v>
      </c>
      <c r="AE120" s="25">
        <f t="shared" si="39"/>
        <v>-2762.7202024584808</v>
      </c>
      <c r="AF120" s="25">
        <f t="shared" si="40"/>
        <v>0</v>
      </c>
      <c r="AG120" s="25">
        <f t="shared" si="41"/>
        <v>0</v>
      </c>
      <c r="AH120" s="25">
        <f t="shared" si="42"/>
        <v>0</v>
      </c>
      <c r="AI120" s="25">
        <f t="shared" si="43"/>
        <v>0</v>
      </c>
      <c r="AJ120" s="25">
        <f t="shared" si="44"/>
        <v>0</v>
      </c>
      <c r="AK120" s="25">
        <f t="shared" si="45"/>
        <v>0</v>
      </c>
      <c r="AL120" s="25">
        <f t="shared" si="46"/>
        <v>0</v>
      </c>
      <c r="AM120" s="25">
        <f t="shared" si="47"/>
        <v>0</v>
      </c>
      <c r="AO120">
        <f t="shared" si="62"/>
        <v>-0.16666666666666674</v>
      </c>
    </row>
    <row r="121" spans="1:41" x14ac:dyDescent="0.3">
      <c r="A121" s="4">
        <f t="shared" si="54"/>
        <v>112</v>
      </c>
      <c r="B121">
        <v>61.350199154774515</v>
      </c>
      <c r="C121" s="5">
        <f t="shared" si="33"/>
        <v>15</v>
      </c>
      <c r="D121" s="6">
        <f t="shared" si="48"/>
        <v>9.4000000000000139E-2</v>
      </c>
      <c r="E121" s="7">
        <f t="shared" si="34"/>
        <v>44313.931263774968</v>
      </c>
      <c r="I121" s="14"/>
      <c r="J121" s="14"/>
      <c r="K121" s="18"/>
      <c r="L121" s="7">
        <f t="shared" si="35"/>
        <v>3041.7549429067872</v>
      </c>
      <c r="M121" s="7">
        <f t="shared" si="60"/>
        <v>45319.662201128922</v>
      </c>
      <c r="N121" s="14">
        <f t="shared" si="49"/>
        <v>49.580196720030791</v>
      </c>
      <c r="O121" s="13">
        <f t="shared" si="61"/>
        <v>994.86918373986441</v>
      </c>
      <c r="P121" s="7">
        <f t="shared" si="50"/>
        <v>61035.422555388643</v>
      </c>
      <c r="Q121" s="12">
        <f t="shared" si="55"/>
        <v>111</v>
      </c>
      <c r="R121" s="9">
        <v>61.350199154774515</v>
      </c>
      <c r="S121" s="11">
        <f t="shared" si="58"/>
        <v>9.4000000000000139E-2</v>
      </c>
      <c r="T121" s="10">
        <f t="shared" si="51"/>
        <v>505518.97199214564</v>
      </c>
      <c r="U121" s="10">
        <f t="shared" si="59"/>
        <v>797665.39233636344</v>
      </c>
      <c r="V121" s="10">
        <f t="shared" si="52"/>
        <v>1000</v>
      </c>
      <c r="W121" s="10">
        <f t="shared" si="53"/>
        <v>255482.66540509518</v>
      </c>
      <c r="X121" s="9">
        <f t="shared" si="36"/>
        <v>16.299865587676354</v>
      </c>
      <c r="Y121" s="9">
        <f t="shared" si="56"/>
        <v>13018.138544611531</v>
      </c>
      <c r="AA121" s="10">
        <f t="shared" si="37"/>
        <v>2762.7202024584808</v>
      </c>
      <c r="AB121" s="10">
        <f t="shared" si="57"/>
        <v>309424.66267534974</v>
      </c>
      <c r="AC121" s="23"/>
      <c r="AD121" s="25">
        <f t="shared" si="38"/>
        <v>-2762.7202024584808</v>
      </c>
      <c r="AE121" s="25">
        <f t="shared" si="39"/>
        <v>-2762.7202024584808</v>
      </c>
      <c r="AF121" s="25">
        <f t="shared" si="40"/>
        <v>0</v>
      </c>
      <c r="AG121" s="25">
        <f t="shared" si="41"/>
        <v>0</v>
      </c>
      <c r="AH121" s="25">
        <f t="shared" si="42"/>
        <v>0</v>
      </c>
      <c r="AI121" s="25">
        <f t="shared" si="43"/>
        <v>0</v>
      </c>
      <c r="AJ121" s="25">
        <f t="shared" si="44"/>
        <v>0</v>
      </c>
      <c r="AK121" s="25">
        <f t="shared" si="45"/>
        <v>0</v>
      </c>
      <c r="AL121" s="25">
        <f t="shared" si="46"/>
        <v>0</v>
      </c>
      <c r="AM121" s="25">
        <f t="shared" si="47"/>
        <v>0</v>
      </c>
      <c r="AO121">
        <f t="shared" si="62"/>
        <v>-0.25</v>
      </c>
    </row>
    <row r="122" spans="1:41" x14ac:dyDescent="0.3">
      <c r="A122" s="4">
        <f t="shared" si="54"/>
        <v>113</v>
      </c>
      <c r="B122">
        <v>54.356276451130221</v>
      </c>
      <c r="C122" s="5">
        <f t="shared" si="33"/>
        <v>16</v>
      </c>
      <c r="D122" s="6">
        <f t="shared" si="48"/>
        <v>-0.11399999999999999</v>
      </c>
      <c r="E122" s="7">
        <f t="shared" si="34"/>
        <v>47468.95689511871</v>
      </c>
      <c r="I122" s="14"/>
      <c r="J122" s="14"/>
      <c r="K122" s="18"/>
      <c r="L122" s="7">
        <f t="shared" si="35"/>
        <v>3041.7549429067872</v>
      </c>
      <c r="M122" s="7">
        <f t="shared" si="60"/>
        <v>48361.417144035709</v>
      </c>
      <c r="N122" s="14">
        <f t="shared" si="49"/>
        <v>55.959589977461391</v>
      </c>
      <c r="O122" s="13">
        <f t="shared" si="61"/>
        <v>1050.8287737173257</v>
      </c>
      <c r="P122" s="7">
        <f t="shared" si="50"/>
        <v>57119.139326981116</v>
      </c>
      <c r="Q122" s="12">
        <f t="shared" si="55"/>
        <v>112</v>
      </c>
      <c r="R122" s="9">
        <v>54.356276451130221</v>
      </c>
      <c r="S122" s="11">
        <f t="shared" si="58"/>
        <v>-0.11399999999999999</v>
      </c>
      <c r="T122" s="10">
        <f t="shared" si="51"/>
        <v>512517.37296289264</v>
      </c>
      <c r="U122" s="10">
        <f t="shared" si="59"/>
        <v>707617.53761001804</v>
      </c>
      <c r="V122" s="10">
        <f t="shared" si="52"/>
        <v>1000</v>
      </c>
      <c r="W122" s="10">
        <f t="shared" si="53"/>
        <v>256482.66540509518</v>
      </c>
      <c r="X122" s="9">
        <f t="shared" si="36"/>
        <v>18.397139489476697</v>
      </c>
      <c r="Y122" s="9">
        <f t="shared" si="56"/>
        <v>13036.535684101007</v>
      </c>
      <c r="AA122" s="10">
        <f t="shared" si="37"/>
        <v>2762.7202024584808</v>
      </c>
      <c r="AB122" s="10">
        <f t="shared" si="57"/>
        <v>312187.38287780824</v>
      </c>
      <c r="AC122" s="23"/>
      <c r="AD122" s="25">
        <f t="shared" si="38"/>
        <v>-2762.7202024584808</v>
      </c>
      <c r="AE122" s="25">
        <f t="shared" si="39"/>
        <v>-2762.7202024584808</v>
      </c>
      <c r="AF122" s="25">
        <f t="shared" si="40"/>
        <v>0</v>
      </c>
      <c r="AG122" s="25">
        <f t="shared" si="41"/>
        <v>0</v>
      </c>
      <c r="AH122" s="25">
        <f t="shared" si="42"/>
        <v>0</v>
      </c>
      <c r="AI122" s="25">
        <f t="shared" si="43"/>
        <v>0</v>
      </c>
      <c r="AJ122" s="25">
        <f t="shared" si="44"/>
        <v>0</v>
      </c>
      <c r="AK122" s="25">
        <f t="shared" si="45"/>
        <v>0</v>
      </c>
      <c r="AL122" s="25">
        <f t="shared" si="46"/>
        <v>0</v>
      </c>
      <c r="AM122" s="25">
        <f t="shared" si="47"/>
        <v>0</v>
      </c>
      <c r="AO122">
        <f t="shared" si="62"/>
        <v>-0.33333333333333326</v>
      </c>
    </row>
    <row r="123" spans="1:41" x14ac:dyDescent="0.3">
      <c r="A123" s="4">
        <f t="shared" si="54"/>
        <v>114</v>
      </c>
      <c r="B123">
        <v>62.292292812995228</v>
      </c>
      <c r="C123" s="5">
        <f t="shared" si="33"/>
        <v>17</v>
      </c>
      <c r="D123" s="6">
        <f t="shared" si="48"/>
        <v>0.14599999999999991</v>
      </c>
      <c r="E123" s="7">
        <f t="shared" si="34"/>
        <v>50650.274406723634</v>
      </c>
      <c r="I123" s="14"/>
      <c r="J123" s="14"/>
      <c r="K123" s="18"/>
      <c r="L123" s="7">
        <f t="shared" si="35"/>
        <v>3041.7549429067872</v>
      </c>
      <c r="M123" s="7">
        <f t="shared" si="60"/>
        <v>51403.172086942497</v>
      </c>
      <c r="N123" s="14">
        <f t="shared" si="49"/>
        <v>48.830357746475912</v>
      </c>
      <c r="O123" s="13">
        <f t="shared" si="61"/>
        <v>1099.6591314638017</v>
      </c>
      <c r="P123" s="7">
        <f t="shared" si="50"/>
        <v>68500.288611627155</v>
      </c>
      <c r="Q123" s="12">
        <f t="shared" si="55"/>
        <v>113</v>
      </c>
      <c r="R123" s="9">
        <v>62.292292812995228</v>
      </c>
      <c r="S123" s="11">
        <f t="shared" si="58"/>
        <v>0.14599999999999991</v>
      </c>
      <c r="T123" s="10">
        <f t="shared" si="51"/>
        <v>519574.09394172888</v>
      </c>
      <c r="U123" s="10">
        <f t="shared" si="59"/>
        <v>812075.6981010806</v>
      </c>
      <c r="V123" s="10">
        <f t="shared" si="52"/>
        <v>1000</v>
      </c>
      <c r="W123" s="10">
        <f t="shared" si="53"/>
        <v>257482.66540509518</v>
      </c>
      <c r="X123" s="9">
        <f t="shared" si="36"/>
        <v>16.053350339857502</v>
      </c>
      <c r="Y123" s="9">
        <f t="shared" si="56"/>
        <v>13052.589034440865</v>
      </c>
      <c r="AA123" s="10">
        <f t="shared" si="37"/>
        <v>2762.7202024584808</v>
      </c>
      <c r="AB123" s="10">
        <f t="shared" si="57"/>
        <v>314950.10308026674</v>
      </c>
      <c r="AC123" s="23"/>
      <c r="AD123" s="25">
        <f t="shared" si="38"/>
        <v>-2762.7202024584808</v>
      </c>
      <c r="AE123" s="25">
        <f t="shared" si="39"/>
        <v>-2762.7202024584808</v>
      </c>
      <c r="AF123" s="25">
        <f t="shared" si="40"/>
        <v>0</v>
      </c>
      <c r="AG123" s="25">
        <f t="shared" si="41"/>
        <v>0</v>
      </c>
      <c r="AH123" s="25">
        <f t="shared" si="42"/>
        <v>0</v>
      </c>
      <c r="AI123" s="25">
        <f t="shared" si="43"/>
        <v>0</v>
      </c>
      <c r="AJ123" s="25">
        <f t="shared" si="44"/>
        <v>0</v>
      </c>
      <c r="AK123" s="25">
        <f t="shared" si="45"/>
        <v>0</v>
      </c>
      <c r="AL123" s="25">
        <f t="shared" si="46"/>
        <v>0</v>
      </c>
      <c r="AM123" s="25">
        <f t="shared" si="47"/>
        <v>0</v>
      </c>
      <c r="AO123">
        <f t="shared" si="62"/>
        <v>-0.41666666666666674</v>
      </c>
    </row>
    <row r="124" spans="1:41" x14ac:dyDescent="0.3">
      <c r="A124" s="4">
        <f t="shared" si="54"/>
        <v>115</v>
      </c>
      <c r="B124">
        <v>56.312232702947689</v>
      </c>
      <c r="C124" s="5">
        <f t="shared" si="33"/>
        <v>18</v>
      </c>
      <c r="D124" s="6">
        <f t="shared" si="48"/>
        <v>-9.599999999999996E-2</v>
      </c>
      <c r="E124" s="7">
        <f t="shared" si="34"/>
        <v>53858.102897592027</v>
      </c>
      <c r="I124" s="14"/>
      <c r="J124" s="14"/>
      <c r="K124" s="18"/>
      <c r="L124" s="7">
        <f t="shared" si="35"/>
        <v>3041.7549429067872</v>
      </c>
      <c r="M124" s="7">
        <f t="shared" si="60"/>
        <v>54444.927029849285</v>
      </c>
      <c r="N124" s="14">
        <f t="shared" si="49"/>
        <v>54.015882462915826</v>
      </c>
      <c r="O124" s="13">
        <f t="shared" si="61"/>
        <v>1153.6750139267176</v>
      </c>
      <c r="P124" s="7">
        <f t="shared" si="50"/>
        <v>64966.01584781774</v>
      </c>
      <c r="Q124" s="12">
        <f t="shared" si="55"/>
        <v>114</v>
      </c>
      <c r="R124" s="9">
        <v>56.312232702947689</v>
      </c>
      <c r="S124" s="11">
        <f t="shared" si="58"/>
        <v>-9.599999999999996E-2</v>
      </c>
      <c r="T124" s="10">
        <f t="shared" si="51"/>
        <v>526689.62092872243</v>
      </c>
      <c r="U124" s="10">
        <f t="shared" si="59"/>
        <v>735020.43108337687</v>
      </c>
      <c r="V124" s="10">
        <f t="shared" si="52"/>
        <v>1000</v>
      </c>
      <c r="W124" s="10">
        <f t="shared" si="53"/>
        <v>258482.66540509518</v>
      </c>
      <c r="X124" s="9">
        <f t="shared" si="36"/>
        <v>17.758130906922016</v>
      </c>
      <c r="Y124" s="9">
        <f t="shared" si="56"/>
        <v>13070.347165347788</v>
      </c>
      <c r="AA124" s="10">
        <f t="shared" si="37"/>
        <v>2762.7202024584808</v>
      </c>
      <c r="AB124" s="10">
        <f t="shared" si="57"/>
        <v>317712.82328272524</v>
      </c>
      <c r="AC124" s="23"/>
      <c r="AD124" s="25">
        <f t="shared" si="38"/>
        <v>-2762.7202024584808</v>
      </c>
      <c r="AE124" s="25">
        <f t="shared" si="39"/>
        <v>-2762.7202024584808</v>
      </c>
      <c r="AF124" s="25">
        <f t="shared" si="40"/>
        <v>0</v>
      </c>
      <c r="AG124" s="25">
        <f t="shared" si="41"/>
        <v>0</v>
      </c>
      <c r="AH124" s="25">
        <f t="shared" si="42"/>
        <v>0</v>
      </c>
      <c r="AI124" s="25">
        <f t="shared" si="43"/>
        <v>0</v>
      </c>
      <c r="AJ124" s="25">
        <f t="shared" si="44"/>
        <v>0</v>
      </c>
      <c r="AK124" s="25">
        <f t="shared" si="45"/>
        <v>0</v>
      </c>
      <c r="AL124" s="25">
        <f t="shared" si="46"/>
        <v>0</v>
      </c>
      <c r="AM124" s="25">
        <f t="shared" si="47"/>
        <v>0</v>
      </c>
      <c r="AO124">
        <f t="shared" si="62"/>
        <v>-0.5</v>
      </c>
    </row>
    <row r="125" spans="1:41" x14ac:dyDescent="0.3">
      <c r="A125" s="4">
        <f t="shared" si="54"/>
        <v>116</v>
      </c>
      <c r="B125">
        <v>57.663726287818434</v>
      </c>
      <c r="C125" s="5">
        <f t="shared" si="33"/>
        <v>19</v>
      </c>
      <c r="D125" s="6">
        <f t="shared" si="48"/>
        <v>2.4000000000000011E-2</v>
      </c>
      <c r="E125" s="7">
        <f t="shared" si="34"/>
        <v>57092.663292550889</v>
      </c>
      <c r="I125" s="14"/>
      <c r="J125" s="14"/>
      <c r="K125" s="18"/>
      <c r="L125" s="7">
        <f t="shared" si="35"/>
        <v>3041.7549429067872</v>
      </c>
      <c r="M125" s="7">
        <f t="shared" si="60"/>
        <v>57486.681972756072</v>
      </c>
      <c r="N125" s="14">
        <f t="shared" si="49"/>
        <v>52.749885217691237</v>
      </c>
      <c r="O125" s="13">
        <f t="shared" si="61"/>
        <v>1206.4248991444088</v>
      </c>
      <c r="P125" s="7">
        <f t="shared" si="50"/>
        <v>69566.955171072143</v>
      </c>
      <c r="Q125" s="12">
        <f t="shared" si="55"/>
        <v>115</v>
      </c>
      <c r="R125" s="9">
        <v>57.663726287818434</v>
      </c>
      <c r="S125" s="11">
        <f t="shared" si="58"/>
        <v>2.4000000000000011E-2</v>
      </c>
      <c r="T125" s="10">
        <f t="shared" si="51"/>
        <v>533864.44397394068</v>
      </c>
      <c r="U125" s="10">
        <f t="shared" si="59"/>
        <v>753684.92142937798</v>
      </c>
      <c r="V125" s="10">
        <f t="shared" si="52"/>
        <v>1000</v>
      </c>
      <c r="W125" s="10">
        <f t="shared" si="53"/>
        <v>259482.66540509518</v>
      </c>
      <c r="X125" s="9">
        <f t="shared" si="36"/>
        <v>17.34192471379103</v>
      </c>
      <c r="Y125" s="9">
        <f t="shared" si="56"/>
        <v>13087.68909006158</v>
      </c>
      <c r="AA125" s="10">
        <f t="shared" si="37"/>
        <v>2762.7202024584808</v>
      </c>
      <c r="AB125" s="10">
        <f t="shared" si="57"/>
        <v>320475.54348518373</v>
      </c>
      <c r="AC125" s="23"/>
      <c r="AD125" s="25">
        <f t="shared" si="38"/>
        <v>-2762.7202024584808</v>
      </c>
      <c r="AE125" s="25">
        <f t="shared" si="39"/>
        <v>-2762.7202024584808</v>
      </c>
      <c r="AF125" s="25">
        <f t="shared" si="40"/>
        <v>0</v>
      </c>
      <c r="AG125" s="25">
        <f t="shared" si="41"/>
        <v>0</v>
      </c>
      <c r="AH125" s="25">
        <f t="shared" si="42"/>
        <v>0</v>
      </c>
      <c r="AI125" s="25">
        <f t="shared" si="43"/>
        <v>0</v>
      </c>
      <c r="AJ125" s="25">
        <f t="shared" si="44"/>
        <v>0</v>
      </c>
      <c r="AK125" s="25">
        <f t="shared" si="45"/>
        <v>0</v>
      </c>
      <c r="AL125" s="25">
        <f t="shared" si="46"/>
        <v>0</v>
      </c>
      <c r="AM125" s="25">
        <f t="shared" si="47"/>
        <v>0</v>
      </c>
      <c r="AO125">
        <f t="shared" si="62"/>
        <v>-0.58333333333333326</v>
      </c>
    </row>
    <row r="126" spans="1:41" x14ac:dyDescent="0.3">
      <c r="A126" s="4">
        <f t="shared" si="54"/>
        <v>117</v>
      </c>
      <c r="B126">
        <v>58.817000813574808</v>
      </c>
      <c r="C126" s="5">
        <f t="shared" si="33"/>
        <v>20</v>
      </c>
      <c r="D126" s="6">
        <f t="shared" si="48"/>
        <v>2.000000000000008E-2</v>
      </c>
      <c r="E126" s="7">
        <f t="shared" si="34"/>
        <v>60354.17835746771</v>
      </c>
      <c r="I126" s="14"/>
      <c r="J126" s="14"/>
      <c r="K126" s="18"/>
      <c r="L126" s="7">
        <f t="shared" si="35"/>
        <v>3041.7549429067872</v>
      </c>
      <c r="M126" s="7">
        <f t="shared" si="60"/>
        <v>60528.43691566286</v>
      </c>
      <c r="N126" s="14">
        <f t="shared" si="49"/>
        <v>51.715573742834543</v>
      </c>
      <c r="O126" s="13">
        <f t="shared" si="61"/>
        <v>1258.1404728872433</v>
      </c>
      <c r="P126" s="7">
        <f t="shared" si="50"/>
        <v>74000.049217400374</v>
      </c>
      <c r="Q126" s="12">
        <f t="shared" si="55"/>
        <v>116</v>
      </c>
      <c r="R126" s="9">
        <v>58.817000813574808</v>
      </c>
      <c r="S126" s="11">
        <f t="shared" si="58"/>
        <v>2.000000000000008E-2</v>
      </c>
      <c r="T126" s="10">
        <f t="shared" si="51"/>
        <v>541099.05721120234</v>
      </c>
      <c r="U126" s="10">
        <f t="shared" si="59"/>
        <v>769778.6198579655</v>
      </c>
      <c r="V126" s="10">
        <f t="shared" si="52"/>
        <v>1000</v>
      </c>
      <c r="W126" s="10">
        <f t="shared" si="53"/>
        <v>260482.66540509518</v>
      </c>
      <c r="X126" s="9">
        <f t="shared" si="36"/>
        <v>17.001886974304931</v>
      </c>
      <c r="Y126" s="9">
        <f t="shared" si="56"/>
        <v>13104.690977035885</v>
      </c>
      <c r="AA126" s="10">
        <f t="shared" si="37"/>
        <v>2762.7202024584808</v>
      </c>
      <c r="AB126" s="10">
        <f t="shared" si="57"/>
        <v>323238.26368764223</v>
      </c>
      <c r="AC126" s="23"/>
      <c r="AD126" s="25">
        <f t="shared" si="38"/>
        <v>-2762.7202024584808</v>
      </c>
      <c r="AE126" s="25">
        <f t="shared" si="39"/>
        <v>-2762.7202024584808</v>
      </c>
      <c r="AF126" s="25">
        <f t="shared" si="40"/>
        <v>0</v>
      </c>
      <c r="AG126" s="25">
        <f t="shared" si="41"/>
        <v>0</v>
      </c>
      <c r="AH126" s="25">
        <f t="shared" si="42"/>
        <v>0</v>
      </c>
      <c r="AI126" s="25">
        <f t="shared" si="43"/>
        <v>0</v>
      </c>
      <c r="AJ126" s="25">
        <f t="shared" si="44"/>
        <v>0</v>
      </c>
      <c r="AK126" s="25">
        <f t="shared" si="45"/>
        <v>0</v>
      </c>
      <c r="AL126" s="25">
        <f t="shared" si="46"/>
        <v>0</v>
      </c>
      <c r="AM126" s="25">
        <f t="shared" si="47"/>
        <v>0</v>
      </c>
      <c r="AO126">
        <f t="shared" si="62"/>
        <v>-0.66666666666666674</v>
      </c>
    </row>
    <row r="127" spans="1:41" x14ac:dyDescent="0.3">
      <c r="A127" s="4">
        <f t="shared" si="54"/>
        <v>118</v>
      </c>
      <c r="B127">
        <v>58.699366811947655</v>
      </c>
      <c r="C127" s="5">
        <f t="shared" si="33"/>
        <v>21</v>
      </c>
      <c r="D127" s="6">
        <f t="shared" si="48"/>
        <v>-2.0000000000000477E-3</v>
      </c>
      <c r="E127" s="7">
        <f t="shared" si="34"/>
        <v>63642.872714592195</v>
      </c>
      <c r="I127" s="14"/>
      <c r="J127" s="14"/>
      <c r="K127" s="18"/>
      <c r="L127" s="7">
        <f t="shared" si="35"/>
        <v>3041.7549429067872</v>
      </c>
      <c r="M127" s="7">
        <f t="shared" si="60"/>
        <v>63570.191858569648</v>
      </c>
      <c r="N127" s="14">
        <f t="shared" si="49"/>
        <v>51.819212167168878</v>
      </c>
      <c r="O127" s="13">
        <f t="shared" si="61"/>
        <v>1309.9596850544121</v>
      </c>
      <c r="P127" s="7">
        <f t="shared" si="50"/>
        <v>76893.804061872361</v>
      </c>
      <c r="Q127" s="12">
        <f t="shared" si="55"/>
        <v>117</v>
      </c>
      <c r="R127" s="9">
        <v>58.699366811947655</v>
      </c>
      <c r="S127" s="11">
        <f t="shared" si="58"/>
        <v>-2.0000000000000477E-3</v>
      </c>
      <c r="T127" s="10">
        <f t="shared" si="51"/>
        <v>548393.95889210782</v>
      </c>
      <c r="U127" s="10">
        <f t="shared" si="59"/>
        <v>769237.06261824956</v>
      </c>
      <c r="V127" s="10">
        <f t="shared" si="52"/>
        <v>1000</v>
      </c>
      <c r="W127" s="10">
        <f t="shared" si="53"/>
        <v>261482.66540509518</v>
      </c>
      <c r="X127" s="9">
        <f t="shared" si="36"/>
        <v>17.035958892089109</v>
      </c>
      <c r="Y127" s="9">
        <f t="shared" si="56"/>
        <v>13121.726935927974</v>
      </c>
      <c r="AA127" s="10">
        <f t="shared" si="37"/>
        <v>2762.7202024584808</v>
      </c>
      <c r="AB127" s="10">
        <f t="shared" si="57"/>
        <v>326000.98389010073</v>
      </c>
      <c r="AC127" s="23"/>
      <c r="AD127" s="25">
        <f t="shared" si="38"/>
        <v>-2762.7202024584808</v>
      </c>
      <c r="AE127" s="25">
        <f t="shared" si="39"/>
        <v>-2762.7202024584808</v>
      </c>
      <c r="AF127" s="25">
        <f t="shared" si="40"/>
        <v>0</v>
      </c>
      <c r="AG127" s="25">
        <f t="shared" si="41"/>
        <v>0</v>
      </c>
      <c r="AH127" s="25">
        <f t="shared" si="42"/>
        <v>0</v>
      </c>
      <c r="AI127" s="25">
        <f t="shared" si="43"/>
        <v>0</v>
      </c>
      <c r="AJ127" s="25">
        <f t="shared" si="44"/>
        <v>0</v>
      </c>
      <c r="AK127" s="25">
        <f t="shared" si="45"/>
        <v>0</v>
      </c>
      <c r="AL127" s="25">
        <f t="shared" si="46"/>
        <v>0</v>
      </c>
      <c r="AM127" s="25">
        <f t="shared" si="47"/>
        <v>0</v>
      </c>
      <c r="AO127">
        <f t="shared" si="62"/>
        <v>-0.75</v>
      </c>
    </row>
    <row r="128" spans="1:41" x14ac:dyDescent="0.3">
      <c r="A128" s="4">
        <f t="shared" si="54"/>
        <v>119</v>
      </c>
      <c r="B128">
        <v>54.238214934239636</v>
      </c>
      <c r="C128" s="5">
        <f t="shared" si="33"/>
        <v>22</v>
      </c>
      <c r="D128" s="6">
        <f t="shared" si="48"/>
        <v>-7.5999999999999956E-2</v>
      </c>
      <c r="E128" s="7">
        <f t="shared" si="34"/>
        <v>66958.972858026202</v>
      </c>
      <c r="I128" s="14"/>
      <c r="J128" s="14"/>
      <c r="K128" s="18"/>
      <c r="L128" s="7">
        <f t="shared" si="35"/>
        <v>3041.7549429067872</v>
      </c>
      <c r="M128" s="7">
        <f t="shared" si="60"/>
        <v>66611.946801476428</v>
      </c>
      <c r="N128" s="14">
        <f t="shared" si="49"/>
        <v>56.081398449316971</v>
      </c>
      <c r="O128" s="13">
        <f t="shared" si="61"/>
        <v>1366.0410835037292</v>
      </c>
      <c r="P128" s="7">
        <f t="shared" si="50"/>
        <v>74091.629896076862</v>
      </c>
      <c r="Q128" s="12">
        <f t="shared" si="55"/>
        <v>118</v>
      </c>
      <c r="R128" s="9">
        <v>54.238214934239636</v>
      </c>
      <c r="S128" s="11">
        <f t="shared" si="58"/>
        <v>-7.5999999999999956E-2</v>
      </c>
      <c r="T128" s="10">
        <f t="shared" si="51"/>
        <v>555749.65142035461</v>
      </c>
      <c r="U128" s="10">
        <f t="shared" si="59"/>
        <v>711699.04585926258</v>
      </c>
      <c r="V128" s="10">
        <f t="shared" si="52"/>
        <v>1000</v>
      </c>
      <c r="W128" s="10">
        <f t="shared" si="53"/>
        <v>262482.66540509521</v>
      </c>
      <c r="X128" s="9">
        <f t="shared" si="36"/>
        <v>18.437184948148385</v>
      </c>
      <c r="Y128" s="9">
        <f t="shared" si="56"/>
        <v>13140.164120876123</v>
      </c>
      <c r="AA128" s="10">
        <f t="shared" si="37"/>
        <v>2762.7202024584808</v>
      </c>
      <c r="AB128" s="10">
        <f t="shared" si="57"/>
        <v>328763.70409255923</v>
      </c>
      <c r="AC128" s="23"/>
      <c r="AD128" s="25">
        <f t="shared" si="38"/>
        <v>-2762.7202024584808</v>
      </c>
      <c r="AE128" s="25">
        <f t="shared" si="39"/>
        <v>-2762.7202024584808</v>
      </c>
      <c r="AF128" s="25">
        <f t="shared" si="40"/>
        <v>0</v>
      </c>
      <c r="AG128" s="25">
        <f t="shared" si="41"/>
        <v>0</v>
      </c>
      <c r="AH128" s="25">
        <f t="shared" si="42"/>
        <v>0</v>
      </c>
      <c r="AI128" s="25">
        <f t="shared" si="43"/>
        <v>0</v>
      </c>
      <c r="AJ128" s="25">
        <f t="shared" si="44"/>
        <v>0</v>
      </c>
      <c r="AK128" s="25">
        <f t="shared" si="45"/>
        <v>0</v>
      </c>
      <c r="AL128" s="25">
        <f t="shared" si="46"/>
        <v>0</v>
      </c>
      <c r="AM128" s="25">
        <f t="shared" si="47"/>
        <v>0</v>
      </c>
      <c r="AO128">
        <f t="shared" si="62"/>
        <v>-0.83333333333333326</v>
      </c>
    </row>
    <row r="129" spans="1:41" x14ac:dyDescent="0.3">
      <c r="A129" s="4">
        <f t="shared" si="54"/>
        <v>120</v>
      </c>
      <c r="B129">
        <v>61.234944660756547</v>
      </c>
      <c r="C129" s="5">
        <f t="shared" si="33"/>
        <v>23</v>
      </c>
      <c r="D129" s="6">
        <f t="shared" si="48"/>
        <v>0.12899999999999995</v>
      </c>
      <c r="E129" s="7">
        <f t="shared" si="34"/>
        <v>70302.707169321962</v>
      </c>
      <c r="I129" s="14"/>
      <c r="J129" s="14"/>
      <c r="K129" s="18"/>
      <c r="L129" s="7">
        <f t="shared" si="35"/>
        <v>3041.7549429067872</v>
      </c>
      <c r="M129" s="7">
        <f t="shared" si="60"/>
        <v>69653.701744383216</v>
      </c>
      <c r="N129" s="14">
        <f t="shared" si="49"/>
        <v>49.673515012681108</v>
      </c>
      <c r="O129" s="13">
        <f t="shared" si="61"/>
        <v>1415.7145985164102</v>
      </c>
      <c r="P129" s="7">
        <f t="shared" si="50"/>
        <v>86691.205095577548</v>
      </c>
      <c r="Q129" s="12">
        <f t="shared" si="55"/>
        <v>119</v>
      </c>
      <c r="R129" s="9">
        <v>61.234944660756547</v>
      </c>
      <c r="S129" s="11">
        <f t="shared" si="58"/>
        <v>0.12899999999999995</v>
      </c>
      <c r="T129" s="10">
        <f t="shared" si="51"/>
        <v>563166.64138633641</v>
      </c>
      <c r="U129" s="10">
        <f t="shared" si="59"/>
        <v>804637.22277510748</v>
      </c>
      <c r="V129" s="10">
        <f t="shared" si="52"/>
        <v>1000</v>
      </c>
      <c r="W129" s="10">
        <f t="shared" si="53"/>
        <v>263482.66540509521</v>
      </c>
      <c r="X129" s="9">
        <f t="shared" si="36"/>
        <v>16.330544683922398</v>
      </c>
      <c r="Y129" s="9">
        <f t="shared" si="56"/>
        <v>13156.494665560045</v>
      </c>
      <c r="AA129" s="10">
        <f t="shared" si="37"/>
        <v>2762.7202024584808</v>
      </c>
      <c r="AB129" s="10">
        <f t="shared" si="57"/>
        <v>331526.42429501773</v>
      </c>
      <c r="AC129" s="23"/>
      <c r="AD129" s="25">
        <f t="shared" si="38"/>
        <v>-2762.7202024584808</v>
      </c>
      <c r="AE129" s="25">
        <f t="shared" si="39"/>
        <v>-2762.7202024584808</v>
      </c>
      <c r="AF129" s="25">
        <f t="shared" si="40"/>
        <v>0</v>
      </c>
      <c r="AG129" s="25">
        <f t="shared" si="41"/>
        <v>0</v>
      </c>
      <c r="AH129" s="25">
        <f t="shared" si="42"/>
        <v>0</v>
      </c>
      <c r="AI129" s="25">
        <f t="shared" si="43"/>
        <v>0</v>
      </c>
      <c r="AJ129" s="25">
        <f t="shared" si="44"/>
        <v>0</v>
      </c>
      <c r="AK129" s="25">
        <f t="shared" si="45"/>
        <v>0</v>
      </c>
      <c r="AL129" s="25">
        <f t="shared" si="46"/>
        <v>0</v>
      </c>
      <c r="AM129" s="25">
        <f t="shared" si="47"/>
        <v>0</v>
      </c>
      <c r="AO129">
        <f t="shared" si="62"/>
        <v>-0.91666666666666674</v>
      </c>
    </row>
    <row r="130" spans="1:41" x14ac:dyDescent="0.3">
      <c r="A130" s="4">
        <f t="shared" si="54"/>
        <v>121</v>
      </c>
      <c r="B130">
        <v>53.76428141214425</v>
      </c>
      <c r="C130" s="5">
        <f t="shared" si="33"/>
        <v>24</v>
      </c>
      <c r="D130" s="6">
        <f t="shared" si="48"/>
        <v>-0.12199999999999997</v>
      </c>
      <c r="E130" s="7">
        <f t="shared" si="34"/>
        <v>73674.305933211945</v>
      </c>
      <c r="I130" s="14"/>
      <c r="J130" s="14"/>
      <c r="K130" s="18"/>
      <c r="L130" s="7">
        <f t="shared" si="35"/>
        <v>3348.9721921403725</v>
      </c>
      <c r="M130" s="7">
        <f t="shared" si="60"/>
        <v>73002.673936523584</v>
      </c>
      <c r="N130" s="14">
        <f t="shared" si="49"/>
        <v>62.28990891681309</v>
      </c>
      <c r="O130" s="13">
        <f t="shared" si="61"/>
        <v>1478.0045074332234</v>
      </c>
      <c r="P130" s="7">
        <f t="shared" si="50"/>
        <v>79463.850266057474</v>
      </c>
      <c r="Q130" s="12">
        <f t="shared" si="55"/>
        <v>120</v>
      </c>
      <c r="R130" s="9">
        <v>53.76428141214425</v>
      </c>
      <c r="S130" s="11">
        <f t="shared" si="58"/>
        <v>-0.12199999999999997</v>
      </c>
      <c r="T130" s="10">
        <f t="shared" si="51"/>
        <v>570645.43960203486</v>
      </c>
      <c r="U130" s="10">
        <f t="shared" si="59"/>
        <v>707349.48159654438</v>
      </c>
      <c r="V130" s="10">
        <f t="shared" si="52"/>
        <v>1000</v>
      </c>
      <c r="W130" s="10">
        <f t="shared" si="53"/>
        <v>264482.66540509521</v>
      </c>
      <c r="X130" s="9">
        <f t="shared" si="36"/>
        <v>18.599709207200906</v>
      </c>
      <c r="Y130" s="9">
        <f t="shared" si="56"/>
        <v>13175.094374767246</v>
      </c>
      <c r="AA130" s="10">
        <f t="shared" si="37"/>
        <v>2762.7202024584808</v>
      </c>
      <c r="AB130" s="10">
        <f t="shared" si="57"/>
        <v>334289.14449747623</v>
      </c>
      <c r="AC130" s="23"/>
      <c r="AD130" s="25">
        <f t="shared" si="38"/>
        <v>-2762.7202024584808</v>
      </c>
      <c r="AE130" s="25">
        <f t="shared" si="39"/>
        <v>-2762.7202024584808</v>
      </c>
      <c r="AF130" s="25">
        <f t="shared" si="40"/>
        <v>0</v>
      </c>
      <c r="AG130" s="25">
        <f t="shared" si="41"/>
        <v>0</v>
      </c>
      <c r="AH130" s="25">
        <f t="shared" si="42"/>
        <v>0</v>
      </c>
      <c r="AI130" s="25">
        <f t="shared" si="43"/>
        <v>0</v>
      </c>
      <c r="AJ130" s="25">
        <f t="shared" si="44"/>
        <v>0</v>
      </c>
      <c r="AK130" s="25">
        <f t="shared" si="45"/>
        <v>0</v>
      </c>
      <c r="AL130" s="25">
        <f t="shared" si="46"/>
        <v>0</v>
      </c>
      <c r="AM130" s="25">
        <f t="shared" si="47"/>
        <v>0</v>
      </c>
      <c r="AO130">
        <f t="shared" si="62"/>
        <v>0</v>
      </c>
    </row>
    <row r="131" spans="1:41" x14ac:dyDescent="0.3">
      <c r="A131" s="4">
        <f t="shared" si="54"/>
        <v>122</v>
      </c>
      <c r="B131">
        <v>53.226638598022809</v>
      </c>
      <c r="C131" s="5">
        <f t="shared" si="33"/>
        <v>25</v>
      </c>
      <c r="D131" s="6">
        <f t="shared" si="48"/>
        <v>-9.999999999999962E-3</v>
      </c>
      <c r="E131" s="7">
        <f t="shared" si="34"/>
        <v>77074.001353467625</v>
      </c>
      <c r="I131" s="14"/>
      <c r="J131" s="14"/>
      <c r="K131" s="18"/>
      <c r="L131" s="7">
        <f t="shared" si="35"/>
        <v>3348.9721921403725</v>
      </c>
      <c r="M131" s="7">
        <f t="shared" si="60"/>
        <v>76351.646128663953</v>
      </c>
      <c r="N131" s="14">
        <f t="shared" si="49"/>
        <v>62.919099915972815</v>
      </c>
      <c r="O131" s="13">
        <f t="shared" si="61"/>
        <v>1540.9236073491961</v>
      </c>
      <c r="P131" s="7">
        <f t="shared" si="50"/>
        <v>82018.183955537272</v>
      </c>
      <c r="Q131" s="12">
        <f t="shared" si="55"/>
        <v>121</v>
      </c>
      <c r="R131" s="9">
        <v>53.226638598022809</v>
      </c>
      <c r="S131" s="11">
        <f t="shared" si="58"/>
        <v>-9.999999999999962E-3</v>
      </c>
      <c r="T131" s="10">
        <f t="shared" si="51"/>
        <v>578186.5611361973</v>
      </c>
      <c r="U131" s="10">
        <f t="shared" si="59"/>
        <v>701265.98678057897</v>
      </c>
      <c r="V131" s="10">
        <f t="shared" si="52"/>
        <v>1000</v>
      </c>
      <c r="W131" s="10">
        <f t="shared" si="53"/>
        <v>265482.66540509521</v>
      </c>
      <c r="X131" s="9">
        <f t="shared" si="36"/>
        <v>18.787585057778692</v>
      </c>
      <c r="Y131" s="9">
        <f t="shared" si="56"/>
        <v>13193.881959825025</v>
      </c>
      <c r="AA131" s="10">
        <f t="shared" si="37"/>
        <v>2762.7202024584808</v>
      </c>
      <c r="AB131" s="10">
        <f t="shared" si="57"/>
        <v>337051.86469993473</v>
      </c>
      <c r="AC131" s="23"/>
      <c r="AD131" s="25">
        <f t="shared" si="38"/>
        <v>-2762.7202024584808</v>
      </c>
      <c r="AE131" s="25">
        <f t="shared" si="39"/>
        <v>-2762.7202024584808</v>
      </c>
      <c r="AF131" s="25">
        <f t="shared" si="40"/>
        <v>0</v>
      </c>
      <c r="AG131" s="25">
        <f t="shared" si="41"/>
        <v>0</v>
      </c>
      <c r="AH131" s="25">
        <f t="shared" si="42"/>
        <v>0</v>
      </c>
      <c r="AI131" s="25">
        <f t="shared" si="43"/>
        <v>0</v>
      </c>
      <c r="AJ131" s="25">
        <f t="shared" si="44"/>
        <v>0</v>
      </c>
      <c r="AK131" s="25">
        <f t="shared" si="45"/>
        <v>0</v>
      </c>
      <c r="AL131" s="25">
        <f t="shared" si="46"/>
        <v>0</v>
      </c>
      <c r="AM131" s="25">
        <f t="shared" si="47"/>
        <v>0</v>
      </c>
      <c r="AO131">
        <f t="shared" si="62"/>
        <v>-8.3333333333333481E-2</v>
      </c>
    </row>
    <row r="132" spans="1:41" x14ac:dyDescent="0.3">
      <c r="A132" s="4">
        <f t="shared" si="54"/>
        <v>123</v>
      </c>
      <c r="B132">
        <v>61.476767580716349</v>
      </c>
      <c r="C132" s="5">
        <f t="shared" si="33"/>
        <v>26</v>
      </c>
      <c r="D132" s="6">
        <f t="shared" si="48"/>
        <v>0.15500000000000008</v>
      </c>
      <c r="E132" s="7">
        <f t="shared" si="34"/>
        <v>80502.027568892168</v>
      </c>
      <c r="I132" s="14"/>
      <c r="J132" s="14"/>
      <c r="K132" s="18"/>
      <c r="L132" s="7">
        <f t="shared" si="35"/>
        <v>3348.9721921403725</v>
      </c>
      <c r="M132" s="7">
        <f t="shared" si="60"/>
        <v>79700.618320804322</v>
      </c>
      <c r="N132" s="14">
        <f t="shared" si="49"/>
        <v>54.475411182660444</v>
      </c>
      <c r="O132" s="13">
        <f t="shared" si="61"/>
        <v>1595.3990185318567</v>
      </c>
      <c r="P132" s="7">
        <f t="shared" si="50"/>
        <v>98079.974660785927</v>
      </c>
      <c r="Q132" s="12">
        <f t="shared" si="55"/>
        <v>122</v>
      </c>
      <c r="R132" s="9">
        <v>61.476767580716349</v>
      </c>
      <c r="S132" s="11">
        <f t="shared" si="58"/>
        <v>0.15500000000000008</v>
      </c>
      <c r="T132" s="10">
        <f t="shared" si="51"/>
        <v>585790.52534981119</v>
      </c>
      <c r="U132" s="10">
        <f t="shared" si="59"/>
        <v>811117.2147315687</v>
      </c>
      <c r="V132" s="10">
        <f t="shared" si="52"/>
        <v>1000</v>
      </c>
      <c r="W132" s="10">
        <f t="shared" si="53"/>
        <v>266482.66540509521</v>
      </c>
      <c r="X132" s="9">
        <f t="shared" si="36"/>
        <v>16.2663074093322</v>
      </c>
      <c r="Y132" s="9">
        <f t="shared" si="56"/>
        <v>13210.148267234357</v>
      </c>
      <c r="AA132" s="10">
        <f t="shared" si="37"/>
        <v>2762.7202024584808</v>
      </c>
      <c r="AB132" s="10">
        <f t="shared" si="57"/>
        <v>339814.58490239322</v>
      </c>
      <c r="AC132" s="23"/>
      <c r="AD132" s="25">
        <f t="shared" si="38"/>
        <v>-2762.7202024584808</v>
      </c>
      <c r="AE132" s="25">
        <f t="shared" si="39"/>
        <v>-2762.7202024584808</v>
      </c>
      <c r="AF132" s="25">
        <f t="shared" si="40"/>
        <v>0</v>
      </c>
      <c r="AG132" s="25">
        <f t="shared" si="41"/>
        <v>0</v>
      </c>
      <c r="AH132" s="25">
        <f t="shared" si="42"/>
        <v>0</v>
      </c>
      <c r="AI132" s="25">
        <f t="shared" si="43"/>
        <v>0</v>
      </c>
      <c r="AJ132" s="25">
        <f t="shared" si="44"/>
        <v>0</v>
      </c>
      <c r="AK132" s="25">
        <f t="shared" si="45"/>
        <v>0</v>
      </c>
      <c r="AL132" s="25">
        <f t="shared" si="46"/>
        <v>0</v>
      </c>
      <c r="AM132" s="25">
        <f t="shared" si="47"/>
        <v>0</v>
      </c>
      <c r="AO132">
        <f t="shared" si="62"/>
        <v>-0.16666666666666652</v>
      </c>
    </row>
    <row r="133" spans="1:41" x14ac:dyDescent="0.3">
      <c r="A133" s="4">
        <f t="shared" si="54"/>
        <v>124</v>
      </c>
      <c r="B133">
        <v>62.583349397169243</v>
      </c>
      <c r="C133" s="5">
        <f t="shared" si="33"/>
        <v>27</v>
      </c>
      <c r="D133" s="6">
        <f t="shared" si="48"/>
        <v>1.8000000000000009E-2</v>
      </c>
      <c r="E133" s="7">
        <f t="shared" si="34"/>
        <v>83958.620669445256</v>
      </c>
      <c r="I133" s="14"/>
      <c r="J133" s="14"/>
      <c r="K133" s="18"/>
      <c r="L133" s="7">
        <f t="shared" si="35"/>
        <v>3348.9721921403725</v>
      </c>
      <c r="M133" s="7">
        <f t="shared" si="60"/>
        <v>83049.590512944691</v>
      </c>
      <c r="N133" s="14">
        <f t="shared" si="49"/>
        <v>53.512191731493559</v>
      </c>
      <c r="O133" s="13">
        <f t="shared" si="61"/>
        <v>1648.9112102633503</v>
      </c>
      <c r="P133" s="7">
        <f t="shared" si="50"/>
        <v>103194.38639682045</v>
      </c>
      <c r="Q133" s="12">
        <f t="shared" si="55"/>
        <v>123</v>
      </c>
      <c r="R133" s="9">
        <v>62.583349397169243</v>
      </c>
      <c r="S133" s="11">
        <f t="shared" si="58"/>
        <v>1.8000000000000009E-2</v>
      </c>
      <c r="T133" s="10">
        <f t="shared" si="51"/>
        <v>593457.85593187192</v>
      </c>
      <c r="U133" s="10">
        <f t="shared" si="59"/>
        <v>826735.32459673693</v>
      </c>
      <c r="V133" s="10">
        <f t="shared" si="52"/>
        <v>1000</v>
      </c>
      <c r="W133" s="10">
        <f t="shared" si="53"/>
        <v>267482.66540509521</v>
      </c>
      <c r="X133" s="9">
        <f t="shared" si="36"/>
        <v>15.978690971839097</v>
      </c>
      <c r="Y133" s="9">
        <f t="shared" si="56"/>
        <v>13226.126958206196</v>
      </c>
      <c r="AA133" s="10">
        <f t="shared" si="37"/>
        <v>2762.7202024584808</v>
      </c>
      <c r="AB133" s="10">
        <f t="shared" si="57"/>
        <v>342577.30510485172</v>
      </c>
      <c r="AC133" s="23"/>
      <c r="AD133" s="25">
        <f t="shared" si="38"/>
        <v>-2762.7202024584808</v>
      </c>
      <c r="AE133" s="25">
        <f t="shared" si="39"/>
        <v>-2762.7202024584808</v>
      </c>
      <c r="AF133" s="25">
        <f t="shared" si="40"/>
        <v>0</v>
      </c>
      <c r="AG133" s="25">
        <f t="shared" si="41"/>
        <v>0</v>
      </c>
      <c r="AH133" s="25">
        <f t="shared" si="42"/>
        <v>0</v>
      </c>
      <c r="AI133" s="25">
        <f t="shared" si="43"/>
        <v>0</v>
      </c>
      <c r="AJ133" s="25">
        <f t="shared" si="44"/>
        <v>0</v>
      </c>
      <c r="AK133" s="25">
        <f t="shared" si="45"/>
        <v>0</v>
      </c>
      <c r="AL133" s="25">
        <f t="shared" si="46"/>
        <v>0</v>
      </c>
      <c r="AM133" s="25">
        <f t="shared" si="47"/>
        <v>0</v>
      </c>
      <c r="AO133">
        <f t="shared" si="62"/>
        <v>-0.25</v>
      </c>
    </row>
    <row r="134" spans="1:41" x14ac:dyDescent="0.3">
      <c r="A134" s="4">
        <f t="shared" si="54"/>
        <v>125</v>
      </c>
      <c r="B134">
        <v>63.021432842949423</v>
      </c>
      <c r="C134" s="5">
        <f t="shared" si="33"/>
        <v>28</v>
      </c>
      <c r="D134" s="6">
        <f t="shared" si="48"/>
        <v>6.9999999999999195E-3</v>
      </c>
      <c r="E134" s="7">
        <f t="shared" si="34"/>
        <v>87444.018712502948</v>
      </c>
      <c r="I134" s="14"/>
      <c r="J134" s="14"/>
      <c r="K134" s="18"/>
      <c r="L134" s="7">
        <f t="shared" si="35"/>
        <v>3348.9721921403725</v>
      </c>
      <c r="M134" s="7">
        <f t="shared" si="60"/>
        <v>86398.56270508506</v>
      </c>
      <c r="N134" s="14">
        <f t="shared" si="49"/>
        <v>53.140210259675833</v>
      </c>
      <c r="O134" s="13">
        <f t="shared" si="61"/>
        <v>1702.0514205230261</v>
      </c>
      <c r="P134" s="7">
        <f t="shared" si="50"/>
        <v>107265.71929373856</v>
      </c>
      <c r="Q134" s="12">
        <f t="shared" si="55"/>
        <v>124</v>
      </c>
      <c r="R134" s="9">
        <v>63.021432842949423</v>
      </c>
      <c r="S134" s="11">
        <f t="shared" si="58"/>
        <v>6.9999999999999195E-3</v>
      </c>
      <c r="T134" s="10">
        <f t="shared" si="51"/>
        <v>601189.08093544992</v>
      </c>
      <c r="U134" s="10">
        <f t="shared" si="59"/>
        <v>833529.47186891397</v>
      </c>
      <c r="V134" s="10">
        <f t="shared" si="52"/>
        <v>1000</v>
      </c>
      <c r="W134" s="10">
        <f t="shared" si="53"/>
        <v>268482.66540509521</v>
      </c>
      <c r="X134" s="9">
        <f t="shared" si="36"/>
        <v>15.867617648300991</v>
      </c>
      <c r="Y134" s="9">
        <f t="shared" si="56"/>
        <v>13241.994575854496</v>
      </c>
      <c r="AA134" s="10">
        <f t="shared" si="37"/>
        <v>2762.7202024584808</v>
      </c>
      <c r="AB134" s="10">
        <f t="shared" si="57"/>
        <v>345340.02530731022</v>
      </c>
      <c r="AC134" s="23"/>
      <c r="AD134" s="25">
        <f t="shared" si="38"/>
        <v>-2762.7202024584808</v>
      </c>
      <c r="AE134" s="25">
        <f t="shared" si="39"/>
        <v>-2762.7202024584808</v>
      </c>
      <c r="AF134" s="25">
        <f t="shared" si="40"/>
        <v>0</v>
      </c>
      <c r="AG134" s="25">
        <f t="shared" si="41"/>
        <v>0</v>
      </c>
      <c r="AH134" s="25">
        <f t="shared" si="42"/>
        <v>0</v>
      </c>
      <c r="AI134" s="25">
        <f t="shared" si="43"/>
        <v>0</v>
      </c>
      <c r="AJ134" s="25">
        <f t="shared" si="44"/>
        <v>0</v>
      </c>
      <c r="AK134" s="25">
        <f t="shared" si="45"/>
        <v>0</v>
      </c>
      <c r="AL134" s="25">
        <f t="shared" si="46"/>
        <v>0</v>
      </c>
      <c r="AM134" s="25">
        <f t="shared" si="47"/>
        <v>0</v>
      </c>
      <c r="AO134">
        <f t="shared" si="62"/>
        <v>-0.33333333333333348</v>
      </c>
    </row>
    <row r="135" spans="1:41" x14ac:dyDescent="0.3">
      <c r="A135" s="4">
        <f t="shared" si="54"/>
        <v>126</v>
      </c>
      <c r="B135">
        <v>66.928761679212286</v>
      </c>
      <c r="C135" s="5">
        <f t="shared" si="33"/>
        <v>29</v>
      </c>
      <c r="D135" s="6">
        <f t="shared" si="48"/>
        <v>6.1999999999999979E-2</v>
      </c>
      <c r="E135" s="7">
        <f t="shared" si="34"/>
        <v>90958.461739252656</v>
      </c>
      <c r="I135" s="14"/>
      <c r="J135" s="14"/>
      <c r="K135" s="18"/>
      <c r="L135" s="7">
        <f t="shared" si="35"/>
        <v>3348.9721921403725</v>
      </c>
      <c r="M135" s="7">
        <f t="shared" si="60"/>
        <v>89747.534897225429</v>
      </c>
      <c r="N135" s="14">
        <f t="shared" si="49"/>
        <v>50.037862768056343</v>
      </c>
      <c r="O135" s="13">
        <f t="shared" si="61"/>
        <v>1752.0892832910824</v>
      </c>
      <c r="P135" s="7">
        <f t="shared" si="50"/>
        <v>117265.16608209071</v>
      </c>
      <c r="Q135" s="12">
        <f t="shared" si="55"/>
        <v>125</v>
      </c>
      <c r="R135" s="9">
        <v>66.928761679212286</v>
      </c>
      <c r="S135" s="11">
        <f t="shared" si="58"/>
        <v>6.1999999999999979E-2</v>
      </c>
      <c r="T135" s="10">
        <f t="shared" si="51"/>
        <v>608984.73281405738</v>
      </c>
      <c r="U135" s="10">
        <f t="shared" si="59"/>
        <v>886270.29912478663</v>
      </c>
      <c r="V135" s="10">
        <f t="shared" si="52"/>
        <v>1000</v>
      </c>
      <c r="W135" s="10">
        <f t="shared" si="53"/>
        <v>269482.66540509521</v>
      </c>
      <c r="X135" s="9">
        <f t="shared" si="36"/>
        <v>14.941259555838975</v>
      </c>
      <c r="Y135" s="9">
        <f t="shared" si="56"/>
        <v>13256.935835410335</v>
      </c>
      <c r="AA135" s="10">
        <f t="shared" si="37"/>
        <v>2762.7202024584808</v>
      </c>
      <c r="AB135" s="10">
        <f t="shared" si="57"/>
        <v>348102.74550976872</v>
      </c>
      <c r="AC135" s="23"/>
      <c r="AD135" s="25">
        <f t="shared" si="38"/>
        <v>-2762.7202024584808</v>
      </c>
      <c r="AE135" s="25">
        <f t="shared" si="39"/>
        <v>-2762.7202024584808</v>
      </c>
      <c r="AF135" s="25">
        <f t="shared" si="40"/>
        <v>0</v>
      </c>
      <c r="AG135" s="25">
        <f t="shared" si="41"/>
        <v>0</v>
      </c>
      <c r="AH135" s="25">
        <f t="shared" si="42"/>
        <v>0</v>
      </c>
      <c r="AI135" s="25">
        <f t="shared" si="43"/>
        <v>0</v>
      </c>
      <c r="AJ135" s="25">
        <f t="shared" si="44"/>
        <v>0</v>
      </c>
      <c r="AK135" s="25">
        <f t="shared" si="45"/>
        <v>0</v>
      </c>
      <c r="AL135" s="25">
        <f t="shared" si="46"/>
        <v>0</v>
      </c>
      <c r="AM135" s="25">
        <f t="shared" si="47"/>
        <v>0</v>
      </c>
      <c r="AO135">
        <f t="shared" si="62"/>
        <v>-0.41666666666666652</v>
      </c>
    </row>
    <row r="136" spans="1:41" x14ac:dyDescent="0.3">
      <c r="A136" s="4">
        <f t="shared" si="54"/>
        <v>127</v>
      </c>
      <c r="B136">
        <v>86.471960089542279</v>
      </c>
      <c r="C136" s="5">
        <f t="shared" si="33"/>
        <v>30</v>
      </c>
      <c r="D136" s="6">
        <f t="shared" si="48"/>
        <v>0.29200000000000009</v>
      </c>
      <c r="E136" s="7">
        <f t="shared" si="34"/>
        <v>94502.191791225458</v>
      </c>
      <c r="I136" s="14"/>
      <c r="J136" s="14"/>
      <c r="K136" s="18"/>
      <c r="L136" s="7">
        <f t="shared" si="35"/>
        <v>3348.9721921403725</v>
      </c>
      <c r="M136" s="7">
        <f t="shared" si="60"/>
        <v>93096.507089365798</v>
      </c>
      <c r="N136" s="14">
        <f t="shared" si="49"/>
        <v>38.728995950508001</v>
      </c>
      <c r="O136" s="13">
        <f t="shared" si="61"/>
        <v>1790.8182792415905</v>
      </c>
      <c r="P136" s="7">
        <f t="shared" si="50"/>
        <v>154855.56677020161</v>
      </c>
      <c r="Q136" s="12">
        <f t="shared" si="55"/>
        <v>126</v>
      </c>
      <c r="R136" s="9">
        <v>86.471960089542279</v>
      </c>
      <c r="S136" s="11">
        <f t="shared" si="58"/>
        <v>0.29200000000000009</v>
      </c>
      <c r="T136" s="10">
        <f t="shared" si="51"/>
        <v>616845.34845832048</v>
      </c>
      <c r="U136" s="10">
        <f t="shared" si="59"/>
        <v>1146353.2264692243</v>
      </c>
      <c r="V136" s="10">
        <f t="shared" si="52"/>
        <v>1000</v>
      </c>
      <c r="W136" s="10">
        <f t="shared" si="53"/>
        <v>270482.66540509521</v>
      </c>
      <c r="X136" s="9">
        <f t="shared" si="36"/>
        <v>11.564442380680321</v>
      </c>
      <c r="Y136" s="9">
        <f t="shared" si="56"/>
        <v>13268.500277791016</v>
      </c>
      <c r="AA136" s="10">
        <f t="shared" si="37"/>
        <v>2762.7202024584808</v>
      </c>
      <c r="AB136" s="10">
        <f t="shared" si="57"/>
        <v>350865.46571222722</v>
      </c>
      <c r="AC136" s="23"/>
      <c r="AD136" s="25">
        <f t="shared" si="38"/>
        <v>-2762.7202024584808</v>
      </c>
      <c r="AE136" s="25">
        <f t="shared" si="39"/>
        <v>-2762.7202024584808</v>
      </c>
      <c r="AF136" s="25">
        <f t="shared" si="40"/>
        <v>0</v>
      </c>
      <c r="AG136" s="25">
        <f t="shared" si="41"/>
        <v>0</v>
      </c>
      <c r="AH136" s="25">
        <f t="shared" si="42"/>
        <v>0</v>
      </c>
      <c r="AI136" s="25">
        <f t="shared" si="43"/>
        <v>0</v>
      </c>
      <c r="AJ136" s="25">
        <f t="shared" si="44"/>
        <v>0</v>
      </c>
      <c r="AK136" s="25">
        <f t="shared" si="45"/>
        <v>0</v>
      </c>
      <c r="AL136" s="25">
        <f t="shared" si="46"/>
        <v>0</v>
      </c>
      <c r="AM136" s="25">
        <f t="shared" si="47"/>
        <v>0</v>
      </c>
      <c r="AO136">
        <f t="shared" si="62"/>
        <v>-0.5</v>
      </c>
    </row>
    <row r="137" spans="1:41" x14ac:dyDescent="0.3">
      <c r="A137" s="4">
        <f t="shared" si="54"/>
        <v>128</v>
      </c>
      <c r="B137">
        <v>98.145674701630483</v>
      </c>
      <c r="C137" s="5">
        <f t="shared" si="33"/>
        <v>31</v>
      </c>
      <c r="D137" s="6">
        <f t="shared" si="48"/>
        <v>0.13499999999999995</v>
      </c>
      <c r="E137" s="7">
        <f t="shared" si="34"/>
        <v>98075.452926964572</v>
      </c>
      <c r="I137" s="14"/>
      <c r="J137" s="14"/>
      <c r="K137" s="18"/>
      <c r="L137" s="7">
        <f t="shared" si="35"/>
        <v>3348.9721921403725</v>
      </c>
      <c r="M137" s="7">
        <f t="shared" si="60"/>
        <v>96445.479281506166</v>
      </c>
      <c r="N137" s="14">
        <f t="shared" si="49"/>
        <v>34.122463392518064</v>
      </c>
      <c r="O137" s="13">
        <f t="shared" si="61"/>
        <v>1824.9407426341086</v>
      </c>
      <c r="P137" s="7">
        <f t="shared" si="50"/>
        <v>179110.04047631918</v>
      </c>
      <c r="Q137" s="12">
        <f t="shared" si="55"/>
        <v>127</v>
      </c>
      <c r="R137" s="9">
        <v>98.145674701630483</v>
      </c>
      <c r="S137" s="11">
        <f t="shared" si="58"/>
        <v>0.13499999999999995</v>
      </c>
      <c r="T137" s="10">
        <f t="shared" si="51"/>
        <v>624771.46923295187</v>
      </c>
      <c r="U137" s="10">
        <f t="shared" si="59"/>
        <v>1302245.9120425696</v>
      </c>
      <c r="V137" s="10">
        <f t="shared" si="52"/>
        <v>1000</v>
      </c>
      <c r="W137" s="10">
        <f t="shared" si="53"/>
        <v>271482.66540509521</v>
      </c>
      <c r="X137" s="9">
        <f t="shared" si="36"/>
        <v>10.188936018220547</v>
      </c>
      <c r="Y137" s="9">
        <f t="shared" si="56"/>
        <v>13278.689213809237</v>
      </c>
      <c r="AA137" s="10">
        <f t="shared" si="37"/>
        <v>2762.7202024584808</v>
      </c>
      <c r="AB137" s="10">
        <f t="shared" si="57"/>
        <v>353628.18591468572</v>
      </c>
      <c r="AC137" s="23"/>
      <c r="AD137" s="25">
        <f t="shared" si="38"/>
        <v>-2762.7202024584808</v>
      </c>
      <c r="AE137" s="25">
        <f t="shared" si="39"/>
        <v>-2762.7202024584808</v>
      </c>
      <c r="AF137" s="25">
        <f t="shared" si="40"/>
        <v>0</v>
      </c>
      <c r="AG137" s="25">
        <f t="shared" si="41"/>
        <v>0</v>
      </c>
      <c r="AH137" s="25">
        <f t="shared" si="42"/>
        <v>0</v>
      </c>
      <c r="AI137" s="25">
        <f t="shared" si="43"/>
        <v>0</v>
      </c>
      <c r="AJ137" s="25">
        <f t="shared" si="44"/>
        <v>0</v>
      </c>
      <c r="AK137" s="25">
        <f t="shared" si="45"/>
        <v>0</v>
      </c>
      <c r="AL137" s="25">
        <f t="shared" si="46"/>
        <v>0</v>
      </c>
      <c r="AM137" s="25">
        <f t="shared" si="47"/>
        <v>0</v>
      </c>
      <c r="AO137">
        <f t="shared" si="62"/>
        <v>-0.58333333333333348</v>
      </c>
    </row>
    <row r="138" spans="1:41" x14ac:dyDescent="0.3">
      <c r="A138" s="4">
        <f t="shared" si="54"/>
        <v>129</v>
      </c>
      <c r="B138">
        <v>111.68977781045548</v>
      </c>
      <c r="C138" s="5">
        <f t="shared" ref="C138:C201" si="63">IF(AND(A138&gt;=startm,A138&lt;=endm),A138-startm,"NA")</f>
        <v>32</v>
      </c>
      <c r="D138" s="6">
        <f t="shared" si="48"/>
        <v>0.13799999999999993</v>
      </c>
      <c r="E138" s="7">
        <f t="shared" ref="E138:E201" si="64">IF(C138="NA","NA",IF(C138=0,typical,(1+return/12)*typical*((1+return/12)^C138-1)/(return/12)))</f>
        <v>101678.49123883493</v>
      </c>
      <c r="I138" s="14"/>
      <c r="J138" s="14"/>
      <c r="K138" s="18"/>
      <c r="L138" s="7">
        <f t="shared" ref="L138:L201" si="65">IF(C138="NA","NA",IF(C138=0,typical,IF(L137="NA",typical,IF(INT(C138/12)-(C138/12)=0,L137*(1+gsip1),L137))))</f>
        <v>3348.9721921403725</v>
      </c>
      <c r="M138" s="7">
        <f t="shared" si="60"/>
        <v>99794.451473646535</v>
      </c>
      <c r="N138" s="14">
        <f t="shared" si="49"/>
        <v>29.984589975850675</v>
      </c>
      <c r="O138" s="13">
        <f t="shared" si="61"/>
        <v>1854.9253326099592</v>
      </c>
      <c r="P138" s="7">
        <f t="shared" si="50"/>
        <v>207176.19825419158</v>
      </c>
      <c r="Q138" s="12">
        <f t="shared" si="55"/>
        <v>128</v>
      </c>
      <c r="R138" s="9">
        <v>111.68977781045548</v>
      </c>
      <c r="S138" s="11">
        <f t="shared" si="58"/>
        <v>0.13799999999999993</v>
      </c>
      <c r="T138" s="10">
        <f t="shared" si="51"/>
        <v>632763.64101403859</v>
      </c>
      <c r="U138" s="10">
        <f t="shared" si="59"/>
        <v>1483093.847904444</v>
      </c>
      <c r="V138" s="10">
        <f t="shared" si="52"/>
        <v>1000</v>
      </c>
      <c r="W138" s="10">
        <f t="shared" si="53"/>
        <v>272482.66540509521</v>
      </c>
      <c r="X138" s="9">
        <f t="shared" ref="X138:X201" si="66">V138/R138</f>
        <v>8.9533708420215721</v>
      </c>
      <c r="Y138" s="9">
        <f t="shared" si="56"/>
        <v>13287.642584651259</v>
      </c>
      <c r="AA138" s="10">
        <f t="shared" ref="AA138:AA201" si="67">typical</f>
        <v>2762.7202024584808</v>
      </c>
      <c r="AB138" s="10">
        <f t="shared" si="57"/>
        <v>356390.90611714422</v>
      </c>
      <c r="AC138" s="23"/>
      <c r="AD138" s="25">
        <f t="shared" ref="AD138:AD201" si="68">IF(A138=endm,E138,IF(C138="NA","NA",-typical))</f>
        <v>-2762.7202024584808</v>
      </c>
      <c r="AE138" s="25">
        <f t="shared" ref="AE138:AE201" si="69">IF(A138=endm,P138,IF(C138="NA","NA",-typical))</f>
        <v>-2762.7202024584808</v>
      </c>
      <c r="AF138" s="25">
        <f t="shared" ref="AF138:AF201" si="70">IF(A138=endm,F138,IF(C138="NA","NA",-G138))</f>
        <v>0</v>
      </c>
      <c r="AG138" s="25">
        <f t="shared" ref="AG138:AG201" si="71">IF(A138=endm,O138,0)</f>
        <v>0</v>
      </c>
      <c r="AH138" s="25">
        <f t="shared" ref="AH138:AH201" si="72">IF(A138=endm,J138,0)</f>
        <v>0</v>
      </c>
      <c r="AI138" s="25">
        <f t="shared" ref="AI138:AI201" si="73">IF(A138=endm,E138,0)</f>
        <v>0</v>
      </c>
      <c r="AJ138" s="25">
        <f t="shared" ref="AJ138:AJ201" si="74">IF(A138=endm,P138,0)</f>
        <v>0</v>
      </c>
      <c r="AK138" s="25">
        <f t="shared" ref="AK138:AK201" si="75">IF(A138=endm,F138,0)</f>
        <v>0</v>
      </c>
      <c r="AL138" s="25">
        <f t="shared" ref="AL138:AL201" si="76">IF(A138=endm,M138,0)</f>
        <v>0</v>
      </c>
      <c r="AM138" s="25">
        <f t="shared" ref="AM138:AM201" si="77">IF(A138=endm,H138,0)</f>
        <v>0</v>
      </c>
      <c r="AO138">
        <f t="shared" si="62"/>
        <v>-0.66666666666666652</v>
      </c>
    </row>
    <row r="139" spans="1:41" x14ac:dyDescent="0.3">
      <c r="A139" s="4">
        <f t="shared" si="54"/>
        <v>130</v>
      </c>
      <c r="B139">
        <v>101.86107736313541</v>
      </c>
      <c r="C139" s="5">
        <f t="shared" si="63"/>
        <v>33</v>
      </c>
      <c r="D139" s="6">
        <f t="shared" ref="D139:D202" si="78">IF(C139="NA","NA",IF(C139=0,0,(B139-B138)/B138))</f>
        <v>-8.7999999999999926E-2</v>
      </c>
      <c r="E139" s="7">
        <f t="shared" si="64"/>
        <v>105311.55486997083</v>
      </c>
      <c r="I139" s="14"/>
      <c r="J139" s="14"/>
      <c r="K139" s="18"/>
      <c r="L139" s="7">
        <f t="shared" si="65"/>
        <v>3348.9721921403725</v>
      </c>
      <c r="M139" s="7">
        <f t="shared" si="60"/>
        <v>103143.4236657869</v>
      </c>
      <c r="N139" s="14">
        <f t="shared" ref="N139:N202" si="79">IF(C139="NA","NA",L139/B139)</f>
        <v>32.877839885801173</v>
      </c>
      <c r="O139" s="13">
        <f t="shared" si="61"/>
        <v>1887.8031724957605</v>
      </c>
      <c r="P139" s="7">
        <f t="shared" ref="P139:P202" si="80">IF(C139="NA","NA",O139*B139)</f>
        <v>192293.6649999631</v>
      </c>
      <c r="Q139" s="12">
        <f t="shared" si="55"/>
        <v>129</v>
      </c>
      <c r="R139" s="9">
        <v>101.86107736313541</v>
      </c>
      <c r="S139" s="11">
        <f t="shared" si="58"/>
        <v>-8.7999999999999926E-2</v>
      </c>
      <c r="T139" s="10">
        <f t="shared" ref="T139:T202" si="81">(1+return/12)*typical*((1+return/12)^Q139-1)/(return/12)</f>
        <v>640822.41422663454</v>
      </c>
      <c r="U139" s="10">
        <f t="shared" si="59"/>
        <v>1353493.5892888529</v>
      </c>
      <c r="V139" s="10">
        <f t="shared" ref="V139:V202" si="82">IF((U139-T139)&gt;0,IF(typical-(U139-T139)&lt;min,min,typical-(U139-T139)),IF((U139-T139)&lt;0,IF(typical-(U139-T139)&gt;max,max,typical-(U139-T139)),IF((T139-U139)=0,min,)))</f>
        <v>1000</v>
      </c>
      <c r="W139" s="10">
        <f t="shared" ref="W139:W202" si="83">W138+V139</f>
        <v>273482.66540509521</v>
      </c>
      <c r="X139" s="9">
        <f t="shared" si="66"/>
        <v>9.8172925899359331</v>
      </c>
      <c r="Y139" s="9">
        <f t="shared" si="56"/>
        <v>13297.459877241195</v>
      </c>
      <c r="AA139" s="10">
        <f t="shared" si="67"/>
        <v>2762.7202024584808</v>
      </c>
      <c r="AB139" s="10">
        <f t="shared" si="57"/>
        <v>359153.62631960271</v>
      </c>
      <c r="AC139" s="23"/>
      <c r="AD139" s="25">
        <f t="shared" si="68"/>
        <v>-2762.7202024584808</v>
      </c>
      <c r="AE139" s="25">
        <f t="shared" si="69"/>
        <v>-2762.7202024584808</v>
      </c>
      <c r="AF139" s="25">
        <f t="shared" si="70"/>
        <v>0</v>
      </c>
      <c r="AG139" s="25">
        <f t="shared" si="71"/>
        <v>0</v>
      </c>
      <c r="AH139" s="25">
        <f t="shared" si="72"/>
        <v>0</v>
      </c>
      <c r="AI139" s="25">
        <f t="shared" si="73"/>
        <v>0</v>
      </c>
      <c r="AJ139" s="25">
        <f t="shared" si="74"/>
        <v>0</v>
      </c>
      <c r="AK139" s="25">
        <f t="shared" si="75"/>
        <v>0</v>
      </c>
      <c r="AL139" s="25">
        <f t="shared" si="76"/>
        <v>0</v>
      </c>
      <c r="AM139" s="25">
        <f t="shared" si="77"/>
        <v>0</v>
      </c>
      <c r="AO139">
        <f t="shared" si="62"/>
        <v>-0.75</v>
      </c>
    </row>
    <row r="140" spans="1:41" x14ac:dyDescent="0.3">
      <c r="A140" s="4">
        <f t="shared" ref="A140:A203" si="84">A139+1</f>
        <v>131</v>
      </c>
      <c r="B140">
        <v>94.119635483537124</v>
      </c>
      <c r="C140" s="5">
        <f t="shared" si="63"/>
        <v>34</v>
      </c>
      <c r="D140" s="6">
        <f t="shared" si="78"/>
        <v>-7.5999999999999929E-2</v>
      </c>
      <c r="E140" s="7">
        <f t="shared" si="64"/>
        <v>108974.89403136625</v>
      </c>
      <c r="I140" s="14"/>
      <c r="J140" s="14"/>
      <c r="K140" s="18"/>
      <c r="L140" s="7">
        <f t="shared" si="65"/>
        <v>3348.9721921403725</v>
      </c>
      <c r="M140" s="7">
        <f t="shared" si="60"/>
        <v>106492.39585792727</v>
      </c>
      <c r="N140" s="14">
        <f t="shared" si="79"/>
        <v>35.582077798486118</v>
      </c>
      <c r="O140" s="13">
        <f t="shared" si="61"/>
        <v>1923.3852502942466</v>
      </c>
      <c r="P140" s="7">
        <f t="shared" si="80"/>
        <v>181028.3186521063</v>
      </c>
      <c r="Q140" s="12">
        <f t="shared" ref="Q140:Q203" si="85">Q139+1</f>
        <v>130</v>
      </c>
      <c r="R140" s="9">
        <v>94.119635483537124</v>
      </c>
      <c r="S140" s="11">
        <f t="shared" si="58"/>
        <v>-7.5999999999999929E-2</v>
      </c>
      <c r="T140" s="10">
        <f t="shared" si="81"/>
        <v>648948.34388266888</v>
      </c>
      <c r="U140" s="10">
        <f t="shared" si="59"/>
        <v>1251552.0765029001</v>
      </c>
      <c r="V140" s="10">
        <f t="shared" si="82"/>
        <v>1000</v>
      </c>
      <c r="W140" s="10">
        <f t="shared" si="83"/>
        <v>274482.66540509521</v>
      </c>
      <c r="X140" s="9">
        <f t="shared" si="66"/>
        <v>10.624775530233693</v>
      </c>
      <c r="Y140" s="9">
        <f t="shared" ref="Y140:Y203" si="86">Y139+X140</f>
        <v>13308.084652771429</v>
      </c>
      <c r="AA140" s="10">
        <f t="shared" si="67"/>
        <v>2762.7202024584808</v>
      </c>
      <c r="AB140" s="10">
        <f t="shared" ref="AB140:AB203" si="87">AB139+AA140</f>
        <v>361916.34652206121</v>
      </c>
      <c r="AC140" s="23"/>
      <c r="AD140" s="25">
        <f t="shared" si="68"/>
        <v>-2762.7202024584808</v>
      </c>
      <c r="AE140" s="25">
        <f t="shared" si="69"/>
        <v>-2762.7202024584808</v>
      </c>
      <c r="AF140" s="25">
        <f t="shared" si="70"/>
        <v>0</v>
      </c>
      <c r="AG140" s="25">
        <f t="shared" si="71"/>
        <v>0</v>
      </c>
      <c r="AH140" s="25">
        <f t="shared" si="72"/>
        <v>0</v>
      </c>
      <c r="AI140" s="25">
        <f t="shared" si="73"/>
        <v>0</v>
      </c>
      <c r="AJ140" s="25">
        <f t="shared" si="74"/>
        <v>0</v>
      </c>
      <c r="AK140" s="25">
        <f t="shared" si="75"/>
        <v>0</v>
      </c>
      <c r="AL140" s="25">
        <f t="shared" si="76"/>
        <v>0</v>
      </c>
      <c r="AM140" s="25">
        <f t="shared" si="77"/>
        <v>0</v>
      </c>
      <c r="AO140">
        <f t="shared" si="62"/>
        <v>-0.83333333333333348</v>
      </c>
    </row>
    <row r="141" spans="1:41" x14ac:dyDescent="0.3">
      <c r="A141" s="4">
        <f t="shared" si="84"/>
        <v>132</v>
      </c>
      <c r="B141">
        <v>82.448800683578526</v>
      </c>
      <c r="C141" s="5">
        <f t="shared" si="63"/>
        <v>35</v>
      </c>
      <c r="D141" s="6">
        <f t="shared" si="78"/>
        <v>-0.12399999999999994</v>
      </c>
      <c r="E141" s="7">
        <f t="shared" si="64"/>
        <v>112668.76101910652</v>
      </c>
      <c r="I141" s="14"/>
      <c r="J141" s="14"/>
      <c r="K141" s="18"/>
      <c r="L141" s="7">
        <f t="shared" si="65"/>
        <v>3348.9721921403725</v>
      </c>
      <c r="M141" s="7">
        <f t="shared" si="60"/>
        <v>109841.36805006764</v>
      </c>
      <c r="N141" s="14">
        <f t="shared" si="79"/>
        <v>40.618810272244424</v>
      </c>
      <c r="O141" s="13">
        <f t="shared" si="61"/>
        <v>1964.004060566491</v>
      </c>
      <c r="P141" s="7">
        <f t="shared" si="80"/>
        <v>161929.77933138551</v>
      </c>
      <c r="Q141" s="12">
        <f t="shared" si="85"/>
        <v>131</v>
      </c>
      <c r="R141" s="9">
        <v>82.448800683578526</v>
      </c>
      <c r="S141" s="11">
        <f t="shared" si="58"/>
        <v>-0.12399999999999994</v>
      </c>
      <c r="T141" s="10">
        <f t="shared" si="81"/>
        <v>657141.98961916985</v>
      </c>
      <c r="U141" s="10">
        <f t="shared" si="59"/>
        <v>1097235.6190165407</v>
      </c>
      <c r="V141" s="10">
        <f t="shared" si="82"/>
        <v>1000</v>
      </c>
      <c r="W141" s="10">
        <f t="shared" si="83"/>
        <v>275482.66540509521</v>
      </c>
      <c r="X141" s="9">
        <f t="shared" si="66"/>
        <v>12.128739189764488</v>
      </c>
      <c r="Y141" s="9">
        <f t="shared" si="86"/>
        <v>13320.213391961193</v>
      </c>
      <c r="AA141" s="10">
        <f t="shared" si="67"/>
        <v>2762.7202024584808</v>
      </c>
      <c r="AB141" s="10">
        <f t="shared" si="87"/>
        <v>364679.06672451971</v>
      </c>
      <c r="AC141" s="23"/>
      <c r="AD141" s="25">
        <f t="shared" si="68"/>
        <v>-2762.7202024584808</v>
      </c>
      <c r="AE141" s="25">
        <f t="shared" si="69"/>
        <v>-2762.7202024584808</v>
      </c>
      <c r="AF141" s="25">
        <f t="shared" si="70"/>
        <v>0</v>
      </c>
      <c r="AG141" s="25">
        <f t="shared" si="71"/>
        <v>0</v>
      </c>
      <c r="AH141" s="25">
        <f t="shared" si="72"/>
        <v>0</v>
      </c>
      <c r="AI141" s="25">
        <f t="shared" si="73"/>
        <v>0</v>
      </c>
      <c r="AJ141" s="25">
        <f t="shared" si="74"/>
        <v>0</v>
      </c>
      <c r="AK141" s="25">
        <f t="shared" si="75"/>
        <v>0</v>
      </c>
      <c r="AL141" s="25">
        <f t="shared" si="76"/>
        <v>0</v>
      </c>
      <c r="AM141" s="25">
        <f t="shared" si="77"/>
        <v>0</v>
      </c>
      <c r="AO141">
        <f t="shared" si="62"/>
        <v>-0.91666666666666652</v>
      </c>
    </row>
    <row r="142" spans="1:41" x14ac:dyDescent="0.3">
      <c r="A142" s="4">
        <f t="shared" si="84"/>
        <v>133</v>
      </c>
      <c r="B142">
        <v>77.254526240513087</v>
      </c>
      <c r="C142" s="5">
        <f t="shared" si="63"/>
        <v>36</v>
      </c>
      <c r="D142" s="6">
        <f t="shared" si="78"/>
        <v>-6.2999999999999903E-2</v>
      </c>
      <c r="E142" s="7">
        <f t="shared" si="64"/>
        <v>116393.41023174467</v>
      </c>
      <c r="I142" s="14"/>
      <c r="J142" s="14"/>
      <c r="K142" s="18"/>
      <c r="L142" s="7">
        <f t="shared" si="65"/>
        <v>3687.2183835465498</v>
      </c>
      <c r="M142" s="7">
        <f t="shared" si="60"/>
        <v>113528.5864336142</v>
      </c>
      <c r="N142" s="14">
        <f t="shared" si="79"/>
        <v>47.728185816159126</v>
      </c>
      <c r="O142" s="13">
        <f t="shared" si="61"/>
        <v>2011.7322463826501</v>
      </c>
      <c r="P142" s="7">
        <f t="shared" si="80"/>
        <v>155415.42161705479</v>
      </c>
      <c r="Q142" s="12">
        <f t="shared" si="85"/>
        <v>132</v>
      </c>
      <c r="R142" s="9">
        <v>77.254526240513087</v>
      </c>
      <c r="S142" s="11">
        <f t="shared" ref="S142:S205" si="88">(R142-R141)/R141</f>
        <v>-6.2999999999999903E-2</v>
      </c>
      <c r="T142" s="10">
        <f t="shared" si="81"/>
        <v>665403.91573680856</v>
      </c>
      <c r="U142" s="10">
        <f t="shared" ref="U142:U205" si="89">(U141+V141)*(1+S142)</f>
        <v>1029046.7750184987</v>
      </c>
      <c r="V142" s="10">
        <f t="shared" si="82"/>
        <v>1000</v>
      </c>
      <c r="W142" s="10">
        <f t="shared" si="83"/>
        <v>276482.66540509521</v>
      </c>
      <c r="X142" s="9">
        <f t="shared" si="66"/>
        <v>12.944225389289741</v>
      </c>
      <c r="Y142" s="9">
        <f t="shared" si="86"/>
        <v>13333.157617350484</v>
      </c>
      <c r="AA142" s="10">
        <f t="shared" si="67"/>
        <v>2762.7202024584808</v>
      </c>
      <c r="AB142" s="10">
        <f t="shared" si="87"/>
        <v>367441.78692697821</v>
      </c>
      <c r="AC142" s="23"/>
      <c r="AD142" s="25">
        <f t="shared" si="68"/>
        <v>-2762.7202024584808</v>
      </c>
      <c r="AE142" s="25">
        <f t="shared" si="69"/>
        <v>-2762.7202024584808</v>
      </c>
      <c r="AF142" s="25">
        <f t="shared" si="70"/>
        <v>0</v>
      </c>
      <c r="AG142" s="25">
        <f t="shared" si="71"/>
        <v>0</v>
      </c>
      <c r="AH142" s="25">
        <f t="shared" si="72"/>
        <v>0</v>
      </c>
      <c r="AI142" s="25">
        <f t="shared" si="73"/>
        <v>0</v>
      </c>
      <c r="AJ142" s="25">
        <f t="shared" si="74"/>
        <v>0</v>
      </c>
      <c r="AK142" s="25">
        <f t="shared" si="75"/>
        <v>0</v>
      </c>
      <c r="AL142" s="25">
        <f t="shared" si="76"/>
        <v>0</v>
      </c>
      <c r="AM142" s="25">
        <f t="shared" si="77"/>
        <v>0</v>
      </c>
      <c r="AO142">
        <f t="shared" si="62"/>
        <v>0</v>
      </c>
    </row>
    <row r="143" spans="1:41" x14ac:dyDescent="0.3">
      <c r="A143" s="4">
        <f t="shared" si="84"/>
        <v>134</v>
      </c>
      <c r="B143">
        <v>95.950121590717259</v>
      </c>
      <c r="C143" s="5">
        <f t="shared" si="63"/>
        <v>37</v>
      </c>
      <c r="D143" s="6">
        <f t="shared" si="78"/>
        <v>0.24200000000000008</v>
      </c>
      <c r="E143" s="7">
        <f t="shared" si="64"/>
        <v>120149.09818782148</v>
      </c>
      <c r="I143" s="14"/>
      <c r="J143" s="14"/>
      <c r="K143" s="18"/>
      <c r="L143" s="7">
        <f t="shared" si="65"/>
        <v>3687.2183835465498</v>
      </c>
      <c r="M143" s="7">
        <f t="shared" si="60"/>
        <v>117215.80481716075</v>
      </c>
      <c r="N143" s="14">
        <f t="shared" si="79"/>
        <v>38.428490995297203</v>
      </c>
      <c r="O143" s="13">
        <f t="shared" si="61"/>
        <v>2050.1607373779475</v>
      </c>
      <c r="P143" s="7">
        <f t="shared" si="80"/>
        <v>196713.17203192861</v>
      </c>
      <c r="Q143" s="12">
        <f t="shared" si="85"/>
        <v>133</v>
      </c>
      <c r="R143" s="9">
        <v>95.950121590717259</v>
      </c>
      <c r="S143" s="11">
        <f t="shared" si="88"/>
        <v>0.24200000000000008</v>
      </c>
      <c r="T143" s="10">
        <f t="shared" si="81"/>
        <v>673734.69123876083</v>
      </c>
      <c r="U143" s="10">
        <f t="shared" si="89"/>
        <v>1279318.0945729753</v>
      </c>
      <c r="V143" s="10">
        <f t="shared" si="82"/>
        <v>1000</v>
      </c>
      <c r="W143" s="10">
        <f t="shared" si="83"/>
        <v>277482.66540509521</v>
      </c>
      <c r="X143" s="9">
        <f t="shared" si="66"/>
        <v>10.422081633888679</v>
      </c>
      <c r="Y143" s="9">
        <f t="shared" si="86"/>
        <v>13343.579698984373</v>
      </c>
      <c r="AA143" s="10">
        <f t="shared" si="67"/>
        <v>2762.7202024584808</v>
      </c>
      <c r="AB143" s="10">
        <f t="shared" si="87"/>
        <v>370204.50712943671</v>
      </c>
      <c r="AC143" s="23"/>
      <c r="AD143" s="25">
        <f t="shared" si="68"/>
        <v>-2762.7202024584808</v>
      </c>
      <c r="AE143" s="25">
        <f t="shared" si="69"/>
        <v>-2762.7202024584808</v>
      </c>
      <c r="AF143" s="25">
        <f t="shared" si="70"/>
        <v>0</v>
      </c>
      <c r="AG143" s="25">
        <f t="shared" si="71"/>
        <v>0</v>
      </c>
      <c r="AH143" s="25">
        <f t="shared" si="72"/>
        <v>0</v>
      </c>
      <c r="AI143" s="25">
        <f t="shared" si="73"/>
        <v>0</v>
      </c>
      <c r="AJ143" s="25">
        <f t="shared" si="74"/>
        <v>0</v>
      </c>
      <c r="AK143" s="25">
        <f t="shared" si="75"/>
        <v>0</v>
      </c>
      <c r="AL143" s="25">
        <f t="shared" si="76"/>
        <v>0</v>
      </c>
      <c r="AM143" s="25">
        <f t="shared" si="77"/>
        <v>0</v>
      </c>
      <c r="AO143">
        <f t="shared" si="62"/>
        <v>-8.3333333333333481E-2</v>
      </c>
    </row>
    <row r="144" spans="1:41" x14ac:dyDescent="0.3">
      <c r="A144" s="4">
        <f t="shared" si="84"/>
        <v>135</v>
      </c>
      <c r="B144">
        <v>91.824266362316408</v>
      </c>
      <c r="C144" s="5">
        <f t="shared" si="63"/>
        <v>38</v>
      </c>
      <c r="D144" s="6">
        <f t="shared" si="78"/>
        <v>-4.3000000000000101E-2</v>
      </c>
      <c r="E144" s="7">
        <f t="shared" si="64"/>
        <v>123936.08354353235</v>
      </c>
      <c r="I144" s="14"/>
      <c r="J144" s="14"/>
      <c r="K144" s="18"/>
      <c r="L144" s="7">
        <f t="shared" si="65"/>
        <v>3687.2183835465498</v>
      </c>
      <c r="M144" s="7">
        <f t="shared" si="60"/>
        <v>120903.02320070731</v>
      </c>
      <c r="N144" s="14">
        <f t="shared" si="79"/>
        <v>40.155163004490291</v>
      </c>
      <c r="O144" s="13">
        <f t="shared" si="61"/>
        <v>2090.3159003824376</v>
      </c>
      <c r="P144" s="7">
        <f t="shared" si="80"/>
        <v>191941.72401810219</v>
      </c>
      <c r="Q144" s="12">
        <f t="shared" si="85"/>
        <v>134</v>
      </c>
      <c r="R144" s="9">
        <v>91.824266362316408</v>
      </c>
      <c r="S144" s="11">
        <f t="shared" si="88"/>
        <v>-4.3000000000000101E-2</v>
      </c>
      <c r="T144" s="10">
        <f t="shared" si="81"/>
        <v>682134.88986989623</v>
      </c>
      <c r="U144" s="10">
        <f t="shared" si="89"/>
        <v>1225264.4165063372</v>
      </c>
      <c r="V144" s="10">
        <f t="shared" si="82"/>
        <v>1000</v>
      </c>
      <c r="W144" s="10">
        <f t="shared" si="83"/>
        <v>278482.66540509521</v>
      </c>
      <c r="X144" s="9">
        <f t="shared" si="66"/>
        <v>10.890367433530491</v>
      </c>
      <c r="Y144" s="9">
        <f t="shared" si="86"/>
        <v>13354.470066417904</v>
      </c>
      <c r="AA144" s="10">
        <f t="shared" si="67"/>
        <v>2762.7202024584808</v>
      </c>
      <c r="AB144" s="10">
        <f t="shared" si="87"/>
        <v>372967.22733189521</v>
      </c>
      <c r="AC144" s="23"/>
      <c r="AD144" s="25">
        <f t="shared" si="68"/>
        <v>-2762.7202024584808</v>
      </c>
      <c r="AE144" s="25">
        <f t="shared" si="69"/>
        <v>-2762.7202024584808</v>
      </c>
      <c r="AF144" s="25">
        <f t="shared" si="70"/>
        <v>0</v>
      </c>
      <c r="AG144" s="25">
        <f t="shared" si="71"/>
        <v>0</v>
      </c>
      <c r="AH144" s="25">
        <f t="shared" si="72"/>
        <v>0</v>
      </c>
      <c r="AI144" s="25">
        <f t="shared" si="73"/>
        <v>0</v>
      </c>
      <c r="AJ144" s="25">
        <f t="shared" si="74"/>
        <v>0</v>
      </c>
      <c r="AK144" s="25">
        <f t="shared" si="75"/>
        <v>0</v>
      </c>
      <c r="AL144" s="25">
        <f t="shared" si="76"/>
        <v>0</v>
      </c>
      <c r="AM144" s="25">
        <f t="shared" si="77"/>
        <v>0</v>
      </c>
      <c r="AO144">
        <f t="shared" si="62"/>
        <v>-0.16666666666666652</v>
      </c>
    </row>
    <row r="145" spans="1:41" x14ac:dyDescent="0.3">
      <c r="A145" s="4">
        <f t="shared" si="84"/>
        <v>136</v>
      </c>
      <c r="B145">
        <v>97.058249544968433</v>
      </c>
      <c r="C145" s="5">
        <f t="shared" si="63"/>
        <v>39</v>
      </c>
      <c r="D145" s="6">
        <f t="shared" si="78"/>
        <v>5.6999999999999891E-2</v>
      </c>
      <c r="E145" s="7">
        <f t="shared" si="64"/>
        <v>127754.62711054066</v>
      </c>
      <c r="I145" s="14"/>
      <c r="J145" s="14"/>
      <c r="K145" s="18"/>
      <c r="L145" s="7">
        <f t="shared" si="65"/>
        <v>3687.2183835465498</v>
      </c>
      <c r="M145" s="7">
        <f t="shared" si="60"/>
        <v>124590.24158425386</v>
      </c>
      <c r="N145" s="14">
        <f t="shared" si="79"/>
        <v>37.989747402545213</v>
      </c>
      <c r="O145" s="13">
        <f t="shared" si="61"/>
        <v>2128.3056477849827</v>
      </c>
      <c r="P145" s="7">
        <f t="shared" si="80"/>
        <v>206569.62067068054</v>
      </c>
      <c r="Q145" s="12">
        <f t="shared" si="85"/>
        <v>135</v>
      </c>
      <c r="R145" s="9">
        <v>97.058249544968433</v>
      </c>
      <c r="S145" s="11">
        <f t="shared" si="88"/>
        <v>5.6999999999999891E-2</v>
      </c>
      <c r="T145" s="10">
        <f t="shared" si="81"/>
        <v>690605.09015629091</v>
      </c>
      <c r="U145" s="10">
        <f t="shared" si="89"/>
        <v>1296161.4882471983</v>
      </c>
      <c r="V145" s="10">
        <f t="shared" si="82"/>
        <v>1000</v>
      </c>
      <c r="W145" s="10">
        <f t="shared" si="83"/>
        <v>279482.66540509521</v>
      </c>
      <c r="X145" s="9">
        <f t="shared" si="66"/>
        <v>10.303091233236039</v>
      </c>
      <c r="Y145" s="9">
        <f t="shared" si="86"/>
        <v>13364.77315765114</v>
      </c>
      <c r="AA145" s="10">
        <f t="shared" si="67"/>
        <v>2762.7202024584808</v>
      </c>
      <c r="AB145" s="10">
        <f t="shared" si="87"/>
        <v>375729.94753435371</v>
      </c>
      <c r="AC145" s="23"/>
      <c r="AD145" s="25">
        <f t="shared" si="68"/>
        <v>-2762.7202024584808</v>
      </c>
      <c r="AE145" s="25">
        <f t="shared" si="69"/>
        <v>-2762.7202024584808</v>
      </c>
      <c r="AF145" s="25">
        <f t="shared" si="70"/>
        <v>0</v>
      </c>
      <c r="AG145" s="25">
        <f t="shared" si="71"/>
        <v>0</v>
      </c>
      <c r="AH145" s="25">
        <f t="shared" si="72"/>
        <v>0</v>
      </c>
      <c r="AI145" s="25">
        <f t="shared" si="73"/>
        <v>0</v>
      </c>
      <c r="AJ145" s="25">
        <f t="shared" si="74"/>
        <v>0</v>
      </c>
      <c r="AK145" s="25">
        <f t="shared" si="75"/>
        <v>0</v>
      </c>
      <c r="AL145" s="25">
        <f t="shared" si="76"/>
        <v>0</v>
      </c>
      <c r="AM145" s="25">
        <f t="shared" si="77"/>
        <v>0</v>
      </c>
      <c r="AO145">
        <f t="shared" si="62"/>
        <v>-0.25</v>
      </c>
    </row>
    <row r="146" spans="1:41" x14ac:dyDescent="0.3">
      <c r="A146" s="4">
        <f t="shared" si="84"/>
        <v>137</v>
      </c>
      <c r="B146">
        <v>102.6876280185766</v>
      </c>
      <c r="C146" s="5">
        <f t="shared" si="63"/>
        <v>40</v>
      </c>
      <c r="D146" s="6">
        <f t="shared" si="78"/>
        <v>5.8000000000000017E-2</v>
      </c>
      <c r="E146" s="7">
        <f t="shared" si="64"/>
        <v>131604.99187394086</v>
      </c>
      <c r="I146" s="14"/>
      <c r="J146" s="14"/>
      <c r="K146" s="18"/>
      <c r="L146" s="7">
        <f t="shared" si="65"/>
        <v>3687.2183835465498</v>
      </c>
      <c r="M146" s="7">
        <f t="shared" si="60"/>
        <v>128277.45996780042</v>
      </c>
      <c r="N146" s="14">
        <f t="shared" si="79"/>
        <v>35.907133650798876</v>
      </c>
      <c r="O146" s="13">
        <f t="shared" si="61"/>
        <v>2164.2127814357818</v>
      </c>
      <c r="P146" s="7">
        <f t="shared" si="80"/>
        <v>222237.87705312661</v>
      </c>
      <c r="Q146" s="12">
        <f t="shared" si="85"/>
        <v>136</v>
      </c>
      <c r="R146" s="9">
        <v>102.6876280185766</v>
      </c>
      <c r="S146" s="11">
        <f t="shared" si="88"/>
        <v>5.8000000000000017E-2</v>
      </c>
      <c r="T146" s="10">
        <f t="shared" si="81"/>
        <v>699145.87544507242</v>
      </c>
      <c r="U146" s="10">
        <f t="shared" si="89"/>
        <v>1372396.8545655359</v>
      </c>
      <c r="V146" s="10">
        <f t="shared" si="82"/>
        <v>1000</v>
      </c>
      <c r="W146" s="10">
        <f t="shared" si="83"/>
        <v>280482.66540509521</v>
      </c>
      <c r="X146" s="9">
        <f t="shared" si="66"/>
        <v>9.738271486990584</v>
      </c>
      <c r="Y146" s="9">
        <f t="shared" si="86"/>
        <v>13374.511429138131</v>
      </c>
      <c r="AA146" s="10">
        <f t="shared" si="67"/>
        <v>2762.7202024584808</v>
      </c>
      <c r="AB146" s="10">
        <f t="shared" si="87"/>
        <v>378492.6677368122</v>
      </c>
      <c r="AC146" s="23"/>
      <c r="AD146" s="25">
        <f t="shared" si="68"/>
        <v>-2762.7202024584808</v>
      </c>
      <c r="AE146" s="25">
        <f t="shared" si="69"/>
        <v>-2762.7202024584808</v>
      </c>
      <c r="AF146" s="25">
        <f t="shared" si="70"/>
        <v>0</v>
      </c>
      <c r="AG146" s="25">
        <f t="shared" si="71"/>
        <v>0</v>
      </c>
      <c r="AH146" s="25">
        <f t="shared" si="72"/>
        <v>0</v>
      </c>
      <c r="AI146" s="25">
        <f t="shared" si="73"/>
        <v>0</v>
      </c>
      <c r="AJ146" s="25">
        <f t="shared" si="74"/>
        <v>0</v>
      </c>
      <c r="AK146" s="25">
        <f t="shared" si="75"/>
        <v>0</v>
      </c>
      <c r="AL146" s="25">
        <f t="shared" si="76"/>
        <v>0</v>
      </c>
      <c r="AM146" s="25">
        <f t="shared" si="77"/>
        <v>0</v>
      </c>
      <c r="AO146">
        <f t="shared" si="62"/>
        <v>-0.33333333333333348</v>
      </c>
    </row>
    <row r="147" spans="1:41" x14ac:dyDescent="0.3">
      <c r="A147" s="4">
        <f t="shared" si="84"/>
        <v>138</v>
      </c>
      <c r="B147">
        <v>99.70968680603788</v>
      </c>
      <c r="C147" s="5">
        <f t="shared" si="63"/>
        <v>41</v>
      </c>
      <c r="D147" s="6">
        <f t="shared" si="78"/>
        <v>-2.9000000000000022E-2</v>
      </c>
      <c r="E147" s="7">
        <f t="shared" si="64"/>
        <v>135487.44301036929</v>
      </c>
      <c r="I147" s="14"/>
      <c r="J147" s="14"/>
      <c r="K147" s="18"/>
      <c r="L147" s="7">
        <f t="shared" si="65"/>
        <v>3687.2183835465498</v>
      </c>
      <c r="M147" s="7">
        <f t="shared" si="60"/>
        <v>131964.67835134696</v>
      </c>
      <c r="N147" s="14">
        <f t="shared" si="79"/>
        <v>36.979540320081234</v>
      </c>
      <c r="O147" s="13">
        <f t="shared" si="61"/>
        <v>2201.1923217558628</v>
      </c>
      <c r="P147" s="7">
        <f t="shared" si="80"/>
        <v>219480.19700213245</v>
      </c>
      <c r="Q147" s="12">
        <f t="shared" si="85"/>
        <v>137</v>
      </c>
      <c r="R147" s="9">
        <v>99.70968680603788</v>
      </c>
      <c r="S147" s="11">
        <f t="shared" si="88"/>
        <v>-2.9000000000000022E-2</v>
      </c>
      <c r="T147" s="10">
        <f t="shared" si="81"/>
        <v>707757.83394459344</v>
      </c>
      <c r="U147" s="10">
        <f t="shared" si="89"/>
        <v>1333568.3457831354</v>
      </c>
      <c r="V147" s="10">
        <f t="shared" si="82"/>
        <v>1000</v>
      </c>
      <c r="W147" s="10">
        <f t="shared" si="83"/>
        <v>281482.66540509521</v>
      </c>
      <c r="X147" s="9">
        <f t="shared" si="66"/>
        <v>10.029115846540252</v>
      </c>
      <c r="Y147" s="9">
        <f t="shared" si="86"/>
        <v>13384.540544984671</v>
      </c>
      <c r="AA147" s="10">
        <f t="shared" si="67"/>
        <v>2762.7202024584808</v>
      </c>
      <c r="AB147" s="10">
        <f t="shared" si="87"/>
        <v>381255.3879392707</v>
      </c>
      <c r="AC147" s="23"/>
      <c r="AD147" s="25">
        <f t="shared" si="68"/>
        <v>-2762.7202024584808</v>
      </c>
      <c r="AE147" s="25">
        <f t="shared" si="69"/>
        <v>-2762.7202024584808</v>
      </c>
      <c r="AF147" s="25">
        <f t="shared" si="70"/>
        <v>0</v>
      </c>
      <c r="AG147" s="25">
        <f t="shared" si="71"/>
        <v>0</v>
      </c>
      <c r="AH147" s="25">
        <f t="shared" si="72"/>
        <v>0</v>
      </c>
      <c r="AI147" s="25">
        <f t="shared" si="73"/>
        <v>0</v>
      </c>
      <c r="AJ147" s="25">
        <f t="shared" si="74"/>
        <v>0</v>
      </c>
      <c r="AK147" s="25">
        <f t="shared" si="75"/>
        <v>0</v>
      </c>
      <c r="AL147" s="25">
        <f t="shared" si="76"/>
        <v>0</v>
      </c>
      <c r="AM147" s="25">
        <f t="shared" si="77"/>
        <v>0</v>
      </c>
      <c r="AO147">
        <f t="shared" si="62"/>
        <v>-0.41666666666666652</v>
      </c>
    </row>
    <row r="148" spans="1:41" x14ac:dyDescent="0.3">
      <c r="A148" s="4">
        <f t="shared" si="84"/>
        <v>139</v>
      </c>
      <c r="B148">
        <v>128.22665723256472</v>
      </c>
      <c r="C148" s="5">
        <f t="shared" si="63"/>
        <v>42</v>
      </c>
      <c r="D148" s="6">
        <f t="shared" si="78"/>
        <v>0.28600000000000003</v>
      </c>
      <c r="E148" s="7">
        <f t="shared" si="64"/>
        <v>139402.24790626805</v>
      </c>
      <c r="I148" s="14"/>
      <c r="J148" s="14"/>
      <c r="K148" s="18"/>
      <c r="L148" s="7">
        <f t="shared" si="65"/>
        <v>3687.2183835465498</v>
      </c>
      <c r="M148" s="7">
        <f t="shared" si="60"/>
        <v>135651.8967348935</v>
      </c>
      <c r="N148" s="14">
        <f t="shared" si="79"/>
        <v>28.755474587932532</v>
      </c>
      <c r="O148" s="13">
        <f t="shared" si="61"/>
        <v>2229.9477963437953</v>
      </c>
      <c r="P148" s="7">
        <f t="shared" si="80"/>
        <v>285938.75172828889</v>
      </c>
      <c r="Q148" s="12">
        <f t="shared" si="85"/>
        <v>138</v>
      </c>
      <c r="R148" s="9">
        <v>128.22665723256472</v>
      </c>
      <c r="S148" s="11">
        <f t="shared" si="88"/>
        <v>0.28600000000000003</v>
      </c>
      <c r="T148" s="10">
        <f t="shared" si="81"/>
        <v>716441.55876494409</v>
      </c>
      <c r="U148" s="10">
        <f t="shared" si="89"/>
        <v>1716254.8926771122</v>
      </c>
      <c r="V148" s="10">
        <f t="shared" si="82"/>
        <v>1000</v>
      </c>
      <c r="W148" s="10">
        <f t="shared" si="83"/>
        <v>282482.66540509521</v>
      </c>
      <c r="X148" s="9">
        <f t="shared" si="66"/>
        <v>7.7986903938882204</v>
      </c>
      <c r="Y148" s="9">
        <f t="shared" si="86"/>
        <v>13392.33923537856</v>
      </c>
      <c r="AA148" s="10">
        <f t="shared" si="67"/>
        <v>2762.7202024584808</v>
      </c>
      <c r="AB148" s="10">
        <f t="shared" si="87"/>
        <v>384018.1081417292</v>
      </c>
      <c r="AC148" s="23"/>
      <c r="AD148" s="25">
        <f t="shared" si="68"/>
        <v>-2762.7202024584808</v>
      </c>
      <c r="AE148" s="25">
        <f t="shared" si="69"/>
        <v>-2762.7202024584808</v>
      </c>
      <c r="AF148" s="25">
        <f t="shared" si="70"/>
        <v>0</v>
      </c>
      <c r="AG148" s="25">
        <f t="shared" si="71"/>
        <v>0</v>
      </c>
      <c r="AH148" s="25">
        <f t="shared" si="72"/>
        <v>0</v>
      </c>
      <c r="AI148" s="25">
        <f t="shared" si="73"/>
        <v>0</v>
      </c>
      <c r="AJ148" s="25">
        <f t="shared" si="74"/>
        <v>0</v>
      </c>
      <c r="AK148" s="25">
        <f t="shared" si="75"/>
        <v>0</v>
      </c>
      <c r="AL148" s="25">
        <f t="shared" si="76"/>
        <v>0</v>
      </c>
      <c r="AM148" s="25">
        <f t="shared" si="77"/>
        <v>0</v>
      </c>
      <c r="AO148">
        <f t="shared" si="62"/>
        <v>-0.5</v>
      </c>
    </row>
    <row r="149" spans="1:41" x14ac:dyDescent="0.3">
      <c r="A149" s="4">
        <f t="shared" si="84"/>
        <v>140</v>
      </c>
      <c r="B149">
        <v>141.0493229558212</v>
      </c>
      <c r="C149" s="5">
        <f t="shared" si="63"/>
        <v>43</v>
      </c>
      <c r="D149" s="6">
        <f t="shared" si="78"/>
        <v>0.10000000000000005</v>
      </c>
      <c r="E149" s="7">
        <f t="shared" si="64"/>
        <v>143349.67617629917</v>
      </c>
      <c r="I149" s="14"/>
      <c r="J149" s="14"/>
      <c r="K149" s="18"/>
      <c r="L149" s="7">
        <f t="shared" si="65"/>
        <v>3687.2183835465498</v>
      </c>
      <c r="M149" s="7">
        <f t="shared" si="60"/>
        <v>139339.11511844004</v>
      </c>
      <c r="N149" s="14">
        <f t="shared" si="79"/>
        <v>26.141340534484119</v>
      </c>
      <c r="O149" s="13">
        <f t="shared" si="61"/>
        <v>2256.0891368782795</v>
      </c>
      <c r="P149" s="7">
        <f t="shared" si="80"/>
        <v>318219.84528466436</v>
      </c>
      <c r="Q149" s="12">
        <f t="shared" si="85"/>
        <v>139</v>
      </c>
      <c r="R149" s="9">
        <v>141.0493229558212</v>
      </c>
      <c r="S149" s="11">
        <f t="shared" si="88"/>
        <v>0.10000000000000005</v>
      </c>
      <c r="T149" s="10">
        <f t="shared" si="81"/>
        <v>725197.6479587974</v>
      </c>
      <c r="U149" s="10">
        <f t="shared" si="89"/>
        <v>1888980.3819448235</v>
      </c>
      <c r="V149" s="10">
        <f t="shared" si="82"/>
        <v>1000</v>
      </c>
      <c r="W149" s="10">
        <f t="shared" si="83"/>
        <v>283482.66540509521</v>
      </c>
      <c r="X149" s="9">
        <f t="shared" si="66"/>
        <v>7.0897185398983824</v>
      </c>
      <c r="Y149" s="9">
        <f t="shared" si="86"/>
        <v>13399.428953918459</v>
      </c>
      <c r="AA149" s="10">
        <f t="shared" si="67"/>
        <v>2762.7202024584808</v>
      </c>
      <c r="AB149" s="10">
        <f t="shared" si="87"/>
        <v>386780.8283441877</v>
      </c>
      <c r="AC149" s="23"/>
      <c r="AD149" s="25">
        <f t="shared" si="68"/>
        <v>-2762.7202024584808</v>
      </c>
      <c r="AE149" s="25">
        <f t="shared" si="69"/>
        <v>-2762.7202024584808</v>
      </c>
      <c r="AF149" s="25">
        <f t="shared" si="70"/>
        <v>0</v>
      </c>
      <c r="AG149" s="25">
        <f t="shared" si="71"/>
        <v>0</v>
      </c>
      <c r="AH149" s="25">
        <f t="shared" si="72"/>
        <v>0</v>
      </c>
      <c r="AI149" s="25">
        <f t="shared" si="73"/>
        <v>0</v>
      </c>
      <c r="AJ149" s="25">
        <f t="shared" si="74"/>
        <v>0</v>
      </c>
      <c r="AK149" s="25">
        <f t="shared" si="75"/>
        <v>0</v>
      </c>
      <c r="AL149" s="25">
        <f t="shared" si="76"/>
        <v>0</v>
      </c>
      <c r="AM149" s="25">
        <f t="shared" si="77"/>
        <v>0</v>
      </c>
      <c r="AO149">
        <f t="shared" si="62"/>
        <v>-0.58333333333333348</v>
      </c>
    </row>
    <row r="150" spans="1:41" x14ac:dyDescent="0.3">
      <c r="A150" s="4">
        <f t="shared" si="84"/>
        <v>141</v>
      </c>
      <c r="B150">
        <v>148.10178910361228</v>
      </c>
      <c r="C150" s="5">
        <f t="shared" si="63"/>
        <v>44</v>
      </c>
      <c r="D150" s="6">
        <f t="shared" si="78"/>
        <v>5.0000000000000142E-2</v>
      </c>
      <c r="E150" s="7">
        <f t="shared" si="64"/>
        <v>147329.99968191402</v>
      </c>
      <c r="I150" s="14"/>
      <c r="J150" s="14"/>
      <c r="K150" s="18"/>
      <c r="L150" s="7">
        <f t="shared" si="65"/>
        <v>3687.2183835465498</v>
      </c>
      <c r="M150" s="7">
        <f t="shared" si="60"/>
        <v>143026.33350198658</v>
      </c>
      <c r="N150" s="14">
        <f t="shared" si="79"/>
        <v>24.896514794746775</v>
      </c>
      <c r="O150" s="13">
        <f t="shared" si="61"/>
        <v>2280.9856516730265</v>
      </c>
      <c r="P150" s="7">
        <f t="shared" si="80"/>
        <v>337818.05593244417</v>
      </c>
      <c r="Q150" s="12">
        <f t="shared" si="85"/>
        <v>140</v>
      </c>
      <c r="R150" s="9">
        <v>148.10178910361228</v>
      </c>
      <c r="S150" s="11">
        <f t="shared" si="88"/>
        <v>5.0000000000000142E-2</v>
      </c>
      <c r="T150" s="10">
        <f t="shared" si="81"/>
        <v>734026.70456259989</v>
      </c>
      <c r="U150" s="10">
        <f t="shared" si="89"/>
        <v>1984479.4010420649</v>
      </c>
      <c r="V150" s="10">
        <f t="shared" si="82"/>
        <v>1000</v>
      </c>
      <c r="W150" s="10">
        <f t="shared" si="83"/>
        <v>284482.66540509521</v>
      </c>
      <c r="X150" s="9">
        <f t="shared" si="66"/>
        <v>6.7521128951413152</v>
      </c>
      <c r="Y150" s="9">
        <f t="shared" si="86"/>
        <v>13406.1810668136</v>
      </c>
      <c r="AA150" s="10">
        <f t="shared" si="67"/>
        <v>2762.7202024584808</v>
      </c>
      <c r="AB150" s="10">
        <f t="shared" si="87"/>
        <v>389543.5485466462</v>
      </c>
      <c r="AC150" s="23"/>
      <c r="AD150" s="25">
        <f t="shared" si="68"/>
        <v>-2762.7202024584808</v>
      </c>
      <c r="AE150" s="25">
        <f t="shared" si="69"/>
        <v>-2762.7202024584808</v>
      </c>
      <c r="AF150" s="25">
        <f t="shared" si="70"/>
        <v>0</v>
      </c>
      <c r="AG150" s="25">
        <f t="shared" si="71"/>
        <v>0</v>
      </c>
      <c r="AH150" s="25">
        <f t="shared" si="72"/>
        <v>0</v>
      </c>
      <c r="AI150" s="25">
        <f t="shared" si="73"/>
        <v>0</v>
      </c>
      <c r="AJ150" s="25">
        <f t="shared" si="74"/>
        <v>0</v>
      </c>
      <c r="AK150" s="25">
        <f t="shared" si="75"/>
        <v>0</v>
      </c>
      <c r="AL150" s="25">
        <f t="shared" si="76"/>
        <v>0</v>
      </c>
      <c r="AM150" s="25">
        <f t="shared" si="77"/>
        <v>0</v>
      </c>
      <c r="AO150">
        <f t="shared" si="62"/>
        <v>-0.66666666666666652</v>
      </c>
    </row>
    <row r="151" spans="1:41" x14ac:dyDescent="0.3">
      <c r="A151" s="4">
        <f t="shared" si="84"/>
        <v>142</v>
      </c>
      <c r="B151">
        <v>148.39799268181949</v>
      </c>
      <c r="C151" s="5">
        <f t="shared" si="63"/>
        <v>45</v>
      </c>
      <c r="D151" s="6">
        <f t="shared" si="78"/>
        <v>1.9999999999999159E-3</v>
      </c>
      <c r="E151" s="7">
        <f t="shared" si="64"/>
        <v>151343.49255007543</v>
      </c>
      <c r="I151" s="14"/>
      <c r="J151" s="14"/>
      <c r="K151" s="18"/>
      <c r="L151" s="7">
        <f t="shared" si="65"/>
        <v>3687.2183835465498</v>
      </c>
      <c r="M151" s="7">
        <f t="shared" ref="M151:M214" si="90">IF(C151="NA","NA",IF(M150="NA",L151,M150+L151))</f>
        <v>146713.55188553312</v>
      </c>
      <c r="N151" s="14">
        <f t="shared" si="79"/>
        <v>24.846821152441894</v>
      </c>
      <c r="O151" s="13">
        <f t="shared" ref="O151:O214" si="91">IF(C151="NA","NA",IF(O150="NA",N151,O150+N151))</f>
        <v>2305.8324728254684</v>
      </c>
      <c r="P151" s="7">
        <f t="shared" si="80"/>
        <v>342180.91042785556</v>
      </c>
      <c r="Q151" s="12">
        <f t="shared" si="85"/>
        <v>141</v>
      </c>
      <c r="R151" s="9">
        <v>148.39799268181949</v>
      </c>
      <c r="S151" s="11">
        <f t="shared" si="88"/>
        <v>1.9999999999999159E-3</v>
      </c>
      <c r="T151" s="10">
        <f t="shared" si="81"/>
        <v>742929.33663810033</v>
      </c>
      <c r="U151" s="10">
        <f t="shared" si="89"/>
        <v>1989450.3598441491</v>
      </c>
      <c r="V151" s="10">
        <f t="shared" si="82"/>
        <v>1000</v>
      </c>
      <c r="W151" s="10">
        <f t="shared" si="83"/>
        <v>285482.66540509521</v>
      </c>
      <c r="X151" s="9">
        <f t="shared" si="66"/>
        <v>6.7386356238935292</v>
      </c>
      <c r="Y151" s="9">
        <f t="shared" si="86"/>
        <v>13412.919702437493</v>
      </c>
      <c r="AA151" s="10">
        <f t="shared" si="67"/>
        <v>2762.7202024584808</v>
      </c>
      <c r="AB151" s="10">
        <f t="shared" si="87"/>
        <v>392306.2687491047</v>
      </c>
      <c r="AC151" s="23"/>
      <c r="AD151" s="25">
        <f t="shared" si="68"/>
        <v>-2762.7202024584808</v>
      </c>
      <c r="AE151" s="25">
        <f t="shared" si="69"/>
        <v>-2762.7202024584808</v>
      </c>
      <c r="AF151" s="25">
        <f t="shared" si="70"/>
        <v>0</v>
      </c>
      <c r="AG151" s="25">
        <f t="shared" si="71"/>
        <v>0</v>
      </c>
      <c r="AH151" s="25">
        <f t="shared" si="72"/>
        <v>0</v>
      </c>
      <c r="AI151" s="25">
        <f t="shared" si="73"/>
        <v>0</v>
      </c>
      <c r="AJ151" s="25">
        <f t="shared" si="74"/>
        <v>0</v>
      </c>
      <c r="AK151" s="25">
        <f t="shared" si="75"/>
        <v>0</v>
      </c>
      <c r="AL151" s="25">
        <f t="shared" si="76"/>
        <v>0</v>
      </c>
      <c r="AM151" s="25">
        <f t="shared" si="77"/>
        <v>0</v>
      </c>
      <c r="AO151">
        <f t="shared" si="62"/>
        <v>-0.75</v>
      </c>
    </row>
    <row r="152" spans="1:41" x14ac:dyDescent="0.3">
      <c r="A152" s="4">
        <f t="shared" si="84"/>
        <v>143</v>
      </c>
      <c r="B152">
        <v>149.43677863059222</v>
      </c>
      <c r="C152" s="5">
        <f t="shared" si="63"/>
        <v>46</v>
      </c>
      <c r="D152" s="6">
        <f t="shared" si="78"/>
        <v>6.999999999999936E-3</v>
      </c>
      <c r="E152" s="7">
        <f t="shared" si="64"/>
        <v>155390.43119213844</v>
      </c>
      <c r="I152" s="14"/>
      <c r="J152" s="14"/>
      <c r="K152" s="18"/>
      <c r="L152" s="7">
        <f t="shared" si="65"/>
        <v>3687.2183835465498</v>
      </c>
      <c r="M152" s="7">
        <f t="shared" si="90"/>
        <v>150400.77026907966</v>
      </c>
      <c r="N152" s="14">
        <f t="shared" si="79"/>
        <v>24.674102435394136</v>
      </c>
      <c r="O152" s="13">
        <f t="shared" si="91"/>
        <v>2330.5065752608625</v>
      </c>
      <c r="P152" s="7">
        <f t="shared" si="80"/>
        <v>348263.39518439712</v>
      </c>
      <c r="Q152" s="12">
        <f t="shared" si="85"/>
        <v>142</v>
      </c>
      <c r="R152" s="9">
        <v>149.43677863059222</v>
      </c>
      <c r="S152" s="11">
        <f t="shared" si="88"/>
        <v>6.999999999999936E-3</v>
      </c>
      <c r="T152" s="10">
        <f t="shared" si="81"/>
        <v>751906.15731423011</v>
      </c>
      <c r="U152" s="10">
        <f t="shared" si="89"/>
        <v>2004383.5123630578</v>
      </c>
      <c r="V152" s="10">
        <f t="shared" si="82"/>
        <v>1000</v>
      </c>
      <c r="W152" s="10">
        <f t="shared" si="83"/>
        <v>286482.66540509521</v>
      </c>
      <c r="X152" s="9">
        <f t="shared" si="66"/>
        <v>6.6917930723868215</v>
      </c>
      <c r="Y152" s="9">
        <f t="shared" si="86"/>
        <v>13419.61149550988</v>
      </c>
      <c r="AA152" s="10">
        <f t="shared" si="67"/>
        <v>2762.7202024584808</v>
      </c>
      <c r="AB152" s="10">
        <f t="shared" si="87"/>
        <v>395068.98895156319</v>
      </c>
      <c r="AC152" s="23"/>
      <c r="AD152" s="25">
        <f t="shared" si="68"/>
        <v>-2762.7202024584808</v>
      </c>
      <c r="AE152" s="25">
        <f t="shared" si="69"/>
        <v>-2762.7202024584808</v>
      </c>
      <c r="AF152" s="25">
        <f t="shared" si="70"/>
        <v>0</v>
      </c>
      <c r="AG152" s="25">
        <f t="shared" si="71"/>
        <v>0</v>
      </c>
      <c r="AH152" s="25">
        <f t="shared" si="72"/>
        <v>0</v>
      </c>
      <c r="AI152" s="25">
        <f t="shared" si="73"/>
        <v>0</v>
      </c>
      <c r="AJ152" s="25">
        <f t="shared" si="74"/>
        <v>0</v>
      </c>
      <c r="AK152" s="25">
        <f t="shared" si="75"/>
        <v>0</v>
      </c>
      <c r="AL152" s="25">
        <f t="shared" si="76"/>
        <v>0</v>
      </c>
      <c r="AM152" s="25">
        <f t="shared" si="77"/>
        <v>0</v>
      </c>
      <c r="AO152">
        <f t="shared" si="62"/>
        <v>-0.83333333333333348</v>
      </c>
    </row>
    <row r="153" spans="1:41" x14ac:dyDescent="0.3">
      <c r="A153" s="4">
        <f t="shared" si="84"/>
        <v>144</v>
      </c>
      <c r="B153">
        <v>149.88508896648398</v>
      </c>
      <c r="C153" s="5">
        <f t="shared" si="63"/>
        <v>47</v>
      </c>
      <c r="D153" s="6">
        <f t="shared" si="78"/>
        <v>2.9999999999999003E-3</v>
      </c>
      <c r="E153" s="7">
        <f t="shared" si="64"/>
        <v>159471.09432288518</v>
      </c>
      <c r="I153" s="14"/>
      <c r="J153" s="14"/>
      <c r="K153" s="18"/>
      <c r="L153" s="7">
        <f t="shared" si="65"/>
        <v>3687.2183835465498</v>
      </c>
      <c r="M153" s="7">
        <f t="shared" si="90"/>
        <v>154087.9886526262</v>
      </c>
      <c r="N153" s="14">
        <f t="shared" si="79"/>
        <v>24.600301530801733</v>
      </c>
      <c r="O153" s="13">
        <f t="shared" si="91"/>
        <v>2355.106876791664</v>
      </c>
      <c r="P153" s="7">
        <f t="shared" si="80"/>
        <v>352995.40375349676</v>
      </c>
      <c r="Q153" s="12">
        <f t="shared" si="85"/>
        <v>143</v>
      </c>
      <c r="R153" s="9">
        <v>149.88508896648398</v>
      </c>
      <c r="S153" s="11">
        <f t="shared" si="88"/>
        <v>2.9999999999999003E-3</v>
      </c>
      <c r="T153" s="10">
        <f t="shared" si="81"/>
        <v>760957.7848293276</v>
      </c>
      <c r="U153" s="10">
        <f t="shared" si="89"/>
        <v>2011399.6629001468</v>
      </c>
      <c r="V153" s="10">
        <f t="shared" si="82"/>
        <v>1000</v>
      </c>
      <c r="W153" s="10">
        <f t="shared" si="83"/>
        <v>287482.66540509521</v>
      </c>
      <c r="X153" s="9">
        <f t="shared" si="66"/>
        <v>6.6717777391693147</v>
      </c>
      <c r="Y153" s="9">
        <f t="shared" si="86"/>
        <v>13426.28327324905</v>
      </c>
      <c r="AA153" s="10">
        <f t="shared" si="67"/>
        <v>2762.7202024584808</v>
      </c>
      <c r="AB153" s="10">
        <f t="shared" si="87"/>
        <v>397831.70915402169</v>
      </c>
      <c r="AC153" s="23"/>
      <c r="AD153" s="25">
        <f t="shared" si="68"/>
        <v>-2762.7202024584808</v>
      </c>
      <c r="AE153" s="25">
        <f t="shared" si="69"/>
        <v>-2762.7202024584808</v>
      </c>
      <c r="AF153" s="25">
        <f t="shared" si="70"/>
        <v>0</v>
      </c>
      <c r="AG153" s="25">
        <f t="shared" si="71"/>
        <v>0</v>
      </c>
      <c r="AH153" s="25">
        <f t="shared" si="72"/>
        <v>0</v>
      </c>
      <c r="AI153" s="25">
        <f t="shared" si="73"/>
        <v>0</v>
      </c>
      <c r="AJ153" s="25">
        <f t="shared" si="74"/>
        <v>0</v>
      </c>
      <c r="AK153" s="25">
        <f t="shared" si="75"/>
        <v>0</v>
      </c>
      <c r="AL153" s="25">
        <f t="shared" si="76"/>
        <v>0</v>
      </c>
      <c r="AM153" s="25">
        <f t="shared" si="77"/>
        <v>0</v>
      </c>
      <c r="AO153">
        <f t="shared" si="62"/>
        <v>-0.91666666666666652</v>
      </c>
    </row>
    <row r="154" spans="1:41" x14ac:dyDescent="0.3">
      <c r="A154" s="4">
        <f t="shared" si="84"/>
        <v>145</v>
      </c>
      <c r="B154">
        <v>180.76141729357968</v>
      </c>
      <c r="C154" s="5">
        <f t="shared" si="63"/>
        <v>48</v>
      </c>
      <c r="D154" s="6">
        <f t="shared" si="78"/>
        <v>0.20600000000000004</v>
      </c>
      <c r="E154" s="7">
        <f t="shared" si="64"/>
        <v>163585.7629797215</v>
      </c>
      <c r="I154" s="14"/>
      <c r="J154" s="14"/>
      <c r="K154" s="18"/>
      <c r="L154" s="7">
        <f t="shared" si="65"/>
        <v>4059.6274402847512</v>
      </c>
      <c r="M154" s="7">
        <f t="shared" si="90"/>
        <v>158147.61609291096</v>
      </c>
      <c r="N154" s="14">
        <f t="shared" si="79"/>
        <v>22.458484233343871</v>
      </c>
      <c r="O154" s="13">
        <f t="shared" si="91"/>
        <v>2377.5653610250079</v>
      </c>
      <c r="P154" s="7">
        <f t="shared" si="80"/>
        <v>429772.08436700189</v>
      </c>
      <c r="Q154" s="12">
        <f t="shared" si="85"/>
        <v>144</v>
      </c>
      <c r="R154" s="9">
        <v>180.76141729357968</v>
      </c>
      <c r="S154" s="11">
        <f t="shared" si="88"/>
        <v>0.20600000000000004</v>
      </c>
      <c r="T154" s="10">
        <f t="shared" si="81"/>
        <v>770084.84257371759</v>
      </c>
      <c r="U154" s="10">
        <f t="shared" si="89"/>
        <v>2426953.9934575767</v>
      </c>
      <c r="V154" s="10">
        <f t="shared" si="82"/>
        <v>1000</v>
      </c>
      <c r="W154" s="10">
        <f t="shared" si="83"/>
        <v>288482.66540509521</v>
      </c>
      <c r="X154" s="9">
        <f t="shared" si="66"/>
        <v>5.5321540125782036</v>
      </c>
      <c r="Y154" s="9">
        <f t="shared" si="86"/>
        <v>13431.815427261628</v>
      </c>
      <c r="AA154" s="10">
        <f t="shared" si="67"/>
        <v>2762.7202024584808</v>
      </c>
      <c r="AB154" s="10">
        <f t="shared" si="87"/>
        <v>400594.42935648019</v>
      </c>
      <c r="AC154" s="23"/>
      <c r="AD154" s="25">
        <f t="shared" si="68"/>
        <v>-2762.7202024584808</v>
      </c>
      <c r="AE154" s="25">
        <f t="shared" si="69"/>
        <v>-2762.7202024584808</v>
      </c>
      <c r="AF154" s="25">
        <f t="shared" si="70"/>
        <v>0</v>
      </c>
      <c r="AG154" s="25">
        <f t="shared" si="71"/>
        <v>0</v>
      </c>
      <c r="AH154" s="25">
        <f t="shared" si="72"/>
        <v>0</v>
      </c>
      <c r="AI154" s="25">
        <f t="shared" si="73"/>
        <v>0</v>
      </c>
      <c r="AJ154" s="25">
        <f t="shared" si="74"/>
        <v>0</v>
      </c>
      <c r="AK154" s="25">
        <f t="shared" si="75"/>
        <v>0</v>
      </c>
      <c r="AL154" s="25">
        <f t="shared" si="76"/>
        <v>0</v>
      </c>
      <c r="AM154" s="25">
        <f t="shared" si="77"/>
        <v>0</v>
      </c>
      <c r="AO154">
        <f t="shared" si="62"/>
        <v>0</v>
      </c>
    </row>
    <row r="155" spans="1:41" x14ac:dyDescent="0.3">
      <c r="A155" s="4">
        <f t="shared" si="84"/>
        <v>146</v>
      </c>
      <c r="B155">
        <v>236.97821807188296</v>
      </c>
      <c r="C155" s="5">
        <f t="shared" si="63"/>
        <v>49</v>
      </c>
      <c r="D155" s="6">
        <f t="shared" si="78"/>
        <v>0.311</v>
      </c>
      <c r="E155" s="7">
        <f t="shared" si="64"/>
        <v>167734.72054203149</v>
      </c>
      <c r="I155" s="14"/>
      <c r="J155" s="14"/>
      <c r="K155" s="18"/>
      <c r="L155" s="7">
        <f t="shared" si="65"/>
        <v>4059.6274402847512</v>
      </c>
      <c r="M155" s="7">
        <f t="shared" si="90"/>
        <v>162207.24353319572</v>
      </c>
      <c r="N155" s="14">
        <f t="shared" si="79"/>
        <v>17.130804144427056</v>
      </c>
      <c r="O155" s="13">
        <f t="shared" si="91"/>
        <v>2394.6961651694351</v>
      </c>
      <c r="P155" s="7">
        <f t="shared" si="80"/>
        <v>567490.83004542429</v>
      </c>
      <c r="Q155" s="12">
        <f t="shared" si="85"/>
        <v>145</v>
      </c>
      <c r="R155" s="9">
        <v>236.97821807188296</v>
      </c>
      <c r="S155" s="11">
        <f t="shared" si="88"/>
        <v>0.311</v>
      </c>
      <c r="T155" s="10">
        <f t="shared" si="81"/>
        <v>779287.95913264412</v>
      </c>
      <c r="U155" s="10">
        <f t="shared" si="89"/>
        <v>3183047.6854228829</v>
      </c>
      <c r="V155" s="10">
        <f t="shared" si="82"/>
        <v>1000</v>
      </c>
      <c r="W155" s="10">
        <f t="shared" si="83"/>
        <v>289482.66540509521</v>
      </c>
      <c r="X155" s="9">
        <f t="shared" si="66"/>
        <v>4.2197971110436336</v>
      </c>
      <c r="Y155" s="9">
        <f t="shared" si="86"/>
        <v>13436.035224372672</v>
      </c>
      <c r="AA155" s="10">
        <f t="shared" si="67"/>
        <v>2762.7202024584808</v>
      </c>
      <c r="AB155" s="10">
        <f t="shared" si="87"/>
        <v>403357.14955893869</v>
      </c>
      <c r="AC155" s="23"/>
      <c r="AD155" s="25">
        <f t="shared" si="68"/>
        <v>-2762.7202024584808</v>
      </c>
      <c r="AE155" s="25">
        <f t="shared" si="69"/>
        <v>-2762.7202024584808</v>
      </c>
      <c r="AF155" s="25">
        <f t="shared" si="70"/>
        <v>0</v>
      </c>
      <c r="AG155" s="25">
        <f t="shared" si="71"/>
        <v>0</v>
      </c>
      <c r="AH155" s="25">
        <f t="shared" si="72"/>
        <v>0</v>
      </c>
      <c r="AI155" s="25">
        <f t="shared" si="73"/>
        <v>0</v>
      </c>
      <c r="AJ155" s="25">
        <f t="shared" si="74"/>
        <v>0</v>
      </c>
      <c r="AK155" s="25">
        <f t="shared" si="75"/>
        <v>0</v>
      </c>
      <c r="AL155" s="25">
        <f t="shared" si="76"/>
        <v>0</v>
      </c>
      <c r="AM155" s="25">
        <f t="shared" si="77"/>
        <v>0</v>
      </c>
      <c r="AO155">
        <f t="shared" si="62"/>
        <v>-8.3333333333333037E-2</v>
      </c>
    </row>
    <row r="156" spans="1:41" x14ac:dyDescent="0.3">
      <c r="A156" s="4">
        <f t="shared" si="84"/>
        <v>147</v>
      </c>
      <c r="B156">
        <v>336.50906966207378</v>
      </c>
      <c r="C156" s="5">
        <f t="shared" si="63"/>
        <v>50</v>
      </c>
      <c r="D156" s="6">
        <f t="shared" si="78"/>
        <v>0.41999999999999987</v>
      </c>
      <c r="E156" s="7">
        <f t="shared" si="64"/>
        <v>171918.25275069408</v>
      </c>
      <c r="I156" s="14"/>
      <c r="J156" s="14"/>
      <c r="K156" s="18"/>
      <c r="L156" s="7">
        <f t="shared" si="65"/>
        <v>4059.6274402847512</v>
      </c>
      <c r="M156" s="7">
        <f t="shared" si="90"/>
        <v>166266.87097348049</v>
      </c>
      <c r="N156" s="14">
        <f t="shared" si="79"/>
        <v>12.063946580582433</v>
      </c>
      <c r="O156" s="13">
        <f t="shared" si="91"/>
        <v>2406.7601117500176</v>
      </c>
      <c r="P156" s="7">
        <f t="shared" si="80"/>
        <v>809896.60610478721</v>
      </c>
      <c r="Q156" s="12">
        <f t="shared" si="85"/>
        <v>146</v>
      </c>
      <c r="R156" s="9">
        <v>336.50906966207378</v>
      </c>
      <c r="S156" s="11">
        <f t="shared" si="88"/>
        <v>0.41999999999999987</v>
      </c>
      <c r="T156" s="10">
        <f t="shared" si="81"/>
        <v>788567.76832956192</v>
      </c>
      <c r="U156" s="10">
        <f t="shared" si="89"/>
        <v>4521347.7133004935</v>
      </c>
      <c r="V156" s="10">
        <f t="shared" si="82"/>
        <v>1000</v>
      </c>
      <c r="W156" s="10">
        <f t="shared" si="83"/>
        <v>290482.66540509521</v>
      </c>
      <c r="X156" s="9">
        <f t="shared" si="66"/>
        <v>2.9716881063687564</v>
      </c>
      <c r="Y156" s="9">
        <f t="shared" si="86"/>
        <v>13439.006912479041</v>
      </c>
      <c r="AA156" s="10">
        <f t="shared" si="67"/>
        <v>2762.7202024584808</v>
      </c>
      <c r="AB156" s="10">
        <f t="shared" si="87"/>
        <v>406119.86976139719</v>
      </c>
      <c r="AC156" s="23"/>
      <c r="AD156" s="25">
        <f t="shared" si="68"/>
        <v>-2762.7202024584808</v>
      </c>
      <c r="AE156" s="25">
        <f t="shared" si="69"/>
        <v>-2762.7202024584808</v>
      </c>
      <c r="AF156" s="25">
        <f t="shared" si="70"/>
        <v>0</v>
      </c>
      <c r="AG156" s="25">
        <f t="shared" si="71"/>
        <v>0</v>
      </c>
      <c r="AH156" s="25">
        <f t="shared" si="72"/>
        <v>0</v>
      </c>
      <c r="AI156" s="25">
        <f t="shared" si="73"/>
        <v>0</v>
      </c>
      <c r="AJ156" s="25">
        <f t="shared" si="74"/>
        <v>0</v>
      </c>
      <c r="AK156" s="25">
        <f t="shared" si="75"/>
        <v>0</v>
      </c>
      <c r="AL156" s="25">
        <f t="shared" si="76"/>
        <v>0</v>
      </c>
      <c r="AM156" s="25">
        <f t="shared" si="77"/>
        <v>0</v>
      </c>
      <c r="AO156">
        <f t="shared" si="62"/>
        <v>-0.16666666666666696</v>
      </c>
    </row>
    <row r="157" spans="1:41" x14ac:dyDescent="0.3">
      <c r="A157" s="4">
        <f t="shared" si="84"/>
        <v>148</v>
      </c>
      <c r="B157">
        <v>305.21372618350091</v>
      </c>
      <c r="C157" s="5">
        <f t="shared" si="63"/>
        <v>51</v>
      </c>
      <c r="D157" s="6">
        <f t="shared" si="78"/>
        <v>-9.3000000000000041E-2</v>
      </c>
      <c r="E157" s="7">
        <f t="shared" si="64"/>
        <v>176136.64772776217</v>
      </c>
      <c r="I157" s="14"/>
      <c r="J157" s="14"/>
      <c r="K157" s="18"/>
      <c r="L157" s="7">
        <f t="shared" si="65"/>
        <v>4059.6274402847512</v>
      </c>
      <c r="M157" s="7">
        <f t="shared" si="90"/>
        <v>170326.49841376525</v>
      </c>
      <c r="N157" s="14">
        <f t="shared" si="79"/>
        <v>13.300933385427161</v>
      </c>
      <c r="O157" s="13">
        <f t="shared" si="91"/>
        <v>2420.0610451354446</v>
      </c>
      <c r="P157" s="7">
        <f t="shared" si="80"/>
        <v>738635.84917732666</v>
      </c>
      <c r="Q157" s="12">
        <f t="shared" si="85"/>
        <v>147</v>
      </c>
      <c r="R157" s="9">
        <v>305.21372618350091</v>
      </c>
      <c r="S157" s="11">
        <f t="shared" si="88"/>
        <v>-9.3000000000000041E-2</v>
      </c>
      <c r="T157" s="10">
        <f t="shared" si="81"/>
        <v>797924.90926978714</v>
      </c>
      <c r="U157" s="10">
        <f t="shared" si="89"/>
        <v>4101769.3759635473</v>
      </c>
      <c r="V157" s="10">
        <f t="shared" si="82"/>
        <v>1000</v>
      </c>
      <c r="W157" s="10">
        <f t="shared" si="83"/>
        <v>291482.66540509521</v>
      </c>
      <c r="X157" s="9">
        <f t="shared" si="66"/>
        <v>3.2763926200317051</v>
      </c>
      <c r="Y157" s="9">
        <f t="shared" si="86"/>
        <v>13442.283305099072</v>
      </c>
      <c r="AA157" s="10">
        <f t="shared" si="67"/>
        <v>2762.7202024584808</v>
      </c>
      <c r="AB157" s="10">
        <f t="shared" si="87"/>
        <v>408882.58996385569</v>
      </c>
      <c r="AC157" s="23"/>
      <c r="AD157" s="25">
        <f t="shared" si="68"/>
        <v>-2762.7202024584808</v>
      </c>
      <c r="AE157" s="25">
        <f t="shared" si="69"/>
        <v>-2762.7202024584808</v>
      </c>
      <c r="AF157" s="25">
        <f t="shared" si="70"/>
        <v>0</v>
      </c>
      <c r="AG157" s="25">
        <f t="shared" si="71"/>
        <v>0</v>
      </c>
      <c r="AH157" s="25">
        <f t="shared" si="72"/>
        <v>0</v>
      </c>
      <c r="AI157" s="25">
        <f t="shared" si="73"/>
        <v>0</v>
      </c>
      <c r="AJ157" s="25">
        <f t="shared" si="74"/>
        <v>0</v>
      </c>
      <c r="AK157" s="25">
        <f t="shared" si="75"/>
        <v>0</v>
      </c>
      <c r="AL157" s="25">
        <f t="shared" si="76"/>
        <v>0</v>
      </c>
      <c r="AM157" s="25">
        <f t="shared" si="77"/>
        <v>0</v>
      </c>
      <c r="AO157">
        <f t="shared" si="62"/>
        <v>-0.25</v>
      </c>
    </row>
    <row r="158" spans="1:41" x14ac:dyDescent="0.3">
      <c r="A158" s="4">
        <f t="shared" si="84"/>
        <v>149</v>
      </c>
      <c r="B158">
        <v>235.93021033984621</v>
      </c>
      <c r="C158" s="5">
        <f t="shared" si="63"/>
        <v>52</v>
      </c>
      <c r="D158" s="6">
        <f t="shared" si="78"/>
        <v>-0.22699999999999998</v>
      </c>
      <c r="E158" s="7">
        <f t="shared" si="64"/>
        <v>180390.1959963057</v>
      </c>
      <c r="I158" s="14"/>
      <c r="J158" s="14"/>
      <c r="K158" s="18"/>
      <c r="L158" s="7">
        <f t="shared" si="65"/>
        <v>4059.6274402847512</v>
      </c>
      <c r="M158" s="7">
        <f t="shared" si="90"/>
        <v>174386.12585405001</v>
      </c>
      <c r="N158" s="14">
        <f t="shared" si="79"/>
        <v>17.206899593049368</v>
      </c>
      <c r="O158" s="13">
        <f t="shared" si="91"/>
        <v>2437.2679447284941</v>
      </c>
      <c r="P158" s="7">
        <f t="shared" si="80"/>
        <v>575025.13885435823</v>
      </c>
      <c r="Q158" s="12">
        <f t="shared" si="85"/>
        <v>148</v>
      </c>
      <c r="R158" s="9">
        <v>235.93021033984621</v>
      </c>
      <c r="S158" s="11">
        <f t="shared" si="88"/>
        <v>-0.22699999999999998</v>
      </c>
      <c r="T158" s="10">
        <f t="shared" si="81"/>
        <v>807360.02638451406</v>
      </c>
      <c r="U158" s="10">
        <f t="shared" si="89"/>
        <v>3171440.7276198221</v>
      </c>
      <c r="V158" s="10">
        <f t="shared" si="82"/>
        <v>1000</v>
      </c>
      <c r="W158" s="10">
        <f t="shared" si="83"/>
        <v>292482.66540509521</v>
      </c>
      <c r="X158" s="9">
        <f t="shared" si="66"/>
        <v>4.2385415524342882</v>
      </c>
      <c r="Y158" s="9">
        <f t="shared" si="86"/>
        <v>13446.521846651507</v>
      </c>
      <c r="AA158" s="10">
        <f t="shared" si="67"/>
        <v>2762.7202024584808</v>
      </c>
      <c r="AB158" s="10">
        <f t="shared" si="87"/>
        <v>411645.31016631419</v>
      </c>
      <c r="AC158" s="23"/>
      <c r="AD158" s="25">
        <f t="shared" si="68"/>
        <v>-2762.7202024584808</v>
      </c>
      <c r="AE158" s="25">
        <f t="shared" si="69"/>
        <v>-2762.7202024584808</v>
      </c>
      <c r="AF158" s="25">
        <f t="shared" si="70"/>
        <v>0</v>
      </c>
      <c r="AG158" s="25">
        <f t="shared" si="71"/>
        <v>0</v>
      </c>
      <c r="AH158" s="25">
        <f t="shared" si="72"/>
        <v>0</v>
      </c>
      <c r="AI158" s="25">
        <f t="shared" si="73"/>
        <v>0</v>
      </c>
      <c r="AJ158" s="25">
        <f t="shared" si="74"/>
        <v>0</v>
      </c>
      <c r="AK158" s="25">
        <f t="shared" si="75"/>
        <v>0</v>
      </c>
      <c r="AL158" s="25">
        <f t="shared" si="76"/>
        <v>0</v>
      </c>
      <c r="AM158" s="25">
        <f t="shared" si="77"/>
        <v>0</v>
      </c>
      <c r="AO158">
        <f t="shared" si="62"/>
        <v>-0.33333333333333304</v>
      </c>
    </row>
    <row r="159" spans="1:41" x14ac:dyDescent="0.3">
      <c r="A159" s="4">
        <f t="shared" si="84"/>
        <v>150</v>
      </c>
      <c r="B159">
        <v>241.82846559834235</v>
      </c>
      <c r="C159" s="5">
        <f t="shared" si="63"/>
        <v>53</v>
      </c>
      <c r="D159" s="6">
        <f t="shared" si="78"/>
        <v>2.4999999999999915E-2</v>
      </c>
      <c r="E159" s="7">
        <f t="shared" si="64"/>
        <v>184679.19050042052</v>
      </c>
      <c r="I159" s="14"/>
      <c r="J159" s="14"/>
      <c r="K159" s="18"/>
      <c r="L159" s="7">
        <f t="shared" si="65"/>
        <v>4059.6274402847512</v>
      </c>
      <c r="M159" s="7">
        <f t="shared" si="90"/>
        <v>178445.75329433478</v>
      </c>
      <c r="N159" s="14">
        <f t="shared" si="79"/>
        <v>16.787219115170114</v>
      </c>
      <c r="O159" s="13">
        <f t="shared" si="91"/>
        <v>2454.0551638436641</v>
      </c>
      <c r="P159" s="7">
        <f t="shared" si="80"/>
        <v>593460.39476600196</v>
      </c>
      <c r="Q159" s="12">
        <f t="shared" si="85"/>
        <v>149</v>
      </c>
      <c r="R159" s="9">
        <v>241.82846559834235</v>
      </c>
      <c r="S159" s="11">
        <f t="shared" si="88"/>
        <v>2.4999999999999915E-2</v>
      </c>
      <c r="T159" s="10">
        <f t="shared" si="81"/>
        <v>816873.7694751973</v>
      </c>
      <c r="U159" s="10">
        <f t="shared" si="89"/>
        <v>3251751.7458103173</v>
      </c>
      <c r="V159" s="10">
        <f t="shared" si="82"/>
        <v>1000</v>
      </c>
      <c r="W159" s="10">
        <f t="shared" si="83"/>
        <v>293482.66540509521</v>
      </c>
      <c r="X159" s="9">
        <f t="shared" si="66"/>
        <v>4.1351624901797939</v>
      </c>
      <c r="Y159" s="9">
        <f t="shared" si="86"/>
        <v>13450.657009141687</v>
      </c>
      <c r="AA159" s="10">
        <f t="shared" si="67"/>
        <v>2762.7202024584808</v>
      </c>
      <c r="AB159" s="10">
        <f t="shared" si="87"/>
        <v>414408.03036877268</v>
      </c>
      <c r="AC159" s="23"/>
      <c r="AD159" s="25">
        <f t="shared" si="68"/>
        <v>-2762.7202024584808</v>
      </c>
      <c r="AE159" s="25">
        <f t="shared" si="69"/>
        <v>-2762.7202024584808</v>
      </c>
      <c r="AF159" s="25">
        <f t="shared" si="70"/>
        <v>0</v>
      </c>
      <c r="AG159" s="25">
        <f t="shared" si="71"/>
        <v>0</v>
      </c>
      <c r="AH159" s="25">
        <f t="shared" si="72"/>
        <v>0</v>
      </c>
      <c r="AI159" s="25">
        <f t="shared" si="73"/>
        <v>0</v>
      </c>
      <c r="AJ159" s="25">
        <f t="shared" si="74"/>
        <v>0</v>
      </c>
      <c r="AK159" s="25">
        <f t="shared" si="75"/>
        <v>0</v>
      </c>
      <c r="AL159" s="25">
        <f t="shared" si="76"/>
        <v>0</v>
      </c>
      <c r="AM159" s="25">
        <f t="shared" si="77"/>
        <v>0</v>
      </c>
      <c r="AO159">
        <f t="shared" si="62"/>
        <v>-0.41666666666666696</v>
      </c>
    </row>
    <row r="160" spans="1:41" x14ac:dyDescent="0.3">
      <c r="A160" s="4">
        <f t="shared" si="84"/>
        <v>151</v>
      </c>
      <c r="B160">
        <v>214.01819205453299</v>
      </c>
      <c r="C160" s="5">
        <f t="shared" si="63"/>
        <v>54</v>
      </c>
      <c r="D160" s="6">
        <f t="shared" si="78"/>
        <v>-0.11499999999999995</v>
      </c>
      <c r="E160" s="7">
        <f t="shared" si="64"/>
        <v>189003.92662540311</v>
      </c>
      <c r="I160" s="14"/>
      <c r="J160" s="14"/>
      <c r="K160" s="18"/>
      <c r="L160" s="7">
        <f t="shared" si="65"/>
        <v>4059.6274402847512</v>
      </c>
      <c r="M160" s="7">
        <f t="shared" si="90"/>
        <v>182505.38073461954</v>
      </c>
      <c r="N160" s="14">
        <f t="shared" si="79"/>
        <v>18.968609169683745</v>
      </c>
      <c r="O160" s="13">
        <f t="shared" si="91"/>
        <v>2473.0237730133476</v>
      </c>
      <c r="P160" s="7">
        <f t="shared" si="80"/>
        <v>529272.07680819638</v>
      </c>
      <c r="Q160" s="12">
        <f t="shared" si="85"/>
        <v>150</v>
      </c>
      <c r="R160" s="9">
        <v>214.01819205453299</v>
      </c>
      <c r="S160" s="11">
        <f t="shared" si="88"/>
        <v>-0.11499999999999995</v>
      </c>
      <c r="T160" s="10">
        <f t="shared" si="81"/>
        <v>826466.79375830304</v>
      </c>
      <c r="U160" s="10">
        <f t="shared" si="89"/>
        <v>2878685.2950421311</v>
      </c>
      <c r="V160" s="10">
        <f t="shared" si="82"/>
        <v>1000</v>
      </c>
      <c r="W160" s="10">
        <f t="shared" si="83"/>
        <v>294482.66540509521</v>
      </c>
      <c r="X160" s="9">
        <f t="shared" si="66"/>
        <v>4.6724999889037218</v>
      </c>
      <c r="Y160" s="9">
        <f t="shared" si="86"/>
        <v>13455.32950913059</v>
      </c>
      <c r="AA160" s="10">
        <f t="shared" si="67"/>
        <v>2762.7202024584808</v>
      </c>
      <c r="AB160" s="10">
        <f t="shared" si="87"/>
        <v>417170.75057123118</v>
      </c>
      <c r="AC160" s="23"/>
      <c r="AD160" s="25">
        <f t="shared" si="68"/>
        <v>-2762.7202024584808</v>
      </c>
      <c r="AE160" s="25">
        <f t="shared" si="69"/>
        <v>-2762.7202024584808</v>
      </c>
      <c r="AF160" s="25">
        <f t="shared" si="70"/>
        <v>0</v>
      </c>
      <c r="AG160" s="25">
        <f t="shared" si="71"/>
        <v>0</v>
      </c>
      <c r="AH160" s="25">
        <f t="shared" si="72"/>
        <v>0</v>
      </c>
      <c r="AI160" s="25">
        <f t="shared" si="73"/>
        <v>0</v>
      </c>
      <c r="AJ160" s="25">
        <f t="shared" si="74"/>
        <v>0</v>
      </c>
      <c r="AK160" s="25">
        <f t="shared" si="75"/>
        <v>0</v>
      </c>
      <c r="AL160" s="25">
        <f t="shared" si="76"/>
        <v>0</v>
      </c>
      <c r="AM160" s="25">
        <f t="shared" si="77"/>
        <v>0</v>
      </c>
      <c r="AO160">
        <f t="shared" si="62"/>
        <v>-0.5</v>
      </c>
    </row>
    <row r="161" spans="1:41" x14ac:dyDescent="0.3">
      <c r="A161" s="4">
        <f t="shared" si="84"/>
        <v>152</v>
      </c>
      <c r="B161">
        <v>237.9882295646407</v>
      </c>
      <c r="C161" s="5">
        <f t="shared" si="63"/>
        <v>55</v>
      </c>
      <c r="D161" s="6">
        <f t="shared" si="78"/>
        <v>0.1120000000000001</v>
      </c>
      <c r="E161" s="7">
        <f t="shared" si="64"/>
        <v>193364.70221809365</v>
      </c>
      <c r="I161" s="14"/>
      <c r="J161" s="14"/>
      <c r="K161" s="18"/>
      <c r="L161" s="7">
        <f t="shared" si="65"/>
        <v>4059.6274402847512</v>
      </c>
      <c r="M161" s="7">
        <f t="shared" si="90"/>
        <v>186565.0081749043</v>
      </c>
      <c r="N161" s="14">
        <f t="shared" si="79"/>
        <v>17.058101771298329</v>
      </c>
      <c r="O161" s="13">
        <f t="shared" si="91"/>
        <v>2490.0818747846461</v>
      </c>
      <c r="P161" s="7">
        <f t="shared" si="80"/>
        <v>592610.17685099924</v>
      </c>
      <c r="Q161" s="12">
        <f t="shared" si="85"/>
        <v>151</v>
      </c>
      <c r="R161" s="9">
        <v>237.9882295646407</v>
      </c>
      <c r="S161" s="11">
        <f t="shared" si="88"/>
        <v>0.1120000000000001</v>
      </c>
      <c r="T161" s="10">
        <f t="shared" si="81"/>
        <v>836139.75991043448</v>
      </c>
      <c r="U161" s="10">
        <f t="shared" si="89"/>
        <v>3202210.04808685</v>
      </c>
      <c r="V161" s="10">
        <f t="shared" si="82"/>
        <v>1000</v>
      </c>
      <c r="W161" s="10">
        <f t="shared" si="83"/>
        <v>295482.66540509521</v>
      </c>
      <c r="X161" s="9">
        <f t="shared" si="66"/>
        <v>4.2018884792299653</v>
      </c>
      <c r="Y161" s="9">
        <f t="shared" si="86"/>
        <v>13459.53139760982</v>
      </c>
      <c r="AA161" s="10">
        <f t="shared" si="67"/>
        <v>2762.7202024584808</v>
      </c>
      <c r="AB161" s="10">
        <f t="shared" si="87"/>
        <v>419933.47077368968</v>
      </c>
      <c r="AC161" s="23"/>
      <c r="AD161" s="25">
        <f t="shared" si="68"/>
        <v>-2762.7202024584808</v>
      </c>
      <c r="AE161" s="25">
        <f t="shared" si="69"/>
        <v>-2762.7202024584808</v>
      </c>
      <c r="AF161" s="25">
        <f t="shared" si="70"/>
        <v>0</v>
      </c>
      <c r="AG161" s="25">
        <f t="shared" si="71"/>
        <v>0</v>
      </c>
      <c r="AH161" s="25">
        <f t="shared" si="72"/>
        <v>0</v>
      </c>
      <c r="AI161" s="25">
        <f t="shared" si="73"/>
        <v>0</v>
      </c>
      <c r="AJ161" s="25">
        <f t="shared" si="74"/>
        <v>0</v>
      </c>
      <c r="AK161" s="25">
        <f t="shared" si="75"/>
        <v>0</v>
      </c>
      <c r="AL161" s="25">
        <f t="shared" si="76"/>
        <v>0</v>
      </c>
      <c r="AM161" s="25">
        <f t="shared" si="77"/>
        <v>0</v>
      </c>
      <c r="AO161">
        <f t="shared" si="62"/>
        <v>-0.58333333333333304</v>
      </c>
    </row>
    <row r="162" spans="1:41" x14ac:dyDescent="0.3">
      <c r="A162" s="4">
        <f t="shared" si="84"/>
        <v>153</v>
      </c>
      <c r="B162">
        <v>258.69320553676442</v>
      </c>
      <c r="C162" s="5">
        <f t="shared" si="63"/>
        <v>56</v>
      </c>
      <c r="D162" s="6">
        <f t="shared" si="78"/>
        <v>8.6999999999999911E-2</v>
      </c>
      <c r="E162" s="7">
        <f t="shared" si="64"/>
        <v>197761.81760739005</v>
      </c>
      <c r="I162" s="14"/>
      <c r="J162" s="14"/>
      <c r="K162" s="18"/>
      <c r="L162" s="7">
        <f t="shared" si="65"/>
        <v>4059.6274402847512</v>
      </c>
      <c r="M162" s="7">
        <f t="shared" si="90"/>
        <v>190624.63561518906</v>
      </c>
      <c r="N162" s="14">
        <f t="shared" si="79"/>
        <v>15.692825916557803</v>
      </c>
      <c r="O162" s="13">
        <f t="shared" si="91"/>
        <v>2505.774700701204</v>
      </c>
      <c r="P162" s="7">
        <f t="shared" si="80"/>
        <v>648226.88967732096</v>
      </c>
      <c r="Q162" s="12">
        <f t="shared" si="85"/>
        <v>152</v>
      </c>
      <c r="R162" s="9">
        <v>258.69320553676442</v>
      </c>
      <c r="S162" s="11">
        <f t="shared" si="88"/>
        <v>8.6999999999999911E-2</v>
      </c>
      <c r="T162" s="10">
        <f t="shared" si="81"/>
        <v>845893.33411383361</v>
      </c>
      <c r="U162" s="10">
        <f t="shared" si="89"/>
        <v>3481889.3222704059</v>
      </c>
      <c r="V162" s="10">
        <f t="shared" si="82"/>
        <v>1000</v>
      </c>
      <c r="W162" s="10">
        <f t="shared" si="83"/>
        <v>296482.66540509521</v>
      </c>
      <c r="X162" s="9">
        <f t="shared" si="66"/>
        <v>3.8655827775804652</v>
      </c>
      <c r="Y162" s="9">
        <f t="shared" si="86"/>
        <v>13463.396980387401</v>
      </c>
      <c r="AA162" s="10">
        <f t="shared" si="67"/>
        <v>2762.7202024584808</v>
      </c>
      <c r="AB162" s="10">
        <f t="shared" si="87"/>
        <v>422696.19097614818</v>
      </c>
      <c r="AC162" s="23"/>
      <c r="AD162" s="25">
        <f t="shared" si="68"/>
        <v>-2762.7202024584808</v>
      </c>
      <c r="AE162" s="25">
        <f t="shared" si="69"/>
        <v>-2762.7202024584808</v>
      </c>
      <c r="AF162" s="25">
        <f t="shared" si="70"/>
        <v>0</v>
      </c>
      <c r="AG162" s="25">
        <f t="shared" si="71"/>
        <v>0</v>
      </c>
      <c r="AH162" s="25">
        <f t="shared" si="72"/>
        <v>0</v>
      </c>
      <c r="AI162" s="25">
        <f t="shared" si="73"/>
        <v>0</v>
      </c>
      <c r="AJ162" s="25">
        <f t="shared" si="74"/>
        <v>0</v>
      </c>
      <c r="AK162" s="25">
        <f t="shared" si="75"/>
        <v>0</v>
      </c>
      <c r="AL162" s="25">
        <f t="shared" si="76"/>
        <v>0</v>
      </c>
      <c r="AM162" s="25">
        <f t="shared" si="77"/>
        <v>0</v>
      </c>
      <c r="AO162">
        <f t="shared" si="62"/>
        <v>-0.66666666666666696</v>
      </c>
    </row>
    <row r="163" spans="1:41" x14ac:dyDescent="0.3">
      <c r="A163" s="4">
        <f t="shared" si="84"/>
        <v>154</v>
      </c>
      <c r="B163">
        <v>222.4761567616174</v>
      </c>
      <c r="C163" s="5">
        <f t="shared" si="63"/>
        <v>57</v>
      </c>
      <c r="D163" s="6">
        <f t="shared" si="78"/>
        <v>-0.14000000000000001</v>
      </c>
      <c r="E163" s="7">
        <f t="shared" si="64"/>
        <v>202195.57562493053</v>
      </c>
      <c r="I163" s="14"/>
      <c r="J163" s="14"/>
      <c r="K163" s="18"/>
      <c r="L163" s="7">
        <f t="shared" si="65"/>
        <v>4059.6274402847512</v>
      </c>
      <c r="M163" s="7">
        <f t="shared" si="90"/>
        <v>194684.26305547383</v>
      </c>
      <c r="N163" s="14">
        <f t="shared" si="79"/>
        <v>18.247471995997444</v>
      </c>
      <c r="O163" s="13">
        <f t="shared" si="91"/>
        <v>2524.0221726972013</v>
      </c>
      <c r="P163" s="7">
        <f t="shared" si="80"/>
        <v>561534.75256278075</v>
      </c>
      <c r="Q163" s="12">
        <f t="shared" si="85"/>
        <v>153</v>
      </c>
      <c r="R163" s="9">
        <v>222.4761567616174</v>
      </c>
      <c r="S163" s="11">
        <f t="shared" si="88"/>
        <v>-0.14000000000000001</v>
      </c>
      <c r="T163" s="10">
        <f t="shared" si="81"/>
        <v>855728.18810226105</v>
      </c>
      <c r="U163" s="10">
        <f t="shared" si="89"/>
        <v>2995284.817152549</v>
      </c>
      <c r="V163" s="10">
        <f t="shared" si="82"/>
        <v>1000</v>
      </c>
      <c r="W163" s="10">
        <f t="shared" si="83"/>
        <v>297482.66540509521</v>
      </c>
      <c r="X163" s="9">
        <f t="shared" si="66"/>
        <v>4.4948636948610057</v>
      </c>
      <c r="Y163" s="9">
        <f t="shared" si="86"/>
        <v>13467.891844082262</v>
      </c>
      <c r="AA163" s="10">
        <f t="shared" si="67"/>
        <v>2762.7202024584808</v>
      </c>
      <c r="AB163" s="10">
        <f t="shared" si="87"/>
        <v>425458.91117860668</v>
      </c>
      <c r="AC163" s="23"/>
      <c r="AD163" s="25">
        <f t="shared" si="68"/>
        <v>-2762.7202024584808</v>
      </c>
      <c r="AE163" s="25">
        <f t="shared" si="69"/>
        <v>-2762.7202024584808</v>
      </c>
      <c r="AF163" s="25">
        <f t="shared" si="70"/>
        <v>0</v>
      </c>
      <c r="AG163" s="25">
        <f t="shared" si="71"/>
        <v>0</v>
      </c>
      <c r="AH163" s="25">
        <f t="shared" si="72"/>
        <v>0</v>
      </c>
      <c r="AI163" s="25">
        <f t="shared" si="73"/>
        <v>0</v>
      </c>
      <c r="AJ163" s="25">
        <f t="shared" si="74"/>
        <v>0</v>
      </c>
      <c r="AK163" s="25">
        <f t="shared" si="75"/>
        <v>0</v>
      </c>
      <c r="AL163" s="25">
        <f t="shared" si="76"/>
        <v>0</v>
      </c>
      <c r="AM163" s="25">
        <f t="shared" si="77"/>
        <v>0</v>
      </c>
      <c r="AO163">
        <f t="shared" si="62"/>
        <v>-0.75</v>
      </c>
    </row>
    <row r="164" spans="1:41" x14ac:dyDescent="0.3">
      <c r="A164" s="4">
        <f t="shared" si="84"/>
        <v>155</v>
      </c>
      <c r="B164">
        <v>197.78130336107787</v>
      </c>
      <c r="C164" s="5">
        <f t="shared" si="63"/>
        <v>58</v>
      </c>
      <c r="D164" s="6">
        <f t="shared" si="78"/>
        <v>-0.11099999999999999</v>
      </c>
      <c r="E164" s="7">
        <f t="shared" si="64"/>
        <v>206666.28162595059</v>
      </c>
      <c r="I164" s="14"/>
      <c r="J164" s="14"/>
      <c r="K164" s="18"/>
      <c r="L164" s="7">
        <f t="shared" si="65"/>
        <v>4059.6274402847512</v>
      </c>
      <c r="M164" s="7">
        <f t="shared" si="90"/>
        <v>198743.89049575859</v>
      </c>
      <c r="N164" s="14">
        <f t="shared" si="79"/>
        <v>20.525840265463941</v>
      </c>
      <c r="O164" s="13">
        <f t="shared" si="91"/>
        <v>2544.5480129626653</v>
      </c>
      <c r="P164" s="7">
        <f t="shared" si="80"/>
        <v>503264.02246859681</v>
      </c>
      <c r="Q164" s="12">
        <f t="shared" si="85"/>
        <v>154</v>
      </c>
      <c r="R164" s="9">
        <v>197.78130336107787</v>
      </c>
      <c r="S164" s="11">
        <f t="shared" si="88"/>
        <v>-0.11099999999999999</v>
      </c>
      <c r="T164" s="10">
        <f t="shared" si="81"/>
        <v>865644.99920725904</v>
      </c>
      <c r="U164" s="10">
        <f t="shared" si="89"/>
        <v>2663697.2024486163</v>
      </c>
      <c r="V164" s="10">
        <f t="shared" si="82"/>
        <v>1000</v>
      </c>
      <c r="W164" s="10">
        <f t="shared" si="83"/>
        <v>298482.66540509521</v>
      </c>
      <c r="X164" s="9">
        <f t="shared" si="66"/>
        <v>5.0560896455129427</v>
      </c>
      <c r="Y164" s="9">
        <f t="shared" si="86"/>
        <v>13472.947933727775</v>
      </c>
      <c r="AA164" s="10">
        <f t="shared" si="67"/>
        <v>2762.7202024584808</v>
      </c>
      <c r="AB164" s="10">
        <f t="shared" si="87"/>
        <v>428221.63138106518</v>
      </c>
      <c r="AC164" s="23"/>
      <c r="AD164" s="25">
        <f t="shared" si="68"/>
        <v>-2762.7202024584808</v>
      </c>
      <c r="AE164" s="25">
        <f t="shared" si="69"/>
        <v>-2762.7202024584808</v>
      </c>
      <c r="AF164" s="25">
        <f t="shared" si="70"/>
        <v>0</v>
      </c>
      <c r="AG164" s="25">
        <f t="shared" si="71"/>
        <v>0</v>
      </c>
      <c r="AH164" s="25">
        <f t="shared" si="72"/>
        <v>0</v>
      </c>
      <c r="AI164" s="25">
        <f t="shared" si="73"/>
        <v>0</v>
      </c>
      <c r="AJ164" s="25">
        <f t="shared" si="74"/>
        <v>0</v>
      </c>
      <c r="AK164" s="25">
        <f t="shared" si="75"/>
        <v>0</v>
      </c>
      <c r="AL164" s="25">
        <f t="shared" si="76"/>
        <v>0</v>
      </c>
      <c r="AM164" s="25">
        <f t="shared" si="77"/>
        <v>0</v>
      </c>
      <c r="AO164">
        <f t="shared" ref="AO164:AO227" si="92">IF(C164="NA","NA",INT(C164/12)-(C164/12))</f>
        <v>-0.83333333333333304</v>
      </c>
    </row>
    <row r="165" spans="1:41" x14ac:dyDescent="0.3">
      <c r="A165" s="4">
        <f t="shared" si="84"/>
        <v>156</v>
      </c>
      <c r="B165">
        <v>205.49477419215989</v>
      </c>
      <c r="C165" s="5">
        <f t="shared" si="63"/>
        <v>59</v>
      </c>
      <c r="D165" s="6">
        <f t="shared" si="78"/>
        <v>3.8999999999999917E-2</v>
      </c>
      <c r="E165" s="7">
        <f t="shared" si="64"/>
        <v>211174.24351031252</v>
      </c>
      <c r="I165" s="14"/>
      <c r="J165" s="14"/>
      <c r="K165" s="18"/>
      <c r="L165" s="7">
        <f t="shared" si="65"/>
        <v>4059.6274402847512</v>
      </c>
      <c r="M165" s="7">
        <f t="shared" si="90"/>
        <v>202803.51793604335</v>
      </c>
      <c r="N165" s="14">
        <f t="shared" si="79"/>
        <v>19.755380428742967</v>
      </c>
      <c r="O165" s="13">
        <f t="shared" si="91"/>
        <v>2564.3033933914085</v>
      </c>
      <c r="P165" s="7">
        <f t="shared" si="80"/>
        <v>526950.94678515685</v>
      </c>
      <c r="Q165" s="12">
        <f t="shared" si="85"/>
        <v>155</v>
      </c>
      <c r="R165" s="9">
        <v>205.49477419215989</v>
      </c>
      <c r="S165" s="11">
        <f t="shared" si="88"/>
        <v>3.8999999999999917E-2</v>
      </c>
      <c r="T165" s="10">
        <f t="shared" si="81"/>
        <v>875644.4504047985</v>
      </c>
      <c r="U165" s="10">
        <f t="shared" si="89"/>
        <v>2768620.3933441122</v>
      </c>
      <c r="V165" s="10">
        <f t="shared" si="82"/>
        <v>1000</v>
      </c>
      <c r="W165" s="10">
        <f t="shared" si="83"/>
        <v>299482.66540509521</v>
      </c>
      <c r="X165" s="9">
        <f t="shared" si="66"/>
        <v>4.8663037974138046</v>
      </c>
      <c r="Y165" s="9">
        <f t="shared" si="86"/>
        <v>13477.814237525188</v>
      </c>
      <c r="AA165" s="10">
        <f t="shared" si="67"/>
        <v>2762.7202024584808</v>
      </c>
      <c r="AB165" s="10">
        <f t="shared" si="87"/>
        <v>430984.35158352368</v>
      </c>
      <c r="AC165" s="23"/>
      <c r="AD165" s="25">
        <f t="shared" si="68"/>
        <v>-2762.7202024584808</v>
      </c>
      <c r="AE165" s="25">
        <f t="shared" si="69"/>
        <v>-2762.7202024584808</v>
      </c>
      <c r="AF165" s="25">
        <f t="shared" si="70"/>
        <v>0</v>
      </c>
      <c r="AG165" s="25">
        <f t="shared" si="71"/>
        <v>0</v>
      </c>
      <c r="AH165" s="25">
        <f t="shared" si="72"/>
        <v>0</v>
      </c>
      <c r="AI165" s="25">
        <f t="shared" si="73"/>
        <v>0</v>
      </c>
      <c r="AJ165" s="25">
        <f t="shared" si="74"/>
        <v>0</v>
      </c>
      <c r="AK165" s="25">
        <f t="shared" si="75"/>
        <v>0</v>
      </c>
      <c r="AL165" s="25">
        <f t="shared" si="76"/>
        <v>0</v>
      </c>
      <c r="AM165" s="25">
        <f t="shared" si="77"/>
        <v>0</v>
      </c>
      <c r="AO165">
        <f t="shared" si="92"/>
        <v>-0.91666666666666696</v>
      </c>
    </row>
    <row r="166" spans="1:41" x14ac:dyDescent="0.3">
      <c r="A166" s="4">
        <f t="shared" si="84"/>
        <v>157</v>
      </c>
      <c r="B166">
        <v>210.63214354696387</v>
      </c>
      <c r="C166" s="5">
        <f t="shared" si="63"/>
        <v>60</v>
      </c>
      <c r="D166" s="6">
        <f t="shared" si="78"/>
        <v>2.4999999999999915E-2</v>
      </c>
      <c r="E166" s="7">
        <f t="shared" si="64"/>
        <v>215719.77174371073</v>
      </c>
      <c r="I166" s="14"/>
      <c r="J166" s="14"/>
      <c r="K166" s="18"/>
      <c r="L166" s="7">
        <f t="shared" si="65"/>
        <v>4469.6498117535111</v>
      </c>
      <c r="M166" s="7">
        <f t="shared" si="90"/>
        <v>207273.16774779686</v>
      </c>
      <c r="N166" s="14">
        <f t="shared" si="79"/>
        <v>21.220169611752205</v>
      </c>
      <c r="O166" s="13">
        <f t="shared" si="91"/>
        <v>2585.5235630031607</v>
      </c>
      <c r="P166" s="7">
        <f t="shared" si="80"/>
        <v>544594.37026653928</v>
      </c>
      <c r="Q166" s="12">
        <f t="shared" si="85"/>
        <v>156</v>
      </c>
      <c r="R166" s="9">
        <v>210.63214354696387</v>
      </c>
      <c r="S166" s="11">
        <f t="shared" si="88"/>
        <v>2.4999999999999915E-2</v>
      </c>
      <c r="T166" s="10">
        <f t="shared" si="81"/>
        <v>885727.23036231741</v>
      </c>
      <c r="U166" s="10">
        <f t="shared" si="89"/>
        <v>2838860.9031777149</v>
      </c>
      <c r="V166" s="10">
        <f t="shared" si="82"/>
        <v>1000</v>
      </c>
      <c r="W166" s="10">
        <f t="shared" si="83"/>
        <v>300482.66540509521</v>
      </c>
      <c r="X166" s="9">
        <f t="shared" si="66"/>
        <v>4.7476134608915173</v>
      </c>
      <c r="Y166" s="9">
        <f t="shared" si="86"/>
        <v>13482.56185098608</v>
      </c>
      <c r="AA166" s="10">
        <f t="shared" si="67"/>
        <v>2762.7202024584808</v>
      </c>
      <c r="AB166" s="10">
        <f t="shared" si="87"/>
        <v>433747.07178598217</v>
      </c>
      <c r="AC166" s="23"/>
      <c r="AD166" s="25">
        <f t="shared" si="68"/>
        <v>-2762.7202024584808</v>
      </c>
      <c r="AE166" s="25">
        <f t="shared" si="69"/>
        <v>-2762.7202024584808</v>
      </c>
      <c r="AF166" s="25">
        <f t="shared" si="70"/>
        <v>0</v>
      </c>
      <c r="AG166" s="25">
        <f t="shared" si="71"/>
        <v>0</v>
      </c>
      <c r="AH166" s="25">
        <f t="shared" si="72"/>
        <v>0</v>
      </c>
      <c r="AI166" s="25">
        <f t="shared" si="73"/>
        <v>0</v>
      </c>
      <c r="AJ166" s="25">
        <f t="shared" si="74"/>
        <v>0</v>
      </c>
      <c r="AK166" s="25">
        <f t="shared" si="75"/>
        <v>0</v>
      </c>
      <c r="AL166" s="25">
        <f t="shared" si="76"/>
        <v>0</v>
      </c>
      <c r="AM166" s="25">
        <f t="shared" si="77"/>
        <v>0</v>
      </c>
      <c r="AO166">
        <f t="shared" si="92"/>
        <v>0</v>
      </c>
    </row>
    <row r="167" spans="1:41" x14ac:dyDescent="0.3">
      <c r="A167" s="4">
        <f t="shared" si="84"/>
        <v>158</v>
      </c>
      <c r="B167">
        <v>208.31518996794728</v>
      </c>
      <c r="C167" s="5">
        <f t="shared" si="63"/>
        <v>61</v>
      </c>
      <c r="D167" s="6">
        <f t="shared" si="78"/>
        <v>-1.0999999999999979E-2</v>
      </c>
      <c r="E167" s="7">
        <f t="shared" si="64"/>
        <v>220303.17937905388</v>
      </c>
      <c r="I167" s="14"/>
      <c r="J167" s="14"/>
      <c r="K167" s="18"/>
      <c r="L167" s="7">
        <f t="shared" si="65"/>
        <v>4469.6498117535111</v>
      </c>
      <c r="M167" s="7">
        <f t="shared" si="90"/>
        <v>211742.81755955037</v>
      </c>
      <c r="N167" s="14">
        <f t="shared" si="79"/>
        <v>21.456187676190297</v>
      </c>
      <c r="O167" s="13">
        <f t="shared" si="91"/>
        <v>2606.9797506793511</v>
      </c>
      <c r="P167" s="7">
        <f t="shared" si="80"/>
        <v>543073.48200536089</v>
      </c>
      <c r="Q167" s="12">
        <f t="shared" si="85"/>
        <v>157</v>
      </c>
      <c r="R167" s="9">
        <v>208.31518996794728</v>
      </c>
      <c r="S167" s="11">
        <f t="shared" si="88"/>
        <v>-1.0999999999999979E-2</v>
      </c>
      <c r="T167" s="10">
        <f t="shared" si="81"/>
        <v>895894.03348614858</v>
      </c>
      <c r="U167" s="10">
        <f t="shared" si="89"/>
        <v>2808622.4332427601</v>
      </c>
      <c r="V167" s="10">
        <f t="shared" si="82"/>
        <v>1000</v>
      </c>
      <c r="W167" s="10">
        <f t="shared" si="83"/>
        <v>301482.66540509521</v>
      </c>
      <c r="X167" s="9">
        <f t="shared" si="66"/>
        <v>4.8004180595465291</v>
      </c>
      <c r="Y167" s="9">
        <f t="shared" si="86"/>
        <v>13487.362269045627</v>
      </c>
      <c r="AA167" s="10">
        <f t="shared" si="67"/>
        <v>2762.7202024584808</v>
      </c>
      <c r="AB167" s="10">
        <f t="shared" si="87"/>
        <v>436509.79198844067</v>
      </c>
      <c r="AC167" s="23"/>
      <c r="AD167" s="25">
        <f t="shared" si="68"/>
        <v>-2762.7202024584808</v>
      </c>
      <c r="AE167" s="25">
        <f t="shared" si="69"/>
        <v>-2762.7202024584808</v>
      </c>
      <c r="AF167" s="25">
        <f t="shared" si="70"/>
        <v>0</v>
      </c>
      <c r="AG167" s="25">
        <f t="shared" si="71"/>
        <v>0</v>
      </c>
      <c r="AH167" s="25">
        <f t="shared" si="72"/>
        <v>0</v>
      </c>
      <c r="AI167" s="25">
        <f t="shared" si="73"/>
        <v>0</v>
      </c>
      <c r="AJ167" s="25">
        <f t="shared" si="74"/>
        <v>0</v>
      </c>
      <c r="AK167" s="25">
        <f t="shared" si="75"/>
        <v>0</v>
      </c>
      <c r="AL167" s="25">
        <f t="shared" si="76"/>
        <v>0</v>
      </c>
      <c r="AM167" s="25">
        <f t="shared" si="77"/>
        <v>0</v>
      </c>
      <c r="AO167">
        <f t="shared" si="92"/>
        <v>-8.3333333333333037E-2</v>
      </c>
    </row>
    <row r="168" spans="1:41" x14ac:dyDescent="0.3">
      <c r="A168" s="4">
        <f t="shared" si="84"/>
        <v>159</v>
      </c>
      <c r="B168">
        <v>179.15106337243466</v>
      </c>
      <c r="C168" s="5">
        <f t="shared" si="63"/>
        <v>62</v>
      </c>
      <c r="D168" s="6">
        <f t="shared" si="78"/>
        <v>-0.13999999999999999</v>
      </c>
      <c r="E168" s="7">
        <f t="shared" si="64"/>
        <v>224924.78207802505</v>
      </c>
      <c r="I168" s="14"/>
      <c r="J168" s="14"/>
      <c r="K168" s="18"/>
      <c r="L168" s="7">
        <f t="shared" si="65"/>
        <v>4469.6498117535111</v>
      </c>
      <c r="M168" s="7">
        <f t="shared" si="90"/>
        <v>216212.46737130388</v>
      </c>
      <c r="N168" s="14">
        <f t="shared" si="79"/>
        <v>24.949055437430577</v>
      </c>
      <c r="O168" s="13">
        <f t="shared" si="91"/>
        <v>2631.9288061167817</v>
      </c>
      <c r="P168" s="7">
        <f t="shared" si="80"/>
        <v>471512.84433636389</v>
      </c>
      <c r="Q168" s="12">
        <f t="shared" si="85"/>
        <v>158</v>
      </c>
      <c r="R168" s="9">
        <v>179.15106337243466</v>
      </c>
      <c r="S168" s="11">
        <f t="shared" si="88"/>
        <v>-0.13999999999999999</v>
      </c>
      <c r="T168" s="10">
        <f t="shared" si="81"/>
        <v>906145.55996934581</v>
      </c>
      <c r="U168" s="10">
        <f t="shared" si="89"/>
        <v>2416275.2925887736</v>
      </c>
      <c r="V168" s="10">
        <f t="shared" si="82"/>
        <v>1000</v>
      </c>
      <c r="W168" s="10">
        <f t="shared" si="83"/>
        <v>302482.66540509521</v>
      </c>
      <c r="X168" s="9">
        <f t="shared" si="66"/>
        <v>5.5818814645889869</v>
      </c>
      <c r="Y168" s="9">
        <f t="shared" si="86"/>
        <v>13492.944150510215</v>
      </c>
      <c r="AA168" s="10">
        <f t="shared" si="67"/>
        <v>2762.7202024584808</v>
      </c>
      <c r="AB168" s="10">
        <f t="shared" si="87"/>
        <v>439272.51219089917</v>
      </c>
      <c r="AC168" s="23"/>
      <c r="AD168" s="25">
        <f t="shared" si="68"/>
        <v>-2762.7202024584808</v>
      </c>
      <c r="AE168" s="25">
        <f t="shared" si="69"/>
        <v>-2762.7202024584808</v>
      </c>
      <c r="AF168" s="25">
        <f t="shared" si="70"/>
        <v>0</v>
      </c>
      <c r="AG168" s="25">
        <f t="shared" si="71"/>
        <v>0</v>
      </c>
      <c r="AH168" s="25">
        <f t="shared" si="72"/>
        <v>0</v>
      </c>
      <c r="AI168" s="25">
        <f t="shared" si="73"/>
        <v>0</v>
      </c>
      <c r="AJ168" s="25">
        <f t="shared" si="74"/>
        <v>0</v>
      </c>
      <c r="AK168" s="25">
        <f t="shared" si="75"/>
        <v>0</v>
      </c>
      <c r="AL168" s="25">
        <f t="shared" si="76"/>
        <v>0</v>
      </c>
      <c r="AM168" s="25">
        <f t="shared" si="77"/>
        <v>0</v>
      </c>
      <c r="AO168">
        <f t="shared" si="92"/>
        <v>-0.16666666666666696</v>
      </c>
    </row>
    <row r="169" spans="1:41" x14ac:dyDescent="0.3">
      <c r="A169" s="4">
        <f t="shared" si="84"/>
        <v>160</v>
      </c>
      <c r="B169">
        <v>166.78963999973669</v>
      </c>
      <c r="C169" s="5">
        <f t="shared" si="63"/>
        <v>63</v>
      </c>
      <c r="D169" s="6">
        <f t="shared" si="78"/>
        <v>-6.8999999999999881E-2</v>
      </c>
      <c r="E169" s="7">
        <f t="shared" si="64"/>
        <v>229584.89813282079</v>
      </c>
      <c r="I169" s="14"/>
      <c r="J169" s="14"/>
      <c r="K169" s="18"/>
      <c r="L169" s="7">
        <f t="shared" si="65"/>
        <v>4469.6498117535111</v>
      </c>
      <c r="M169" s="7">
        <f t="shared" si="90"/>
        <v>220682.11718305739</v>
      </c>
      <c r="N169" s="14">
        <f t="shared" si="79"/>
        <v>26.798126141171402</v>
      </c>
      <c r="O169" s="13">
        <f t="shared" si="91"/>
        <v>2658.7269322579532</v>
      </c>
      <c r="P169" s="7">
        <f t="shared" si="80"/>
        <v>443448.10788890836</v>
      </c>
      <c r="Q169" s="12">
        <f t="shared" si="85"/>
        <v>159</v>
      </c>
      <c r="R169" s="9">
        <v>166.78963999973669</v>
      </c>
      <c r="S169" s="11">
        <f t="shared" si="88"/>
        <v>-6.8999999999999881E-2</v>
      </c>
      <c r="T169" s="10">
        <f t="shared" si="81"/>
        <v>916482.51583990245</v>
      </c>
      <c r="U169" s="10">
        <f t="shared" si="89"/>
        <v>2250483.2974001486</v>
      </c>
      <c r="V169" s="10">
        <f t="shared" si="82"/>
        <v>1000</v>
      </c>
      <c r="W169" s="10">
        <f t="shared" si="83"/>
        <v>303482.66540509521</v>
      </c>
      <c r="X169" s="9">
        <f t="shared" si="66"/>
        <v>5.9955762240483201</v>
      </c>
      <c r="Y169" s="9">
        <f t="shared" si="86"/>
        <v>13498.939726734263</v>
      </c>
      <c r="AA169" s="10">
        <f t="shared" si="67"/>
        <v>2762.7202024584808</v>
      </c>
      <c r="AB169" s="10">
        <f t="shared" si="87"/>
        <v>442035.23239335767</v>
      </c>
      <c r="AC169" s="23"/>
      <c r="AD169" s="25">
        <f t="shared" si="68"/>
        <v>-2762.7202024584808</v>
      </c>
      <c r="AE169" s="25">
        <f t="shared" si="69"/>
        <v>-2762.7202024584808</v>
      </c>
      <c r="AF169" s="25">
        <f t="shared" si="70"/>
        <v>0</v>
      </c>
      <c r="AG169" s="25">
        <f t="shared" si="71"/>
        <v>0</v>
      </c>
      <c r="AH169" s="25">
        <f t="shared" si="72"/>
        <v>0</v>
      </c>
      <c r="AI169" s="25">
        <f t="shared" si="73"/>
        <v>0</v>
      </c>
      <c r="AJ169" s="25">
        <f t="shared" si="74"/>
        <v>0</v>
      </c>
      <c r="AK169" s="25">
        <f t="shared" si="75"/>
        <v>0</v>
      </c>
      <c r="AL169" s="25">
        <f t="shared" si="76"/>
        <v>0</v>
      </c>
      <c r="AM169" s="25">
        <f t="shared" si="77"/>
        <v>0</v>
      </c>
      <c r="AO169">
        <f t="shared" si="92"/>
        <v>-0.25</v>
      </c>
    </row>
    <row r="170" spans="1:41" x14ac:dyDescent="0.3">
      <c r="A170" s="4">
        <f t="shared" si="84"/>
        <v>161</v>
      </c>
      <c r="B170">
        <v>172.29369811972799</v>
      </c>
      <c r="C170" s="5">
        <f t="shared" si="63"/>
        <v>64</v>
      </c>
      <c r="D170" s="6">
        <f t="shared" si="78"/>
        <v>3.2999999999999932E-2</v>
      </c>
      <c r="E170" s="7">
        <f t="shared" si="64"/>
        <v>234283.84848807324</v>
      </c>
      <c r="I170" s="14"/>
      <c r="J170" s="14"/>
      <c r="K170" s="18"/>
      <c r="L170" s="7">
        <f t="shared" si="65"/>
        <v>4469.6498117535111</v>
      </c>
      <c r="M170" s="7">
        <f t="shared" si="90"/>
        <v>225151.7669948109</v>
      </c>
      <c r="N170" s="14">
        <f t="shared" si="79"/>
        <v>25.942038858830013</v>
      </c>
      <c r="O170" s="13">
        <f t="shared" si="91"/>
        <v>2684.6689711167833</v>
      </c>
      <c r="P170" s="7">
        <f t="shared" si="80"/>
        <v>462551.5452609958</v>
      </c>
      <c r="Q170" s="12">
        <f t="shared" si="85"/>
        <v>160</v>
      </c>
      <c r="R170" s="9">
        <v>172.29369811972799</v>
      </c>
      <c r="S170" s="11">
        <f t="shared" si="88"/>
        <v>3.2999999999999932E-2</v>
      </c>
      <c r="T170" s="10">
        <f t="shared" si="81"/>
        <v>926905.61300938053</v>
      </c>
      <c r="U170" s="10">
        <f t="shared" si="89"/>
        <v>2325782.2462143535</v>
      </c>
      <c r="V170" s="10">
        <f t="shared" si="82"/>
        <v>1000</v>
      </c>
      <c r="W170" s="10">
        <f t="shared" si="83"/>
        <v>304482.66540509521</v>
      </c>
      <c r="X170" s="9">
        <f t="shared" si="66"/>
        <v>5.8040428112762061</v>
      </c>
      <c r="Y170" s="9">
        <f t="shared" si="86"/>
        <v>13504.743769545539</v>
      </c>
      <c r="AA170" s="10">
        <f t="shared" si="67"/>
        <v>2762.7202024584808</v>
      </c>
      <c r="AB170" s="10">
        <f t="shared" si="87"/>
        <v>444797.95259581617</v>
      </c>
      <c r="AC170" s="23"/>
      <c r="AD170" s="25">
        <f t="shared" si="68"/>
        <v>-2762.7202024584808</v>
      </c>
      <c r="AE170" s="25">
        <f t="shared" si="69"/>
        <v>-2762.7202024584808</v>
      </c>
      <c r="AF170" s="25">
        <f t="shared" si="70"/>
        <v>0</v>
      </c>
      <c r="AG170" s="25">
        <f t="shared" si="71"/>
        <v>0</v>
      </c>
      <c r="AH170" s="25">
        <f t="shared" si="72"/>
        <v>0</v>
      </c>
      <c r="AI170" s="25">
        <f t="shared" si="73"/>
        <v>0</v>
      </c>
      <c r="AJ170" s="25">
        <f t="shared" si="74"/>
        <v>0</v>
      </c>
      <c r="AK170" s="25">
        <f t="shared" si="75"/>
        <v>0</v>
      </c>
      <c r="AL170" s="25">
        <f t="shared" si="76"/>
        <v>0</v>
      </c>
      <c r="AM170" s="25">
        <f t="shared" si="77"/>
        <v>0</v>
      </c>
      <c r="AO170">
        <f t="shared" si="92"/>
        <v>-0.33333333333333304</v>
      </c>
    </row>
    <row r="171" spans="1:41" x14ac:dyDescent="0.3">
      <c r="A171" s="4">
        <f t="shared" si="84"/>
        <v>162</v>
      </c>
      <c r="B171">
        <v>175.05039728964366</v>
      </c>
      <c r="C171" s="5">
        <f t="shared" si="63"/>
        <v>65</v>
      </c>
      <c r="D171" s="6">
        <f t="shared" si="78"/>
        <v>1.6000000000000087E-2</v>
      </c>
      <c r="E171" s="7">
        <f t="shared" si="64"/>
        <v>239021.95676295282</v>
      </c>
      <c r="I171" s="14"/>
      <c r="J171" s="14"/>
      <c r="K171" s="18"/>
      <c r="L171" s="7">
        <f t="shared" si="65"/>
        <v>4469.6498117535111</v>
      </c>
      <c r="M171" s="7">
        <f t="shared" si="90"/>
        <v>229621.4168065644</v>
      </c>
      <c r="N171" s="14">
        <f t="shared" si="79"/>
        <v>25.533502813809065</v>
      </c>
      <c r="O171" s="13">
        <f t="shared" si="91"/>
        <v>2710.2024739305925</v>
      </c>
      <c r="P171" s="7">
        <f t="shared" si="80"/>
        <v>474422.01979692531</v>
      </c>
      <c r="Q171" s="12">
        <f t="shared" si="85"/>
        <v>161</v>
      </c>
      <c r="R171" s="9">
        <v>175.05039728964366</v>
      </c>
      <c r="S171" s="11">
        <f t="shared" si="88"/>
        <v>1.6000000000000087E-2</v>
      </c>
      <c r="T171" s="10">
        <f t="shared" si="81"/>
        <v>937415.56932193774</v>
      </c>
      <c r="U171" s="10">
        <f t="shared" si="89"/>
        <v>2364010.7621537833</v>
      </c>
      <c r="V171" s="10">
        <f t="shared" si="82"/>
        <v>1000</v>
      </c>
      <c r="W171" s="10">
        <f t="shared" si="83"/>
        <v>305482.66540509521</v>
      </c>
      <c r="X171" s="9">
        <f t="shared" si="66"/>
        <v>5.7126405622797298</v>
      </c>
      <c r="Y171" s="9">
        <f t="shared" si="86"/>
        <v>13510.456410107819</v>
      </c>
      <c r="AA171" s="10">
        <f t="shared" si="67"/>
        <v>2762.7202024584808</v>
      </c>
      <c r="AB171" s="10">
        <f t="shared" si="87"/>
        <v>447560.67279827467</v>
      </c>
      <c r="AC171" s="23"/>
      <c r="AD171" s="25">
        <f t="shared" si="68"/>
        <v>-2762.7202024584808</v>
      </c>
      <c r="AE171" s="25">
        <f t="shared" si="69"/>
        <v>-2762.7202024584808</v>
      </c>
      <c r="AF171" s="25">
        <f t="shared" si="70"/>
        <v>0</v>
      </c>
      <c r="AG171" s="25">
        <f t="shared" si="71"/>
        <v>0</v>
      </c>
      <c r="AH171" s="25">
        <f t="shared" si="72"/>
        <v>0</v>
      </c>
      <c r="AI171" s="25">
        <f t="shared" si="73"/>
        <v>0</v>
      </c>
      <c r="AJ171" s="25">
        <f t="shared" si="74"/>
        <v>0</v>
      </c>
      <c r="AK171" s="25">
        <f t="shared" si="75"/>
        <v>0</v>
      </c>
      <c r="AL171" s="25">
        <f t="shared" si="76"/>
        <v>0</v>
      </c>
      <c r="AM171" s="25">
        <f t="shared" si="77"/>
        <v>0</v>
      </c>
      <c r="AO171">
        <f t="shared" si="92"/>
        <v>-0.41666666666666696</v>
      </c>
    </row>
    <row r="172" spans="1:41" x14ac:dyDescent="0.3">
      <c r="A172" s="4">
        <f t="shared" si="84"/>
        <v>163</v>
      </c>
      <c r="B172">
        <v>182.92766516767762</v>
      </c>
      <c r="C172" s="5">
        <f t="shared" si="63"/>
        <v>66</v>
      </c>
      <c r="D172" s="6">
        <f t="shared" si="78"/>
        <v>4.4999999999999984E-2</v>
      </c>
      <c r="E172" s="7">
        <f t="shared" si="64"/>
        <v>243799.54927345636</v>
      </c>
      <c r="I172" s="14"/>
      <c r="J172" s="14"/>
      <c r="K172" s="18"/>
      <c r="L172" s="7">
        <f t="shared" si="65"/>
        <v>4469.6498117535111</v>
      </c>
      <c r="M172" s="7">
        <f t="shared" si="90"/>
        <v>234091.06661831791</v>
      </c>
      <c r="N172" s="14">
        <f t="shared" si="79"/>
        <v>24.433973984506284</v>
      </c>
      <c r="O172" s="13">
        <f t="shared" si="91"/>
        <v>2734.6364479150989</v>
      </c>
      <c r="P172" s="7">
        <f t="shared" si="80"/>
        <v>500240.66049954045</v>
      </c>
      <c r="Q172" s="12">
        <f t="shared" si="85"/>
        <v>162</v>
      </c>
      <c r="R172" s="9">
        <v>182.92766516767762</v>
      </c>
      <c r="S172" s="11">
        <f t="shared" si="88"/>
        <v>4.4999999999999984E-2</v>
      </c>
      <c r="T172" s="10">
        <f t="shared" si="81"/>
        <v>948013.10860376607</v>
      </c>
      <c r="U172" s="10">
        <f t="shared" si="89"/>
        <v>2471436.2464507036</v>
      </c>
      <c r="V172" s="10">
        <f t="shared" si="82"/>
        <v>1000</v>
      </c>
      <c r="W172" s="10">
        <f t="shared" si="83"/>
        <v>306482.66540509521</v>
      </c>
      <c r="X172" s="9">
        <f t="shared" si="66"/>
        <v>5.4666416863920855</v>
      </c>
      <c r="Y172" s="9">
        <f t="shared" si="86"/>
        <v>13515.923051794212</v>
      </c>
      <c r="AA172" s="10">
        <f t="shared" si="67"/>
        <v>2762.7202024584808</v>
      </c>
      <c r="AB172" s="10">
        <f t="shared" si="87"/>
        <v>450323.39300073317</v>
      </c>
      <c r="AC172" s="23"/>
      <c r="AD172" s="25">
        <f t="shared" si="68"/>
        <v>-2762.7202024584808</v>
      </c>
      <c r="AE172" s="25">
        <f t="shared" si="69"/>
        <v>-2762.7202024584808</v>
      </c>
      <c r="AF172" s="25">
        <f t="shared" si="70"/>
        <v>0</v>
      </c>
      <c r="AG172" s="25">
        <f t="shared" si="71"/>
        <v>0</v>
      </c>
      <c r="AH172" s="25">
        <f t="shared" si="72"/>
        <v>0</v>
      </c>
      <c r="AI172" s="25">
        <f t="shared" si="73"/>
        <v>0</v>
      </c>
      <c r="AJ172" s="25">
        <f t="shared" si="74"/>
        <v>0</v>
      </c>
      <c r="AK172" s="25">
        <f t="shared" si="75"/>
        <v>0</v>
      </c>
      <c r="AL172" s="25">
        <f t="shared" si="76"/>
        <v>0</v>
      </c>
      <c r="AM172" s="25">
        <f t="shared" si="77"/>
        <v>0</v>
      </c>
      <c r="AO172">
        <f t="shared" si="92"/>
        <v>-0.5</v>
      </c>
    </row>
    <row r="173" spans="1:41" x14ac:dyDescent="0.3">
      <c r="A173" s="4">
        <f t="shared" si="84"/>
        <v>164</v>
      </c>
      <c r="B173">
        <v>206.89118930464338</v>
      </c>
      <c r="C173" s="5">
        <f t="shared" si="63"/>
        <v>67</v>
      </c>
      <c r="D173" s="6">
        <f t="shared" si="78"/>
        <v>0.13099999999999995</v>
      </c>
      <c r="E173" s="7">
        <f t="shared" si="64"/>
        <v>248616.95505488073</v>
      </c>
      <c r="I173" s="14"/>
      <c r="J173" s="14"/>
      <c r="K173" s="18"/>
      <c r="L173" s="7">
        <f t="shared" si="65"/>
        <v>4469.6498117535111</v>
      </c>
      <c r="M173" s="7">
        <f t="shared" si="90"/>
        <v>238560.71643007142</v>
      </c>
      <c r="N173" s="14">
        <f t="shared" si="79"/>
        <v>21.603867360306175</v>
      </c>
      <c r="O173" s="13">
        <f t="shared" si="91"/>
        <v>2756.240315275405</v>
      </c>
      <c r="P173" s="7">
        <f t="shared" si="80"/>
        <v>570241.83683673374</v>
      </c>
      <c r="Q173" s="12">
        <f t="shared" si="85"/>
        <v>163</v>
      </c>
      <c r="R173" s="9">
        <v>206.89118930464338</v>
      </c>
      <c r="S173" s="11">
        <f t="shared" si="88"/>
        <v>0.13099999999999995</v>
      </c>
      <c r="T173" s="10">
        <f t="shared" si="81"/>
        <v>958698.96071294299</v>
      </c>
      <c r="U173" s="10">
        <f t="shared" si="89"/>
        <v>2796325.3947357456</v>
      </c>
      <c r="V173" s="10">
        <f t="shared" si="82"/>
        <v>1000</v>
      </c>
      <c r="W173" s="10">
        <f t="shared" si="83"/>
        <v>307482.66540509521</v>
      </c>
      <c r="X173" s="9">
        <f t="shared" si="66"/>
        <v>4.8334586086579012</v>
      </c>
      <c r="Y173" s="9">
        <f t="shared" si="86"/>
        <v>13520.756510402871</v>
      </c>
      <c r="AA173" s="10">
        <f t="shared" si="67"/>
        <v>2762.7202024584808</v>
      </c>
      <c r="AB173" s="10">
        <f t="shared" si="87"/>
        <v>453086.11320319166</v>
      </c>
      <c r="AC173" s="23"/>
      <c r="AD173" s="25">
        <f t="shared" si="68"/>
        <v>-2762.7202024584808</v>
      </c>
      <c r="AE173" s="25">
        <f t="shared" si="69"/>
        <v>-2762.7202024584808</v>
      </c>
      <c r="AF173" s="25">
        <f t="shared" si="70"/>
        <v>0</v>
      </c>
      <c r="AG173" s="25">
        <f t="shared" si="71"/>
        <v>0</v>
      </c>
      <c r="AH173" s="25">
        <f t="shared" si="72"/>
        <v>0</v>
      </c>
      <c r="AI173" s="25">
        <f t="shared" si="73"/>
        <v>0</v>
      </c>
      <c r="AJ173" s="25">
        <f t="shared" si="74"/>
        <v>0</v>
      </c>
      <c r="AK173" s="25">
        <f t="shared" si="75"/>
        <v>0</v>
      </c>
      <c r="AL173" s="25">
        <f t="shared" si="76"/>
        <v>0</v>
      </c>
      <c r="AM173" s="25">
        <f t="shared" si="77"/>
        <v>0</v>
      </c>
      <c r="AO173">
        <f t="shared" si="92"/>
        <v>-0.58333333333333304</v>
      </c>
    </row>
    <row r="174" spans="1:41" x14ac:dyDescent="0.3">
      <c r="A174" s="4">
        <f t="shared" si="84"/>
        <v>165</v>
      </c>
      <c r="B174">
        <v>212.89103379447801</v>
      </c>
      <c r="C174" s="5">
        <f t="shared" si="63"/>
        <v>68</v>
      </c>
      <c r="D174" s="6">
        <f t="shared" si="78"/>
        <v>2.8999999999999863E-2</v>
      </c>
      <c r="E174" s="7">
        <f t="shared" si="64"/>
        <v>253474.50588448375</v>
      </c>
      <c r="I174" s="14"/>
      <c r="J174" s="14"/>
      <c r="K174" s="18"/>
      <c r="L174" s="7">
        <f t="shared" si="65"/>
        <v>4469.6498117535111</v>
      </c>
      <c r="M174" s="7">
        <f t="shared" si="90"/>
        <v>243030.36624182493</v>
      </c>
      <c r="N174" s="14">
        <f t="shared" si="79"/>
        <v>20.995012011959357</v>
      </c>
      <c r="O174" s="13">
        <f t="shared" si="91"/>
        <v>2777.2353272873643</v>
      </c>
      <c r="P174" s="7">
        <f t="shared" si="80"/>
        <v>591248.49991675245</v>
      </c>
      <c r="Q174" s="12">
        <f t="shared" si="85"/>
        <v>164</v>
      </c>
      <c r="R174" s="9">
        <v>212.89103379447801</v>
      </c>
      <c r="S174" s="11">
        <f t="shared" si="88"/>
        <v>2.8999999999999863E-2</v>
      </c>
      <c r="T174" s="10">
        <f t="shared" si="81"/>
        <v>969473.86158969637</v>
      </c>
      <c r="U174" s="10">
        <f t="shared" si="89"/>
        <v>2878447.831183082</v>
      </c>
      <c r="V174" s="10">
        <f t="shared" si="82"/>
        <v>1000</v>
      </c>
      <c r="W174" s="10">
        <f t="shared" si="83"/>
        <v>308482.66540509521</v>
      </c>
      <c r="X174" s="9">
        <f t="shared" si="66"/>
        <v>4.6972386867423728</v>
      </c>
      <c r="Y174" s="9">
        <f t="shared" si="86"/>
        <v>13525.453749089613</v>
      </c>
      <c r="AA174" s="10">
        <f t="shared" si="67"/>
        <v>2762.7202024584808</v>
      </c>
      <c r="AB174" s="10">
        <f t="shared" si="87"/>
        <v>455848.83340565016</v>
      </c>
      <c r="AC174" s="23"/>
      <c r="AD174" s="25">
        <f t="shared" si="68"/>
        <v>-2762.7202024584808</v>
      </c>
      <c r="AE174" s="25">
        <f t="shared" si="69"/>
        <v>-2762.7202024584808</v>
      </c>
      <c r="AF174" s="25">
        <f t="shared" si="70"/>
        <v>0</v>
      </c>
      <c r="AG174" s="25">
        <f t="shared" si="71"/>
        <v>0</v>
      </c>
      <c r="AH174" s="25">
        <f t="shared" si="72"/>
        <v>0</v>
      </c>
      <c r="AI174" s="25">
        <f t="shared" si="73"/>
        <v>0</v>
      </c>
      <c r="AJ174" s="25">
        <f t="shared" si="74"/>
        <v>0</v>
      </c>
      <c r="AK174" s="25">
        <f t="shared" si="75"/>
        <v>0</v>
      </c>
      <c r="AL174" s="25">
        <f t="shared" si="76"/>
        <v>0</v>
      </c>
      <c r="AM174" s="25">
        <f t="shared" si="77"/>
        <v>0</v>
      </c>
      <c r="AO174">
        <f t="shared" si="92"/>
        <v>-0.66666666666666696</v>
      </c>
    </row>
    <row r="175" spans="1:41" x14ac:dyDescent="0.3">
      <c r="A175" s="4">
        <f t="shared" si="84"/>
        <v>166</v>
      </c>
      <c r="B175">
        <v>210.1234503551498</v>
      </c>
      <c r="C175" s="5">
        <f t="shared" si="63"/>
        <v>69</v>
      </c>
      <c r="D175" s="6">
        <f t="shared" si="78"/>
        <v>-1.2999999999999961E-2</v>
      </c>
      <c r="E175" s="7">
        <f t="shared" si="64"/>
        <v>258372.53630433331</v>
      </c>
      <c r="I175" s="14"/>
      <c r="J175" s="14"/>
      <c r="K175" s="18"/>
      <c r="L175" s="7">
        <f t="shared" si="65"/>
        <v>4469.6498117535111</v>
      </c>
      <c r="M175" s="7">
        <f t="shared" si="90"/>
        <v>247500.01605357844</v>
      </c>
      <c r="N175" s="14">
        <f t="shared" si="79"/>
        <v>21.271542058722751</v>
      </c>
      <c r="O175" s="13">
        <f t="shared" si="91"/>
        <v>2798.5068693460871</v>
      </c>
      <c r="P175" s="7">
        <f t="shared" si="80"/>
        <v>588031.91922958824</v>
      </c>
      <c r="Q175" s="12">
        <f t="shared" si="85"/>
        <v>165</v>
      </c>
      <c r="R175" s="9">
        <v>210.1234503551498</v>
      </c>
      <c r="S175" s="11">
        <f t="shared" si="88"/>
        <v>-1.2999999999999961E-2</v>
      </c>
      <c r="T175" s="10">
        <f t="shared" si="81"/>
        <v>980338.55330708949</v>
      </c>
      <c r="U175" s="10">
        <f t="shared" si="89"/>
        <v>2842015.0093777017</v>
      </c>
      <c r="V175" s="10">
        <f t="shared" si="82"/>
        <v>1000</v>
      </c>
      <c r="W175" s="10">
        <f t="shared" si="83"/>
        <v>309482.66540509521</v>
      </c>
      <c r="X175" s="9">
        <f t="shared" si="66"/>
        <v>4.759107078766335</v>
      </c>
      <c r="Y175" s="9">
        <f t="shared" si="86"/>
        <v>13530.212856168378</v>
      </c>
      <c r="AA175" s="10">
        <f t="shared" si="67"/>
        <v>2762.7202024584808</v>
      </c>
      <c r="AB175" s="10">
        <f t="shared" si="87"/>
        <v>458611.55360810866</v>
      </c>
      <c r="AC175" s="23"/>
      <c r="AD175" s="25">
        <f t="shared" si="68"/>
        <v>-2762.7202024584808</v>
      </c>
      <c r="AE175" s="25">
        <f t="shared" si="69"/>
        <v>-2762.7202024584808</v>
      </c>
      <c r="AF175" s="25">
        <f t="shared" si="70"/>
        <v>0</v>
      </c>
      <c r="AG175" s="25">
        <f t="shared" si="71"/>
        <v>0</v>
      </c>
      <c r="AH175" s="25">
        <f t="shared" si="72"/>
        <v>0</v>
      </c>
      <c r="AI175" s="25">
        <f t="shared" si="73"/>
        <v>0</v>
      </c>
      <c r="AJ175" s="25">
        <f t="shared" si="74"/>
        <v>0</v>
      </c>
      <c r="AK175" s="25">
        <f t="shared" si="75"/>
        <v>0</v>
      </c>
      <c r="AL175" s="25">
        <f t="shared" si="76"/>
        <v>0</v>
      </c>
      <c r="AM175" s="25">
        <f t="shared" si="77"/>
        <v>0</v>
      </c>
      <c r="AO175">
        <f t="shared" si="92"/>
        <v>-0.75</v>
      </c>
    </row>
    <row r="176" spans="1:41" x14ac:dyDescent="0.3">
      <c r="A176" s="4">
        <f t="shared" si="84"/>
        <v>167</v>
      </c>
      <c r="B176">
        <v>254.03925147937613</v>
      </c>
      <c r="C176" s="5">
        <f t="shared" si="63"/>
        <v>70</v>
      </c>
      <c r="D176" s="6">
        <f t="shared" si="78"/>
        <v>0.20900000000000013</v>
      </c>
      <c r="E176" s="7">
        <f t="shared" si="64"/>
        <v>263311.38364434842</v>
      </c>
      <c r="I176" s="14"/>
      <c r="J176" s="14"/>
      <c r="K176" s="18"/>
      <c r="L176" s="7">
        <f t="shared" si="65"/>
        <v>4469.6498117535111</v>
      </c>
      <c r="M176" s="7">
        <f t="shared" si="90"/>
        <v>251969.66586533195</v>
      </c>
      <c r="N176" s="14">
        <f t="shared" si="79"/>
        <v>17.594327591995658</v>
      </c>
      <c r="O176" s="13">
        <f t="shared" si="91"/>
        <v>2816.1011969380829</v>
      </c>
      <c r="P176" s="7">
        <f t="shared" si="80"/>
        <v>715400.24016032577</v>
      </c>
      <c r="Q176" s="12">
        <f t="shared" si="85"/>
        <v>166</v>
      </c>
      <c r="R176" s="9">
        <v>254.03925147937613</v>
      </c>
      <c r="S176" s="11">
        <f t="shared" si="88"/>
        <v>0.20900000000000013</v>
      </c>
      <c r="T176" s="10">
        <f t="shared" si="81"/>
        <v>991293.78412212781</v>
      </c>
      <c r="U176" s="10">
        <f t="shared" si="89"/>
        <v>3437205.1463376414</v>
      </c>
      <c r="V176" s="10">
        <f t="shared" si="82"/>
        <v>1000</v>
      </c>
      <c r="W176" s="10">
        <f t="shared" si="83"/>
        <v>310482.66540509521</v>
      </c>
      <c r="X176" s="9">
        <f t="shared" si="66"/>
        <v>3.9363995688720714</v>
      </c>
      <c r="Y176" s="9">
        <f t="shared" si="86"/>
        <v>13534.149255737251</v>
      </c>
      <c r="AA176" s="10">
        <f t="shared" si="67"/>
        <v>2762.7202024584808</v>
      </c>
      <c r="AB176" s="10">
        <f t="shared" si="87"/>
        <v>461374.27381056716</v>
      </c>
      <c r="AC176" s="23"/>
      <c r="AD176" s="25">
        <f t="shared" si="68"/>
        <v>-2762.7202024584808</v>
      </c>
      <c r="AE176" s="25">
        <f t="shared" si="69"/>
        <v>-2762.7202024584808</v>
      </c>
      <c r="AF176" s="25">
        <f t="shared" si="70"/>
        <v>0</v>
      </c>
      <c r="AG176" s="25">
        <f t="shared" si="71"/>
        <v>0</v>
      </c>
      <c r="AH176" s="25">
        <f t="shared" si="72"/>
        <v>0</v>
      </c>
      <c r="AI176" s="25">
        <f t="shared" si="73"/>
        <v>0</v>
      </c>
      <c r="AJ176" s="25">
        <f t="shared" si="74"/>
        <v>0</v>
      </c>
      <c r="AK176" s="25">
        <f t="shared" si="75"/>
        <v>0</v>
      </c>
      <c r="AL176" s="25">
        <f t="shared" si="76"/>
        <v>0</v>
      </c>
      <c r="AM176" s="25">
        <f t="shared" si="77"/>
        <v>0</v>
      </c>
      <c r="AO176">
        <f t="shared" si="92"/>
        <v>-0.83333333333333304</v>
      </c>
    </row>
    <row r="177" spans="1:41" x14ac:dyDescent="0.3">
      <c r="A177" s="4">
        <f t="shared" si="84"/>
        <v>168</v>
      </c>
      <c r="B177">
        <v>262.93062528115428</v>
      </c>
      <c r="C177" s="5">
        <f t="shared" si="63"/>
        <v>71</v>
      </c>
      <c r="D177" s="6">
        <f t="shared" si="78"/>
        <v>3.499999999999992E-2</v>
      </c>
      <c r="E177" s="7">
        <f t="shared" si="64"/>
        <v>268291.38804553018</v>
      </c>
      <c r="I177" s="14"/>
      <c r="J177" s="14"/>
      <c r="K177" s="18"/>
      <c r="L177" s="7">
        <f t="shared" si="65"/>
        <v>4469.6498117535111</v>
      </c>
      <c r="M177" s="7">
        <f t="shared" si="90"/>
        <v>256439.31567708545</v>
      </c>
      <c r="N177" s="14">
        <f t="shared" si="79"/>
        <v>16.999350330430588</v>
      </c>
      <c r="O177" s="13">
        <f t="shared" si="91"/>
        <v>2833.1005472685133</v>
      </c>
      <c r="P177" s="7">
        <f t="shared" si="80"/>
        <v>744908.89837769058</v>
      </c>
      <c r="Q177" s="12">
        <f t="shared" si="85"/>
        <v>167</v>
      </c>
      <c r="R177" s="9">
        <v>262.93062528115428</v>
      </c>
      <c r="S177" s="11">
        <f t="shared" si="88"/>
        <v>3.499999999999992E-2</v>
      </c>
      <c r="T177" s="10">
        <f t="shared" si="81"/>
        <v>1002340.3085272907</v>
      </c>
      <c r="U177" s="10">
        <f t="shared" si="89"/>
        <v>3558542.3264594586</v>
      </c>
      <c r="V177" s="10">
        <f t="shared" si="82"/>
        <v>1000</v>
      </c>
      <c r="W177" s="10">
        <f t="shared" si="83"/>
        <v>311482.66540509521</v>
      </c>
      <c r="X177" s="9">
        <f t="shared" si="66"/>
        <v>3.8032846076058666</v>
      </c>
      <c r="Y177" s="9">
        <f t="shared" si="86"/>
        <v>13537.952540344857</v>
      </c>
      <c r="AA177" s="10">
        <f t="shared" si="67"/>
        <v>2762.7202024584808</v>
      </c>
      <c r="AB177" s="10">
        <f t="shared" si="87"/>
        <v>464136.99401302566</v>
      </c>
      <c r="AC177" s="23"/>
      <c r="AD177" s="25">
        <f t="shared" si="68"/>
        <v>-2762.7202024584808</v>
      </c>
      <c r="AE177" s="25">
        <f t="shared" si="69"/>
        <v>-2762.7202024584808</v>
      </c>
      <c r="AF177" s="25">
        <f t="shared" si="70"/>
        <v>0</v>
      </c>
      <c r="AG177" s="25">
        <f t="shared" si="71"/>
        <v>0</v>
      </c>
      <c r="AH177" s="25">
        <f t="shared" si="72"/>
        <v>0</v>
      </c>
      <c r="AI177" s="25">
        <f t="shared" si="73"/>
        <v>0</v>
      </c>
      <c r="AJ177" s="25">
        <f t="shared" si="74"/>
        <v>0</v>
      </c>
      <c r="AK177" s="25">
        <f t="shared" si="75"/>
        <v>0</v>
      </c>
      <c r="AL177" s="25">
        <f t="shared" si="76"/>
        <v>0</v>
      </c>
      <c r="AM177" s="25">
        <f t="shared" si="77"/>
        <v>0</v>
      </c>
      <c r="AO177">
        <f t="shared" si="92"/>
        <v>-0.91666666666666696</v>
      </c>
    </row>
    <row r="178" spans="1:41" x14ac:dyDescent="0.3">
      <c r="A178" s="4">
        <f t="shared" si="84"/>
        <v>169</v>
      </c>
      <c r="B178">
        <v>313.93916658569822</v>
      </c>
      <c r="C178" s="5">
        <f t="shared" si="63"/>
        <v>72</v>
      </c>
      <c r="D178" s="6">
        <f t="shared" si="78"/>
        <v>0.19400000000000003</v>
      </c>
      <c r="E178" s="7">
        <f t="shared" si="64"/>
        <v>273312.89248338866</v>
      </c>
      <c r="I178" s="14"/>
      <c r="J178" s="14"/>
      <c r="K178" s="18"/>
      <c r="L178" s="7">
        <f t="shared" si="65"/>
        <v>4921.0844427406155</v>
      </c>
      <c r="M178" s="7">
        <f t="shared" si="90"/>
        <v>261360.40011982608</v>
      </c>
      <c r="N178" s="14">
        <f t="shared" si="79"/>
        <v>15.675280329819159</v>
      </c>
      <c r="O178" s="13">
        <f t="shared" si="91"/>
        <v>2848.7758275983324</v>
      </c>
      <c r="P178" s="7">
        <f t="shared" si="80"/>
        <v>894342.30910570314</v>
      </c>
      <c r="Q178" s="12">
        <f t="shared" si="85"/>
        <v>168</v>
      </c>
      <c r="R178" s="9">
        <v>313.93916658569822</v>
      </c>
      <c r="S178" s="11">
        <f t="shared" si="88"/>
        <v>0.19400000000000003</v>
      </c>
      <c r="T178" s="10">
        <f t="shared" si="81"/>
        <v>1013478.8873024971</v>
      </c>
      <c r="U178" s="10">
        <f t="shared" si="89"/>
        <v>4250093.5377925932</v>
      </c>
      <c r="V178" s="10">
        <f t="shared" si="82"/>
        <v>1000</v>
      </c>
      <c r="W178" s="10">
        <f t="shared" si="83"/>
        <v>312482.66540509521</v>
      </c>
      <c r="X178" s="9">
        <f t="shared" si="66"/>
        <v>3.1853304921322163</v>
      </c>
      <c r="Y178" s="9">
        <f t="shared" si="86"/>
        <v>13541.137870836988</v>
      </c>
      <c r="AA178" s="10">
        <f t="shared" si="67"/>
        <v>2762.7202024584808</v>
      </c>
      <c r="AB178" s="10">
        <f t="shared" si="87"/>
        <v>466899.71421548416</v>
      </c>
      <c r="AC178" s="23"/>
      <c r="AD178" s="25">
        <f t="shared" si="68"/>
        <v>-2762.7202024584808</v>
      </c>
      <c r="AE178" s="25">
        <f t="shared" si="69"/>
        <v>-2762.7202024584808</v>
      </c>
      <c r="AF178" s="25">
        <f t="shared" si="70"/>
        <v>0</v>
      </c>
      <c r="AG178" s="25">
        <f t="shared" si="71"/>
        <v>0</v>
      </c>
      <c r="AH178" s="25">
        <f t="shared" si="72"/>
        <v>0</v>
      </c>
      <c r="AI178" s="25">
        <f t="shared" si="73"/>
        <v>0</v>
      </c>
      <c r="AJ178" s="25">
        <f t="shared" si="74"/>
        <v>0</v>
      </c>
      <c r="AK178" s="25">
        <f t="shared" si="75"/>
        <v>0</v>
      </c>
      <c r="AL178" s="25">
        <f t="shared" si="76"/>
        <v>0</v>
      </c>
      <c r="AM178" s="25">
        <f t="shared" si="77"/>
        <v>0</v>
      </c>
      <c r="AO178">
        <f t="shared" si="92"/>
        <v>0</v>
      </c>
    </row>
    <row r="179" spans="1:41" x14ac:dyDescent="0.3">
      <c r="A179" s="4">
        <f t="shared" si="84"/>
        <v>170</v>
      </c>
      <c r="B179">
        <v>339.99611741231115</v>
      </c>
      <c r="C179" s="5">
        <f t="shared" si="63"/>
        <v>73</v>
      </c>
      <c r="D179" s="6">
        <f t="shared" si="78"/>
        <v>8.2999999999999935E-2</v>
      </c>
      <c r="E179" s="7">
        <f t="shared" si="64"/>
        <v>278376.2427915624</v>
      </c>
      <c r="I179" s="14"/>
      <c r="J179" s="14"/>
      <c r="K179" s="18"/>
      <c r="L179" s="7">
        <f t="shared" si="65"/>
        <v>4921.0844427406155</v>
      </c>
      <c r="M179" s="7">
        <f t="shared" si="90"/>
        <v>266281.48456256668</v>
      </c>
      <c r="N179" s="14">
        <f t="shared" si="79"/>
        <v>14.473943056158042</v>
      </c>
      <c r="O179" s="13">
        <f t="shared" si="91"/>
        <v>2863.2497706544905</v>
      </c>
      <c r="P179" s="7">
        <f t="shared" si="80"/>
        <v>973493.80520421709</v>
      </c>
      <c r="Q179" s="12">
        <f t="shared" si="85"/>
        <v>169</v>
      </c>
      <c r="R179" s="9">
        <v>339.99611741231115</v>
      </c>
      <c r="S179" s="11">
        <f t="shared" si="88"/>
        <v>8.2999999999999935E-2</v>
      </c>
      <c r="T179" s="10">
        <f t="shared" si="81"/>
        <v>1024710.2875674968</v>
      </c>
      <c r="U179" s="10">
        <f t="shared" si="89"/>
        <v>4603934.3014293779</v>
      </c>
      <c r="V179" s="10">
        <f t="shared" si="82"/>
        <v>1000</v>
      </c>
      <c r="W179" s="10">
        <f t="shared" si="83"/>
        <v>313482.66540509521</v>
      </c>
      <c r="X179" s="9">
        <f t="shared" si="66"/>
        <v>2.9412100573704678</v>
      </c>
      <c r="Y179" s="9">
        <f t="shared" si="86"/>
        <v>13544.079080894358</v>
      </c>
      <c r="AA179" s="10">
        <f t="shared" si="67"/>
        <v>2762.7202024584808</v>
      </c>
      <c r="AB179" s="10">
        <f t="shared" si="87"/>
        <v>469662.43441794266</v>
      </c>
      <c r="AC179" s="23"/>
      <c r="AD179" s="25">
        <f t="shared" si="68"/>
        <v>-2762.7202024584808</v>
      </c>
      <c r="AE179" s="25">
        <f t="shared" si="69"/>
        <v>-2762.7202024584808</v>
      </c>
      <c r="AF179" s="25">
        <f t="shared" si="70"/>
        <v>0</v>
      </c>
      <c r="AG179" s="25">
        <f t="shared" si="71"/>
        <v>0</v>
      </c>
      <c r="AH179" s="25">
        <f t="shared" si="72"/>
        <v>0</v>
      </c>
      <c r="AI179" s="25">
        <f t="shared" si="73"/>
        <v>0</v>
      </c>
      <c r="AJ179" s="25">
        <f t="shared" si="74"/>
        <v>0</v>
      </c>
      <c r="AK179" s="25">
        <f t="shared" si="75"/>
        <v>0</v>
      </c>
      <c r="AL179" s="25">
        <f t="shared" si="76"/>
        <v>0</v>
      </c>
      <c r="AM179" s="25">
        <f t="shared" si="77"/>
        <v>0</v>
      </c>
      <c r="AO179">
        <f t="shared" si="92"/>
        <v>-8.3333333333333037E-2</v>
      </c>
    </row>
    <row r="180" spans="1:41" x14ac:dyDescent="0.3">
      <c r="A180" s="4">
        <f t="shared" si="84"/>
        <v>171</v>
      </c>
      <c r="B180">
        <v>296.47661438353532</v>
      </c>
      <c r="C180" s="5">
        <f t="shared" si="63"/>
        <v>74</v>
      </c>
      <c r="D180" s="6">
        <f t="shared" si="78"/>
        <v>-0.128</v>
      </c>
      <c r="E180" s="7">
        <f t="shared" si="64"/>
        <v>283481.78768563777</v>
      </c>
      <c r="I180" s="14"/>
      <c r="J180" s="14"/>
      <c r="K180" s="18"/>
      <c r="L180" s="7">
        <f t="shared" si="65"/>
        <v>4921.0844427406155</v>
      </c>
      <c r="M180" s="7">
        <f t="shared" si="90"/>
        <v>271202.56900530728</v>
      </c>
      <c r="N180" s="14">
        <f t="shared" si="79"/>
        <v>16.598558550639957</v>
      </c>
      <c r="O180" s="13">
        <f t="shared" si="91"/>
        <v>2879.8483292051305</v>
      </c>
      <c r="P180" s="7">
        <f t="shared" si="80"/>
        <v>853807.68258081796</v>
      </c>
      <c r="Q180" s="12">
        <f t="shared" si="85"/>
        <v>170</v>
      </c>
      <c r="R180" s="9">
        <v>296.47661438353532</v>
      </c>
      <c r="S180" s="11">
        <f t="shared" si="88"/>
        <v>-0.128</v>
      </c>
      <c r="T180" s="10">
        <f t="shared" si="81"/>
        <v>1036035.2828347052</v>
      </c>
      <c r="U180" s="10">
        <f t="shared" si="89"/>
        <v>4015502.7108464176</v>
      </c>
      <c r="V180" s="10">
        <f t="shared" si="82"/>
        <v>1000</v>
      </c>
      <c r="W180" s="10">
        <f t="shared" si="83"/>
        <v>314482.66540509521</v>
      </c>
      <c r="X180" s="9">
        <f t="shared" si="66"/>
        <v>3.3729473134982428</v>
      </c>
      <c r="Y180" s="9">
        <f t="shared" si="86"/>
        <v>13547.452028207857</v>
      </c>
      <c r="AA180" s="10">
        <f t="shared" si="67"/>
        <v>2762.7202024584808</v>
      </c>
      <c r="AB180" s="10">
        <f t="shared" si="87"/>
        <v>472425.15462040115</v>
      </c>
      <c r="AC180" s="23"/>
      <c r="AD180" s="25">
        <f t="shared" si="68"/>
        <v>-2762.7202024584808</v>
      </c>
      <c r="AE180" s="25">
        <f t="shared" si="69"/>
        <v>-2762.7202024584808</v>
      </c>
      <c r="AF180" s="25">
        <f t="shared" si="70"/>
        <v>0</v>
      </c>
      <c r="AG180" s="25">
        <f t="shared" si="71"/>
        <v>0</v>
      </c>
      <c r="AH180" s="25">
        <f t="shared" si="72"/>
        <v>0</v>
      </c>
      <c r="AI180" s="25">
        <f t="shared" si="73"/>
        <v>0</v>
      </c>
      <c r="AJ180" s="25">
        <f t="shared" si="74"/>
        <v>0</v>
      </c>
      <c r="AK180" s="25">
        <f t="shared" si="75"/>
        <v>0</v>
      </c>
      <c r="AL180" s="25">
        <f t="shared" si="76"/>
        <v>0</v>
      </c>
      <c r="AM180" s="25">
        <f t="shared" si="77"/>
        <v>0</v>
      </c>
      <c r="AO180">
        <f t="shared" si="92"/>
        <v>-0.16666666666666696</v>
      </c>
    </row>
    <row r="181" spans="1:41" x14ac:dyDescent="0.3">
      <c r="A181" s="4">
        <f t="shared" si="84"/>
        <v>172</v>
      </c>
      <c r="B181">
        <v>289.95412886709755</v>
      </c>
      <c r="C181" s="5">
        <f t="shared" si="63"/>
        <v>75</v>
      </c>
      <c r="D181" s="6">
        <f t="shared" si="78"/>
        <v>-2.1999999999999971E-2</v>
      </c>
      <c r="E181" s="7">
        <f t="shared" si="64"/>
        <v>288629.87878716365</v>
      </c>
      <c r="I181" s="14"/>
      <c r="J181" s="14"/>
      <c r="K181" s="18"/>
      <c r="L181" s="7">
        <f t="shared" si="65"/>
        <v>4921.0844427406155</v>
      </c>
      <c r="M181" s="7">
        <f t="shared" si="90"/>
        <v>276123.65344804787</v>
      </c>
      <c r="N181" s="14">
        <f t="shared" si="79"/>
        <v>16.971941258323064</v>
      </c>
      <c r="O181" s="13">
        <f t="shared" si="91"/>
        <v>2896.8202704634537</v>
      </c>
      <c r="P181" s="7">
        <f t="shared" si="80"/>
        <v>839944.99800678063</v>
      </c>
      <c r="Q181" s="12">
        <f t="shared" si="85"/>
        <v>171</v>
      </c>
      <c r="R181" s="9">
        <v>289.95412886709755</v>
      </c>
      <c r="S181" s="11">
        <f t="shared" si="88"/>
        <v>-2.1999999999999971E-2</v>
      </c>
      <c r="T181" s="10">
        <f t="shared" si="81"/>
        <v>1047454.6530624733</v>
      </c>
      <c r="U181" s="10">
        <f t="shared" si="89"/>
        <v>3928139.6512077963</v>
      </c>
      <c r="V181" s="10">
        <f t="shared" si="82"/>
        <v>1000</v>
      </c>
      <c r="W181" s="10">
        <f t="shared" si="83"/>
        <v>315482.66540509521</v>
      </c>
      <c r="X181" s="9">
        <f t="shared" si="66"/>
        <v>3.4488213839450337</v>
      </c>
      <c r="Y181" s="9">
        <f t="shared" si="86"/>
        <v>13550.900849591802</v>
      </c>
      <c r="AA181" s="10">
        <f t="shared" si="67"/>
        <v>2762.7202024584808</v>
      </c>
      <c r="AB181" s="10">
        <f t="shared" si="87"/>
        <v>475187.87482285965</v>
      </c>
      <c r="AC181" s="23"/>
      <c r="AD181" s="25">
        <f t="shared" si="68"/>
        <v>-2762.7202024584808</v>
      </c>
      <c r="AE181" s="25">
        <f t="shared" si="69"/>
        <v>-2762.7202024584808</v>
      </c>
      <c r="AF181" s="25">
        <f t="shared" si="70"/>
        <v>0</v>
      </c>
      <c r="AG181" s="25">
        <f t="shared" si="71"/>
        <v>0</v>
      </c>
      <c r="AH181" s="25">
        <f t="shared" si="72"/>
        <v>0</v>
      </c>
      <c r="AI181" s="25">
        <f t="shared" si="73"/>
        <v>0</v>
      </c>
      <c r="AJ181" s="25">
        <f t="shared" si="74"/>
        <v>0</v>
      </c>
      <c r="AK181" s="25">
        <f t="shared" si="75"/>
        <v>0</v>
      </c>
      <c r="AL181" s="25">
        <f t="shared" si="76"/>
        <v>0</v>
      </c>
      <c r="AM181" s="25">
        <f t="shared" si="77"/>
        <v>0</v>
      </c>
      <c r="AO181">
        <f t="shared" si="92"/>
        <v>-0.25</v>
      </c>
    </row>
    <row r="182" spans="1:41" x14ac:dyDescent="0.3">
      <c r="A182" s="4">
        <f t="shared" si="84"/>
        <v>173</v>
      </c>
      <c r="B182">
        <v>299.23266099084469</v>
      </c>
      <c r="C182" s="5">
        <f t="shared" si="63"/>
        <v>76</v>
      </c>
      <c r="D182" s="6">
        <f t="shared" si="78"/>
        <v>3.2000000000000063E-2</v>
      </c>
      <c r="E182" s="7">
        <f t="shared" si="64"/>
        <v>293820.87064786907</v>
      </c>
      <c r="I182" s="14"/>
      <c r="J182" s="14"/>
      <c r="K182" s="18"/>
      <c r="L182" s="7">
        <f t="shared" si="65"/>
        <v>4921.0844427406155</v>
      </c>
      <c r="M182" s="7">
        <f t="shared" si="90"/>
        <v>281044.73789078847</v>
      </c>
      <c r="N182" s="14">
        <f t="shared" si="79"/>
        <v>16.445679513878936</v>
      </c>
      <c r="O182" s="13">
        <f t="shared" si="91"/>
        <v>2913.2659499773326</v>
      </c>
      <c r="P182" s="7">
        <f t="shared" si="80"/>
        <v>871744.32238573825</v>
      </c>
      <c r="Q182" s="12">
        <f t="shared" si="85"/>
        <v>172</v>
      </c>
      <c r="R182" s="9">
        <v>299.23266099084469</v>
      </c>
      <c r="S182" s="11">
        <f t="shared" si="88"/>
        <v>3.2000000000000063E-2</v>
      </c>
      <c r="T182" s="10">
        <f t="shared" si="81"/>
        <v>1058969.1847088062</v>
      </c>
      <c r="U182" s="10">
        <f t="shared" si="89"/>
        <v>4054872.1200464461</v>
      </c>
      <c r="V182" s="10">
        <f t="shared" si="82"/>
        <v>1000</v>
      </c>
      <c r="W182" s="10">
        <f t="shared" si="83"/>
        <v>316482.66540509521</v>
      </c>
      <c r="X182" s="9">
        <f t="shared" si="66"/>
        <v>3.3418811859932496</v>
      </c>
      <c r="Y182" s="9">
        <f t="shared" si="86"/>
        <v>13554.242730777796</v>
      </c>
      <c r="AA182" s="10">
        <f t="shared" si="67"/>
        <v>2762.7202024584808</v>
      </c>
      <c r="AB182" s="10">
        <f t="shared" si="87"/>
        <v>477950.59502531815</v>
      </c>
      <c r="AC182" s="23"/>
      <c r="AD182" s="25">
        <f t="shared" si="68"/>
        <v>-2762.7202024584808</v>
      </c>
      <c r="AE182" s="25">
        <f t="shared" si="69"/>
        <v>-2762.7202024584808</v>
      </c>
      <c r="AF182" s="25">
        <f t="shared" si="70"/>
        <v>0</v>
      </c>
      <c r="AG182" s="25">
        <f t="shared" si="71"/>
        <v>0</v>
      </c>
      <c r="AH182" s="25">
        <f t="shared" si="72"/>
        <v>0</v>
      </c>
      <c r="AI182" s="25">
        <f t="shared" si="73"/>
        <v>0</v>
      </c>
      <c r="AJ182" s="25">
        <f t="shared" si="74"/>
        <v>0</v>
      </c>
      <c r="AK182" s="25">
        <f t="shared" si="75"/>
        <v>0</v>
      </c>
      <c r="AL182" s="25">
        <f t="shared" si="76"/>
        <v>0</v>
      </c>
      <c r="AM182" s="25">
        <f t="shared" si="77"/>
        <v>0</v>
      </c>
      <c r="AO182">
        <f t="shared" si="92"/>
        <v>-0.33333333333333304</v>
      </c>
    </row>
    <row r="183" spans="1:41" x14ac:dyDescent="0.3">
      <c r="A183" s="4">
        <f t="shared" si="84"/>
        <v>174</v>
      </c>
      <c r="B183">
        <v>314.79275936236866</v>
      </c>
      <c r="C183" s="5">
        <f t="shared" si="63"/>
        <v>77</v>
      </c>
      <c r="D183" s="6">
        <f t="shared" si="78"/>
        <v>5.2000000000000129E-2</v>
      </c>
      <c r="E183" s="7">
        <f t="shared" si="64"/>
        <v>299055.12077408016</v>
      </c>
      <c r="I183" s="14"/>
      <c r="J183" s="14"/>
      <c r="K183" s="18"/>
      <c r="L183" s="7">
        <f t="shared" si="65"/>
        <v>4921.0844427406155</v>
      </c>
      <c r="M183" s="7">
        <f t="shared" si="90"/>
        <v>285965.82233352907</v>
      </c>
      <c r="N183" s="14">
        <f t="shared" si="79"/>
        <v>15.632775203306972</v>
      </c>
      <c r="O183" s="13">
        <f t="shared" si="91"/>
        <v>2928.8987251806398</v>
      </c>
      <c r="P183" s="7">
        <f t="shared" si="80"/>
        <v>921996.11159253749</v>
      </c>
      <c r="Q183" s="12">
        <f t="shared" si="85"/>
        <v>173</v>
      </c>
      <c r="R183" s="9">
        <v>314.79275936236866</v>
      </c>
      <c r="S183" s="11">
        <f t="shared" si="88"/>
        <v>5.2000000000000129E-2</v>
      </c>
      <c r="T183" s="10">
        <f t="shared" si="81"/>
        <v>1070579.6707855246</v>
      </c>
      <c r="U183" s="10">
        <f t="shared" si="89"/>
        <v>4266777.4702888615</v>
      </c>
      <c r="V183" s="10">
        <f t="shared" si="82"/>
        <v>1000</v>
      </c>
      <c r="W183" s="10">
        <f t="shared" si="83"/>
        <v>317482.66540509521</v>
      </c>
      <c r="X183" s="9">
        <f t="shared" si="66"/>
        <v>3.176693142579134</v>
      </c>
      <c r="Y183" s="9">
        <f t="shared" si="86"/>
        <v>13557.419423920375</v>
      </c>
      <c r="AA183" s="10">
        <f t="shared" si="67"/>
        <v>2762.7202024584808</v>
      </c>
      <c r="AB183" s="10">
        <f t="shared" si="87"/>
        <v>480713.31522777665</v>
      </c>
      <c r="AC183" s="23"/>
      <c r="AD183" s="25">
        <f t="shared" si="68"/>
        <v>-2762.7202024584808</v>
      </c>
      <c r="AE183" s="25">
        <f t="shared" si="69"/>
        <v>-2762.7202024584808</v>
      </c>
      <c r="AF183" s="25">
        <f t="shared" si="70"/>
        <v>0</v>
      </c>
      <c r="AG183" s="25">
        <f t="shared" si="71"/>
        <v>0</v>
      </c>
      <c r="AH183" s="25">
        <f t="shared" si="72"/>
        <v>0</v>
      </c>
      <c r="AI183" s="25">
        <f t="shared" si="73"/>
        <v>0</v>
      </c>
      <c r="AJ183" s="25">
        <f t="shared" si="74"/>
        <v>0</v>
      </c>
      <c r="AK183" s="25">
        <f t="shared" si="75"/>
        <v>0</v>
      </c>
      <c r="AL183" s="25">
        <f t="shared" si="76"/>
        <v>0</v>
      </c>
      <c r="AM183" s="25">
        <f t="shared" si="77"/>
        <v>0</v>
      </c>
      <c r="AO183">
        <f t="shared" si="92"/>
        <v>-0.41666666666666696</v>
      </c>
    </row>
    <row r="184" spans="1:41" x14ac:dyDescent="0.3">
      <c r="A184" s="4">
        <f t="shared" si="84"/>
        <v>175</v>
      </c>
      <c r="B184">
        <v>322.03299282770308</v>
      </c>
      <c r="C184" s="5">
        <f t="shared" si="63"/>
        <v>78</v>
      </c>
      <c r="D184" s="6">
        <f t="shared" si="78"/>
        <v>2.2999999999999833E-2</v>
      </c>
      <c r="E184" s="7">
        <f t="shared" si="64"/>
        <v>304332.98965134314</v>
      </c>
      <c r="I184" s="14"/>
      <c r="J184" s="14"/>
      <c r="K184" s="18"/>
      <c r="L184" s="7">
        <f t="shared" si="65"/>
        <v>4921.0844427406155</v>
      </c>
      <c r="M184" s="7">
        <f t="shared" si="90"/>
        <v>290886.90677626966</v>
      </c>
      <c r="N184" s="14">
        <f t="shared" si="79"/>
        <v>15.28130518407329</v>
      </c>
      <c r="O184" s="13">
        <f t="shared" si="91"/>
        <v>2944.1800303647133</v>
      </c>
      <c r="P184" s="7">
        <f t="shared" si="80"/>
        <v>948123.10660190636</v>
      </c>
      <c r="Q184" s="12">
        <f t="shared" si="85"/>
        <v>174</v>
      </c>
      <c r="R184" s="9">
        <v>322.03299282770308</v>
      </c>
      <c r="S184" s="11">
        <f t="shared" si="88"/>
        <v>2.2999999999999833E-2</v>
      </c>
      <c r="T184" s="10">
        <f t="shared" si="81"/>
        <v>1082286.9109128832</v>
      </c>
      <c r="U184" s="10">
        <f t="shared" si="89"/>
        <v>4365936.3521055048</v>
      </c>
      <c r="V184" s="10">
        <f t="shared" si="82"/>
        <v>1000</v>
      </c>
      <c r="W184" s="10">
        <f t="shared" si="83"/>
        <v>318482.66540509521</v>
      </c>
      <c r="X184" s="9">
        <f t="shared" si="66"/>
        <v>3.1052718891291637</v>
      </c>
      <c r="Y184" s="9">
        <f t="shared" si="86"/>
        <v>13560.524695809505</v>
      </c>
      <c r="AA184" s="10">
        <f t="shared" si="67"/>
        <v>2762.7202024584808</v>
      </c>
      <c r="AB184" s="10">
        <f t="shared" si="87"/>
        <v>483476.03543023515</v>
      </c>
      <c r="AC184" s="23"/>
      <c r="AD184" s="25">
        <f t="shared" si="68"/>
        <v>-2762.7202024584808</v>
      </c>
      <c r="AE184" s="25">
        <f t="shared" si="69"/>
        <v>-2762.7202024584808</v>
      </c>
      <c r="AF184" s="25">
        <f t="shared" si="70"/>
        <v>0</v>
      </c>
      <c r="AG184" s="25">
        <f t="shared" si="71"/>
        <v>0</v>
      </c>
      <c r="AH184" s="25">
        <f t="shared" si="72"/>
        <v>0</v>
      </c>
      <c r="AI184" s="25">
        <f t="shared" si="73"/>
        <v>0</v>
      </c>
      <c r="AJ184" s="25">
        <f t="shared" si="74"/>
        <v>0</v>
      </c>
      <c r="AK184" s="25">
        <f t="shared" si="75"/>
        <v>0</v>
      </c>
      <c r="AL184" s="25">
        <f t="shared" si="76"/>
        <v>0</v>
      </c>
      <c r="AM184" s="25">
        <f t="shared" si="77"/>
        <v>0</v>
      </c>
      <c r="AO184">
        <f t="shared" si="92"/>
        <v>-0.5</v>
      </c>
    </row>
    <row r="185" spans="1:41" x14ac:dyDescent="0.3">
      <c r="A185" s="4">
        <f t="shared" si="84"/>
        <v>176</v>
      </c>
      <c r="B185">
        <v>345.86343429695313</v>
      </c>
      <c r="C185" s="5">
        <f t="shared" si="63"/>
        <v>79</v>
      </c>
      <c r="D185" s="6">
        <f t="shared" si="78"/>
        <v>7.4000000000000066E-2</v>
      </c>
      <c r="E185" s="7">
        <f t="shared" si="64"/>
        <v>309654.84076924995</v>
      </c>
      <c r="I185" s="14"/>
      <c r="J185" s="14"/>
      <c r="K185" s="18"/>
      <c r="L185" s="7">
        <f t="shared" si="65"/>
        <v>4921.0844427406155</v>
      </c>
      <c r="M185" s="7">
        <f t="shared" si="90"/>
        <v>295807.99121901026</v>
      </c>
      <c r="N185" s="14">
        <f t="shared" si="79"/>
        <v>14.228403337125966</v>
      </c>
      <c r="O185" s="13">
        <f t="shared" si="91"/>
        <v>2958.4084337018394</v>
      </c>
      <c r="P185" s="7">
        <f t="shared" si="80"/>
        <v>1023205.3009331882</v>
      </c>
      <c r="Q185" s="12">
        <f t="shared" si="85"/>
        <v>175</v>
      </c>
      <c r="R185" s="9">
        <v>345.86343429695313</v>
      </c>
      <c r="S185" s="11">
        <f t="shared" si="88"/>
        <v>7.4000000000000066E-2</v>
      </c>
      <c r="T185" s="10">
        <f t="shared" si="81"/>
        <v>1094091.711374636</v>
      </c>
      <c r="U185" s="10">
        <f t="shared" si="89"/>
        <v>4690089.6421613125</v>
      </c>
      <c r="V185" s="10">
        <f t="shared" si="82"/>
        <v>1000</v>
      </c>
      <c r="W185" s="10">
        <f t="shared" si="83"/>
        <v>319482.66540509521</v>
      </c>
      <c r="X185" s="9">
        <f t="shared" si="66"/>
        <v>2.891314608127713</v>
      </c>
      <c r="Y185" s="9">
        <f t="shared" si="86"/>
        <v>13563.416010417634</v>
      </c>
      <c r="AA185" s="10">
        <f t="shared" si="67"/>
        <v>2762.7202024584808</v>
      </c>
      <c r="AB185" s="10">
        <f t="shared" si="87"/>
        <v>486238.75563269365</v>
      </c>
      <c r="AC185" s="23"/>
      <c r="AD185" s="25">
        <f t="shared" si="68"/>
        <v>-2762.7202024584808</v>
      </c>
      <c r="AE185" s="25">
        <f t="shared" si="69"/>
        <v>-2762.7202024584808</v>
      </c>
      <c r="AF185" s="25">
        <f t="shared" si="70"/>
        <v>0</v>
      </c>
      <c r="AG185" s="25">
        <f t="shared" si="71"/>
        <v>0</v>
      </c>
      <c r="AH185" s="25">
        <f t="shared" si="72"/>
        <v>0</v>
      </c>
      <c r="AI185" s="25">
        <f t="shared" si="73"/>
        <v>0</v>
      </c>
      <c r="AJ185" s="25">
        <f t="shared" si="74"/>
        <v>0</v>
      </c>
      <c r="AK185" s="25">
        <f t="shared" si="75"/>
        <v>0</v>
      </c>
      <c r="AL185" s="25">
        <f t="shared" si="76"/>
        <v>0</v>
      </c>
      <c r="AM185" s="25">
        <f t="shared" si="77"/>
        <v>0</v>
      </c>
      <c r="AO185">
        <f t="shared" si="92"/>
        <v>-0.58333333333333304</v>
      </c>
    </row>
    <row r="186" spans="1:41" x14ac:dyDescent="0.3">
      <c r="A186" s="4">
        <f t="shared" si="84"/>
        <v>177</v>
      </c>
      <c r="B186">
        <v>325.11162823913594</v>
      </c>
      <c r="C186" s="5">
        <f t="shared" si="63"/>
        <v>80</v>
      </c>
      <c r="D186" s="6">
        <f t="shared" si="78"/>
        <v>-6.0000000000000012E-2</v>
      </c>
      <c r="E186" s="7">
        <f t="shared" si="64"/>
        <v>315021.04064647265</v>
      </c>
      <c r="I186" s="14"/>
      <c r="J186" s="14"/>
      <c r="K186" s="18"/>
      <c r="L186" s="7">
        <f t="shared" si="65"/>
        <v>4921.0844427406155</v>
      </c>
      <c r="M186" s="7">
        <f t="shared" si="90"/>
        <v>300729.07566175086</v>
      </c>
      <c r="N186" s="14">
        <f t="shared" si="79"/>
        <v>15.136599294814859</v>
      </c>
      <c r="O186" s="13">
        <f t="shared" si="91"/>
        <v>2973.5450329966543</v>
      </c>
      <c r="P186" s="7">
        <f t="shared" si="80"/>
        <v>966734.06731993752</v>
      </c>
      <c r="Q186" s="12">
        <f t="shared" si="85"/>
        <v>176</v>
      </c>
      <c r="R186" s="9">
        <v>325.11162823913594</v>
      </c>
      <c r="S186" s="11">
        <f t="shared" si="88"/>
        <v>-6.0000000000000012E-2</v>
      </c>
      <c r="T186" s="10">
        <f t="shared" si="81"/>
        <v>1105994.8851735704</v>
      </c>
      <c r="U186" s="10">
        <f t="shared" si="89"/>
        <v>4409624.2636316335</v>
      </c>
      <c r="V186" s="10">
        <f t="shared" si="82"/>
        <v>1000</v>
      </c>
      <c r="W186" s="10">
        <f t="shared" si="83"/>
        <v>320482.66540509521</v>
      </c>
      <c r="X186" s="9">
        <f t="shared" si="66"/>
        <v>3.0758666043911838</v>
      </c>
      <c r="Y186" s="9">
        <f t="shared" si="86"/>
        <v>13566.491877022025</v>
      </c>
      <c r="AA186" s="10">
        <f t="shared" si="67"/>
        <v>2762.7202024584808</v>
      </c>
      <c r="AB186" s="10">
        <f t="shared" si="87"/>
        <v>489001.47583515215</v>
      </c>
      <c r="AC186" s="23"/>
      <c r="AD186" s="25">
        <f t="shared" si="68"/>
        <v>-2762.7202024584808</v>
      </c>
      <c r="AE186" s="25">
        <f t="shared" si="69"/>
        <v>-2762.7202024584808</v>
      </c>
      <c r="AF186" s="25">
        <f t="shared" si="70"/>
        <v>0</v>
      </c>
      <c r="AG186" s="25">
        <f t="shared" si="71"/>
        <v>0</v>
      </c>
      <c r="AH186" s="25">
        <f t="shared" si="72"/>
        <v>0</v>
      </c>
      <c r="AI186" s="25">
        <f t="shared" si="73"/>
        <v>0</v>
      </c>
      <c r="AJ186" s="25">
        <f t="shared" si="74"/>
        <v>0</v>
      </c>
      <c r="AK186" s="25">
        <f t="shared" si="75"/>
        <v>0</v>
      </c>
      <c r="AL186" s="25">
        <f t="shared" si="76"/>
        <v>0</v>
      </c>
      <c r="AM186" s="25">
        <f t="shared" si="77"/>
        <v>0</v>
      </c>
      <c r="AO186">
        <f t="shared" si="92"/>
        <v>-0.66666666666666696</v>
      </c>
    </row>
    <row r="187" spans="1:41" x14ac:dyDescent="0.3">
      <c r="A187" s="4">
        <f t="shared" si="84"/>
        <v>178</v>
      </c>
      <c r="B187">
        <v>319.25961893083149</v>
      </c>
      <c r="C187" s="5">
        <f t="shared" si="63"/>
        <v>81</v>
      </c>
      <c r="D187" s="6">
        <f t="shared" si="78"/>
        <v>-1.7999999999999995E-2</v>
      </c>
      <c r="E187" s="7">
        <f t="shared" si="64"/>
        <v>320431.95885600551</v>
      </c>
      <c r="I187" s="14"/>
      <c r="J187" s="14"/>
      <c r="K187" s="18"/>
      <c r="L187" s="7">
        <f t="shared" si="65"/>
        <v>4921.0844427406155</v>
      </c>
      <c r="M187" s="7">
        <f t="shared" si="90"/>
        <v>305650.16010449146</v>
      </c>
      <c r="N187" s="14">
        <f t="shared" si="79"/>
        <v>15.414052235045681</v>
      </c>
      <c r="O187" s="13">
        <f t="shared" si="91"/>
        <v>2988.9590852317001</v>
      </c>
      <c r="P187" s="7">
        <f t="shared" si="80"/>
        <v>954253.93855091929</v>
      </c>
      <c r="Q187" s="12">
        <f t="shared" si="85"/>
        <v>177</v>
      </c>
      <c r="R187" s="9">
        <v>319.25961893083149</v>
      </c>
      <c r="S187" s="11">
        <f t="shared" si="88"/>
        <v>-1.7999999999999995E-2</v>
      </c>
      <c r="T187" s="10">
        <f t="shared" si="81"/>
        <v>1117997.2520874958</v>
      </c>
      <c r="U187" s="10">
        <f t="shared" si="89"/>
        <v>4331233.0268862639</v>
      </c>
      <c r="V187" s="10">
        <f t="shared" si="82"/>
        <v>1000</v>
      </c>
      <c r="W187" s="10">
        <f t="shared" si="83"/>
        <v>321482.66540509521</v>
      </c>
      <c r="X187" s="9">
        <f t="shared" si="66"/>
        <v>3.132247051314851</v>
      </c>
      <c r="Y187" s="9">
        <f t="shared" si="86"/>
        <v>13569.62412407334</v>
      </c>
      <c r="AA187" s="10">
        <f t="shared" si="67"/>
        <v>2762.7202024584808</v>
      </c>
      <c r="AB187" s="10">
        <f t="shared" si="87"/>
        <v>491764.19603761064</v>
      </c>
      <c r="AC187" s="23"/>
      <c r="AD187" s="25">
        <f t="shared" si="68"/>
        <v>-2762.7202024584808</v>
      </c>
      <c r="AE187" s="25">
        <f t="shared" si="69"/>
        <v>-2762.7202024584808</v>
      </c>
      <c r="AF187" s="25">
        <f t="shared" si="70"/>
        <v>0</v>
      </c>
      <c r="AG187" s="25">
        <f t="shared" si="71"/>
        <v>0</v>
      </c>
      <c r="AH187" s="25">
        <f t="shared" si="72"/>
        <v>0</v>
      </c>
      <c r="AI187" s="25">
        <f t="shared" si="73"/>
        <v>0</v>
      </c>
      <c r="AJ187" s="25">
        <f t="shared" si="74"/>
        <v>0</v>
      </c>
      <c r="AK187" s="25">
        <f t="shared" si="75"/>
        <v>0</v>
      </c>
      <c r="AL187" s="25">
        <f t="shared" si="76"/>
        <v>0</v>
      </c>
      <c r="AM187" s="25">
        <f t="shared" si="77"/>
        <v>0</v>
      </c>
      <c r="AO187">
        <f t="shared" si="92"/>
        <v>-0.75</v>
      </c>
    </row>
    <row r="188" spans="1:41" x14ac:dyDescent="0.3">
      <c r="A188" s="4">
        <f t="shared" si="84"/>
        <v>179</v>
      </c>
      <c r="B188">
        <v>313.83220540900737</v>
      </c>
      <c r="C188" s="5">
        <f t="shared" si="63"/>
        <v>82</v>
      </c>
      <c r="D188" s="6">
        <f t="shared" si="78"/>
        <v>-1.6999999999999956E-2</v>
      </c>
      <c r="E188" s="7">
        <f t="shared" si="64"/>
        <v>325887.9680506179</v>
      </c>
      <c r="I188" s="14"/>
      <c r="J188" s="14"/>
      <c r="K188" s="18"/>
      <c r="L188" s="7">
        <f t="shared" si="65"/>
        <v>4921.0844427406155</v>
      </c>
      <c r="M188" s="7">
        <f t="shared" si="90"/>
        <v>310571.24454723205</v>
      </c>
      <c r="N188" s="14">
        <f t="shared" si="79"/>
        <v>15.680622823037314</v>
      </c>
      <c r="O188" s="13">
        <f t="shared" si="91"/>
        <v>3004.6397080547376</v>
      </c>
      <c r="P188" s="7">
        <f t="shared" si="80"/>
        <v>942952.70603829436</v>
      </c>
      <c r="Q188" s="12">
        <f t="shared" si="85"/>
        <v>178</v>
      </c>
      <c r="R188" s="9">
        <v>313.83220540900737</v>
      </c>
      <c r="S188" s="11">
        <f t="shared" si="88"/>
        <v>-1.6999999999999956E-2</v>
      </c>
      <c r="T188" s="10">
        <f t="shared" si="81"/>
        <v>1130099.638725704</v>
      </c>
      <c r="U188" s="10">
        <f t="shared" si="89"/>
        <v>4258585.0654291976</v>
      </c>
      <c r="V188" s="10">
        <f t="shared" si="82"/>
        <v>1000</v>
      </c>
      <c r="W188" s="10">
        <f t="shared" si="83"/>
        <v>322482.66540509521</v>
      </c>
      <c r="X188" s="9">
        <f t="shared" si="66"/>
        <v>3.1864161254474577</v>
      </c>
      <c r="Y188" s="9">
        <f t="shared" si="86"/>
        <v>13572.810540198787</v>
      </c>
      <c r="AA188" s="10">
        <f t="shared" si="67"/>
        <v>2762.7202024584808</v>
      </c>
      <c r="AB188" s="10">
        <f t="shared" si="87"/>
        <v>494526.91624006914</v>
      </c>
      <c r="AC188" s="23"/>
      <c r="AD188" s="25">
        <f t="shared" si="68"/>
        <v>-2762.7202024584808</v>
      </c>
      <c r="AE188" s="25">
        <f t="shared" si="69"/>
        <v>-2762.7202024584808</v>
      </c>
      <c r="AF188" s="25">
        <f t="shared" si="70"/>
        <v>0</v>
      </c>
      <c r="AG188" s="25">
        <f t="shared" si="71"/>
        <v>0</v>
      </c>
      <c r="AH188" s="25">
        <f t="shared" si="72"/>
        <v>0</v>
      </c>
      <c r="AI188" s="25">
        <f t="shared" si="73"/>
        <v>0</v>
      </c>
      <c r="AJ188" s="25">
        <f t="shared" si="74"/>
        <v>0</v>
      </c>
      <c r="AK188" s="25">
        <f t="shared" si="75"/>
        <v>0</v>
      </c>
      <c r="AL188" s="25">
        <f t="shared" si="76"/>
        <v>0</v>
      </c>
      <c r="AM188" s="25">
        <f t="shared" si="77"/>
        <v>0</v>
      </c>
      <c r="AO188">
        <f t="shared" si="92"/>
        <v>-0.83333333333333304</v>
      </c>
    </row>
    <row r="189" spans="1:41" x14ac:dyDescent="0.3">
      <c r="A189" s="4">
        <f t="shared" si="84"/>
        <v>180</v>
      </c>
      <c r="B189">
        <v>297.82676293314796</v>
      </c>
      <c r="C189" s="5">
        <f t="shared" si="63"/>
        <v>83</v>
      </c>
      <c r="D189" s="6">
        <f t="shared" si="78"/>
        <v>-5.1000000000000115E-2</v>
      </c>
      <c r="E189" s="7">
        <f t="shared" si="64"/>
        <v>331389.44398851861</v>
      </c>
      <c r="I189" s="14"/>
      <c r="J189" s="14"/>
      <c r="K189" s="18"/>
      <c r="L189" s="7">
        <f t="shared" si="65"/>
        <v>4921.0844427406155</v>
      </c>
      <c r="M189" s="7">
        <f t="shared" si="90"/>
        <v>315492.32898997265</v>
      </c>
      <c r="N189" s="14">
        <f t="shared" si="79"/>
        <v>16.523311720798016</v>
      </c>
      <c r="O189" s="13">
        <f t="shared" si="91"/>
        <v>3021.1630197755358</v>
      </c>
      <c r="P189" s="7">
        <f t="shared" si="80"/>
        <v>899783.20247308188</v>
      </c>
      <c r="Q189" s="12">
        <f t="shared" si="85"/>
        <v>179</v>
      </c>
      <c r="R189" s="9">
        <v>297.82676293314796</v>
      </c>
      <c r="S189" s="11">
        <f t="shared" si="88"/>
        <v>-5.1000000000000115E-2</v>
      </c>
      <c r="T189" s="10">
        <f t="shared" si="81"/>
        <v>1142302.8785858974</v>
      </c>
      <c r="U189" s="10">
        <f t="shared" si="89"/>
        <v>4042346.227092308</v>
      </c>
      <c r="V189" s="10">
        <f t="shared" si="82"/>
        <v>1000</v>
      </c>
      <c r="W189" s="10">
        <f t="shared" si="83"/>
        <v>323482.66540509521</v>
      </c>
      <c r="X189" s="9">
        <f t="shared" si="66"/>
        <v>3.3576566126948979</v>
      </c>
      <c r="Y189" s="9">
        <f t="shared" si="86"/>
        <v>13576.168196811483</v>
      </c>
      <c r="AA189" s="10">
        <f t="shared" si="67"/>
        <v>2762.7202024584808</v>
      </c>
      <c r="AB189" s="10">
        <f t="shared" si="87"/>
        <v>497289.63644252764</v>
      </c>
      <c r="AC189" s="23"/>
      <c r="AD189" s="25">
        <f t="shared" si="68"/>
        <v>-2762.7202024584808</v>
      </c>
      <c r="AE189" s="25">
        <f t="shared" si="69"/>
        <v>-2762.7202024584808</v>
      </c>
      <c r="AF189" s="25">
        <f t="shared" si="70"/>
        <v>0</v>
      </c>
      <c r="AG189" s="25">
        <f t="shared" si="71"/>
        <v>0</v>
      </c>
      <c r="AH189" s="25">
        <f t="shared" si="72"/>
        <v>0</v>
      </c>
      <c r="AI189" s="25">
        <f t="shared" si="73"/>
        <v>0</v>
      </c>
      <c r="AJ189" s="25">
        <f t="shared" si="74"/>
        <v>0</v>
      </c>
      <c r="AK189" s="25">
        <f t="shared" si="75"/>
        <v>0</v>
      </c>
      <c r="AL189" s="25">
        <f t="shared" si="76"/>
        <v>0</v>
      </c>
      <c r="AM189" s="25">
        <f t="shared" si="77"/>
        <v>0</v>
      </c>
      <c r="AO189">
        <f t="shared" si="92"/>
        <v>-0.91666666666666696</v>
      </c>
    </row>
    <row r="190" spans="1:41" x14ac:dyDescent="0.3">
      <c r="A190" s="4">
        <f t="shared" si="84"/>
        <v>181</v>
      </c>
      <c r="B190">
        <v>274.29844866142929</v>
      </c>
      <c r="C190" s="5">
        <f t="shared" si="63"/>
        <v>84</v>
      </c>
      <c r="D190" s="6">
        <f t="shared" si="78"/>
        <v>-7.8999999999999945E-2</v>
      </c>
      <c r="E190" s="7">
        <f t="shared" si="64"/>
        <v>336936.76555923512</v>
      </c>
      <c r="I190" s="14"/>
      <c r="J190" s="14"/>
      <c r="K190" s="18"/>
      <c r="L190" s="7">
        <f t="shared" si="65"/>
        <v>5418.1139714574174</v>
      </c>
      <c r="M190" s="7">
        <f t="shared" si="90"/>
        <v>320910.44296143006</v>
      </c>
      <c r="N190" s="14">
        <f t="shared" si="79"/>
        <v>19.752623457761793</v>
      </c>
      <c r="O190" s="13">
        <f t="shared" si="91"/>
        <v>3040.9156432332975</v>
      </c>
      <c r="P190" s="7">
        <f t="shared" si="80"/>
        <v>834118.4434491659</v>
      </c>
      <c r="Q190" s="12">
        <f t="shared" si="85"/>
        <v>180</v>
      </c>
      <c r="R190" s="9">
        <v>274.29844866142929</v>
      </c>
      <c r="S190" s="11">
        <f t="shared" si="88"/>
        <v>-7.8999999999999945E-2</v>
      </c>
      <c r="T190" s="10">
        <f t="shared" si="81"/>
        <v>1154607.8121115917</v>
      </c>
      <c r="U190" s="10">
        <f t="shared" si="89"/>
        <v>3723921.8751520161</v>
      </c>
      <c r="V190" s="10">
        <f t="shared" si="82"/>
        <v>1000</v>
      </c>
      <c r="W190" s="10">
        <f t="shared" si="83"/>
        <v>324482.66540509521</v>
      </c>
      <c r="X190" s="9">
        <f t="shared" si="66"/>
        <v>3.6456640745872941</v>
      </c>
      <c r="Y190" s="9">
        <f t="shared" si="86"/>
        <v>13579.81386088607</v>
      </c>
      <c r="AA190" s="10">
        <f t="shared" si="67"/>
        <v>2762.7202024584808</v>
      </c>
      <c r="AB190" s="10">
        <f t="shared" si="87"/>
        <v>500052.35664498614</v>
      </c>
      <c r="AC190" s="23"/>
      <c r="AD190" s="25">
        <f t="shared" si="68"/>
        <v>-2762.7202024584808</v>
      </c>
      <c r="AE190" s="25">
        <f t="shared" si="69"/>
        <v>-2762.7202024584808</v>
      </c>
      <c r="AF190" s="25">
        <f t="shared" si="70"/>
        <v>0</v>
      </c>
      <c r="AG190" s="25">
        <f t="shared" si="71"/>
        <v>0</v>
      </c>
      <c r="AH190" s="25">
        <f t="shared" si="72"/>
        <v>0</v>
      </c>
      <c r="AI190" s="25">
        <f t="shared" si="73"/>
        <v>0</v>
      </c>
      <c r="AJ190" s="25">
        <f t="shared" si="74"/>
        <v>0</v>
      </c>
      <c r="AK190" s="25">
        <f t="shared" si="75"/>
        <v>0</v>
      </c>
      <c r="AL190" s="25">
        <f t="shared" si="76"/>
        <v>0</v>
      </c>
      <c r="AM190" s="25">
        <f t="shared" si="77"/>
        <v>0</v>
      </c>
      <c r="AO190">
        <f t="shared" si="92"/>
        <v>0</v>
      </c>
    </row>
    <row r="191" spans="1:41" x14ac:dyDescent="0.3">
      <c r="A191" s="4">
        <f t="shared" si="84"/>
        <v>182</v>
      </c>
      <c r="B191">
        <v>259.7606308823735</v>
      </c>
      <c r="C191" s="5">
        <f t="shared" si="63"/>
        <v>85</v>
      </c>
      <c r="D191" s="6">
        <f t="shared" si="78"/>
        <v>-5.3000000000000123E-2</v>
      </c>
      <c r="E191" s="7">
        <f t="shared" si="64"/>
        <v>342530.31480970769</v>
      </c>
      <c r="I191" s="14"/>
      <c r="J191" s="14"/>
      <c r="K191" s="18"/>
      <c r="L191" s="7">
        <f t="shared" si="65"/>
        <v>5418.1139714574174</v>
      </c>
      <c r="M191" s="7">
        <f t="shared" si="90"/>
        <v>326328.55693288747</v>
      </c>
      <c r="N191" s="14">
        <f t="shared" si="79"/>
        <v>20.85810291210327</v>
      </c>
      <c r="O191" s="13">
        <f t="shared" si="91"/>
        <v>3061.7737461454008</v>
      </c>
      <c r="P191" s="7">
        <f t="shared" si="80"/>
        <v>795328.27991781745</v>
      </c>
      <c r="Q191" s="12">
        <f t="shared" si="85"/>
        <v>181</v>
      </c>
      <c r="R191" s="9">
        <v>259.7606308823735</v>
      </c>
      <c r="S191" s="11">
        <f t="shared" si="88"/>
        <v>-5.3000000000000123E-2</v>
      </c>
      <c r="T191" s="10">
        <f t="shared" si="81"/>
        <v>1167015.2867500004</v>
      </c>
      <c r="U191" s="10">
        <f t="shared" si="89"/>
        <v>3527501.0157689587</v>
      </c>
      <c r="V191" s="10">
        <f t="shared" si="82"/>
        <v>1000</v>
      </c>
      <c r="W191" s="10">
        <f t="shared" si="83"/>
        <v>325482.66540509521</v>
      </c>
      <c r="X191" s="9">
        <f t="shared" si="66"/>
        <v>3.8496980724258654</v>
      </c>
      <c r="Y191" s="9">
        <f t="shared" si="86"/>
        <v>13583.663558958497</v>
      </c>
      <c r="AA191" s="10">
        <f t="shared" si="67"/>
        <v>2762.7202024584808</v>
      </c>
      <c r="AB191" s="10">
        <f t="shared" si="87"/>
        <v>502815.07684744464</v>
      </c>
      <c r="AC191" s="23"/>
      <c r="AD191" s="25">
        <f t="shared" si="68"/>
        <v>-2762.7202024584808</v>
      </c>
      <c r="AE191" s="25">
        <f t="shared" si="69"/>
        <v>-2762.7202024584808</v>
      </c>
      <c r="AF191" s="25">
        <f t="shared" si="70"/>
        <v>0</v>
      </c>
      <c r="AG191" s="25">
        <f t="shared" si="71"/>
        <v>0</v>
      </c>
      <c r="AH191" s="25">
        <f t="shared" si="72"/>
        <v>0</v>
      </c>
      <c r="AI191" s="25">
        <f t="shared" si="73"/>
        <v>0</v>
      </c>
      <c r="AJ191" s="25">
        <f t="shared" si="74"/>
        <v>0</v>
      </c>
      <c r="AK191" s="25">
        <f t="shared" si="75"/>
        <v>0</v>
      </c>
      <c r="AL191" s="25">
        <f t="shared" si="76"/>
        <v>0</v>
      </c>
      <c r="AM191" s="25">
        <f t="shared" si="77"/>
        <v>0</v>
      </c>
      <c r="AO191">
        <f t="shared" si="92"/>
        <v>-8.3333333333333037E-2</v>
      </c>
    </row>
    <row r="192" spans="1:41" x14ac:dyDescent="0.3">
      <c r="A192" s="4">
        <f t="shared" si="84"/>
        <v>183</v>
      </c>
      <c r="B192">
        <v>253.52637574119655</v>
      </c>
      <c r="C192" s="5">
        <f t="shared" si="63"/>
        <v>86</v>
      </c>
      <c r="D192" s="6">
        <f t="shared" si="78"/>
        <v>-2.399999999999998E-2</v>
      </c>
      <c r="E192" s="7">
        <f t="shared" si="64"/>
        <v>348170.47697060107</v>
      </c>
      <c r="I192" s="14"/>
      <c r="J192" s="14"/>
      <c r="K192" s="18"/>
      <c r="L192" s="7">
        <f t="shared" si="65"/>
        <v>5418.1139714574174</v>
      </c>
      <c r="M192" s="7">
        <f t="shared" si="90"/>
        <v>331746.67090434488</v>
      </c>
      <c r="N192" s="14">
        <f t="shared" si="79"/>
        <v>21.371007082073021</v>
      </c>
      <c r="O192" s="13">
        <f t="shared" si="91"/>
        <v>3083.1447532274738</v>
      </c>
      <c r="P192" s="7">
        <f t="shared" si="80"/>
        <v>781658.51517124719</v>
      </c>
      <c r="Q192" s="12">
        <f t="shared" si="85"/>
        <v>182</v>
      </c>
      <c r="R192" s="9">
        <v>253.52637574119655</v>
      </c>
      <c r="S192" s="11">
        <f t="shared" si="88"/>
        <v>-2.399999999999998E-2</v>
      </c>
      <c r="T192" s="10">
        <f t="shared" si="81"/>
        <v>1179526.1570103962</v>
      </c>
      <c r="U192" s="10">
        <f t="shared" si="89"/>
        <v>3443816.9913905035</v>
      </c>
      <c r="V192" s="10">
        <f t="shared" si="82"/>
        <v>1000</v>
      </c>
      <c r="W192" s="10">
        <f t="shared" si="83"/>
        <v>326482.66540509521</v>
      </c>
      <c r="X192" s="9">
        <f t="shared" si="66"/>
        <v>3.9443627791248619</v>
      </c>
      <c r="Y192" s="9">
        <f t="shared" si="86"/>
        <v>13587.607921737621</v>
      </c>
      <c r="AA192" s="10">
        <f t="shared" si="67"/>
        <v>2762.7202024584808</v>
      </c>
      <c r="AB192" s="10">
        <f t="shared" si="87"/>
        <v>505577.79704990314</v>
      </c>
      <c r="AC192" s="23"/>
      <c r="AD192" s="25">
        <f t="shared" si="68"/>
        <v>-2762.7202024584808</v>
      </c>
      <c r="AE192" s="25">
        <f t="shared" si="69"/>
        <v>-2762.7202024584808</v>
      </c>
      <c r="AF192" s="25">
        <f t="shared" si="70"/>
        <v>0</v>
      </c>
      <c r="AG192" s="25">
        <f t="shared" si="71"/>
        <v>0</v>
      </c>
      <c r="AH192" s="25">
        <f t="shared" si="72"/>
        <v>0</v>
      </c>
      <c r="AI192" s="25">
        <f t="shared" si="73"/>
        <v>0</v>
      </c>
      <c r="AJ192" s="25">
        <f t="shared" si="74"/>
        <v>0</v>
      </c>
      <c r="AK192" s="25">
        <f t="shared" si="75"/>
        <v>0</v>
      </c>
      <c r="AL192" s="25">
        <f t="shared" si="76"/>
        <v>0</v>
      </c>
      <c r="AM192" s="25">
        <f t="shared" si="77"/>
        <v>0</v>
      </c>
      <c r="AO192">
        <f t="shared" si="92"/>
        <v>-0.16666666666666696</v>
      </c>
    </row>
    <row r="193" spans="1:41" x14ac:dyDescent="0.3">
      <c r="A193" s="4">
        <f t="shared" si="84"/>
        <v>184</v>
      </c>
      <c r="B193">
        <v>241.10358332987789</v>
      </c>
      <c r="C193" s="5">
        <f t="shared" si="63"/>
        <v>87</v>
      </c>
      <c r="D193" s="6">
        <f t="shared" si="78"/>
        <v>-4.9000000000000085E-2</v>
      </c>
      <c r="E193" s="7">
        <f t="shared" si="64"/>
        <v>353857.64048283483</v>
      </c>
      <c r="I193" s="14"/>
      <c r="J193" s="14"/>
      <c r="K193" s="18"/>
      <c r="L193" s="7">
        <f t="shared" si="65"/>
        <v>5418.1139714574174</v>
      </c>
      <c r="M193" s="7">
        <f t="shared" si="90"/>
        <v>337164.78487580229</v>
      </c>
      <c r="N193" s="14">
        <f t="shared" si="79"/>
        <v>22.472142042137776</v>
      </c>
      <c r="O193" s="13">
        <f t="shared" si="91"/>
        <v>3105.6168952696116</v>
      </c>
      <c r="P193" s="7">
        <f t="shared" si="80"/>
        <v>748775.36189931352</v>
      </c>
      <c r="Q193" s="12">
        <f t="shared" si="85"/>
        <v>183</v>
      </c>
      <c r="R193" s="9">
        <v>241.10358332987789</v>
      </c>
      <c r="S193" s="11">
        <f t="shared" si="88"/>
        <v>-4.9000000000000085E-2</v>
      </c>
      <c r="T193" s="10">
        <f t="shared" si="81"/>
        <v>1192141.2845229614</v>
      </c>
      <c r="U193" s="10">
        <f t="shared" si="89"/>
        <v>3276020.9588123686</v>
      </c>
      <c r="V193" s="10">
        <f t="shared" si="82"/>
        <v>1000</v>
      </c>
      <c r="W193" s="10">
        <f t="shared" si="83"/>
        <v>327482.66540509521</v>
      </c>
      <c r="X193" s="9">
        <f t="shared" si="66"/>
        <v>4.1475949307306648</v>
      </c>
      <c r="Y193" s="9">
        <f t="shared" si="86"/>
        <v>13591.755516668352</v>
      </c>
      <c r="AA193" s="10">
        <f t="shared" si="67"/>
        <v>2762.7202024584808</v>
      </c>
      <c r="AB193" s="10">
        <f t="shared" si="87"/>
        <v>508340.51725236163</v>
      </c>
      <c r="AC193" s="23"/>
      <c r="AD193" s="25">
        <f t="shared" si="68"/>
        <v>-2762.7202024584808</v>
      </c>
      <c r="AE193" s="25">
        <f t="shared" si="69"/>
        <v>-2762.7202024584808</v>
      </c>
      <c r="AF193" s="25">
        <f t="shared" si="70"/>
        <v>0</v>
      </c>
      <c r="AG193" s="25">
        <f t="shared" si="71"/>
        <v>0</v>
      </c>
      <c r="AH193" s="25">
        <f t="shared" si="72"/>
        <v>0</v>
      </c>
      <c r="AI193" s="25">
        <f t="shared" si="73"/>
        <v>0</v>
      </c>
      <c r="AJ193" s="25">
        <f t="shared" si="74"/>
        <v>0</v>
      </c>
      <c r="AK193" s="25">
        <f t="shared" si="75"/>
        <v>0</v>
      </c>
      <c r="AL193" s="25">
        <f t="shared" si="76"/>
        <v>0</v>
      </c>
      <c r="AM193" s="25">
        <f t="shared" si="77"/>
        <v>0</v>
      </c>
      <c r="AO193">
        <f t="shared" si="92"/>
        <v>-0.25</v>
      </c>
    </row>
    <row r="194" spans="1:41" x14ac:dyDescent="0.3">
      <c r="A194" s="4">
        <f t="shared" si="84"/>
        <v>185</v>
      </c>
      <c r="B194">
        <v>255.32869474634069</v>
      </c>
      <c r="C194" s="5">
        <f t="shared" si="63"/>
        <v>88</v>
      </c>
      <c r="D194" s="6">
        <f t="shared" si="78"/>
        <v>5.8999999999999997E-2</v>
      </c>
      <c r="E194" s="7">
        <f t="shared" si="64"/>
        <v>359592.19702433737</v>
      </c>
      <c r="I194" s="14"/>
      <c r="J194" s="14"/>
      <c r="K194" s="18"/>
      <c r="L194" s="7">
        <f t="shared" si="65"/>
        <v>5418.1139714574174</v>
      </c>
      <c r="M194" s="7">
        <f t="shared" si="90"/>
        <v>342582.8988472597</v>
      </c>
      <c r="N194" s="14">
        <f t="shared" si="79"/>
        <v>21.220153014294404</v>
      </c>
      <c r="O194" s="13">
        <f t="shared" si="91"/>
        <v>3126.8370482839059</v>
      </c>
      <c r="P194" s="7">
        <f t="shared" si="80"/>
        <v>798371.2222228304</v>
      </c>
      <c r="Q194" s="12">
        <f t="shared" si="85"/>
        <v>184</v>
      </c>
      <c r="R194" s="9">
        <v>255.32869474634069</v>
      </c>
      <c r="S194" s="11">
        <f t="shared" si="88"/>
        <v>5.8999999999999997E-2</v>
      </c>
      <c r="T194" s="10">
        <f t="shared" si="81"/>
        <v>1204861.5380981318</v>
      </c>
      <c r="U194" s="10">
        <f t="shared" si="89"/>
        <v>3470365.195382298</v>
      </c>
      <c r="V194" s="10">
        <f t="shared" si="82"/>
        <v>1000</v>
      </c>
      <c r="W194" s="10">
        <f t="shared" si="83"/>
        <v>328482.66540509521</v>
      </c>
      <c r="X194" s="9">
        <f t="shared" si="66"/>
        <v>3.9165202367617233</v>
      </c>
      <c r="Y194" s="9">
        <f t="shared" si="86"/>
        <v>13595.672036905115</v>
      </c>
      <c r="AA194" s="10">
        <f t="shared" si="67"/>
        <v>2762.7202024584808</v>
      </c>
      <c r="AB194" s="10">
        <f t="shared" si="87"/>
        <v>511103.23745482013</v>
      </c>
      <c r="AC194" s="23"/>
      <c r="AD194" s="25">
        <f t="shared" si="68"/>
        <v>-2762.7202024584808</v>
      </c>
      <c r="AE194" s="25">
        <f t="shared" si="69"/>
        <v>-2762.7202024584808</v>
      </c>
      <c r="AF194" s="25">
        <f t="shared" si="70"/>
        <v>0</v>
      </c>
      <c r="AG194" s="25">
        <f t="shared" si="71"/>
        <v>0</v>
      </c>
      <c r="AH194" s="25">
        <f t="shared" si="72"/>
        <v>0</v>
      </c>
      <c r="AI194" s="25">
        <f t="shared" si="73"/>
        <v>0</v>
      </c>
      <c r="AJ194" s="25">
        <f t="shared" si="74"/>
        <v>0</v>
      </c>
      <c r="AK194" s="25">
        <f t="shared" si="75"/>
        <v>0</v>
      </c>
      <c r="AL194" s="25">
        <f t="shared" si="76"/>
        <v>0</v>
      </c>
      <c r="AM194" s="25">
        <f t="shared" si="77"/>
        <v>0</v>
      </c>
      <c r="AO194">
        <f t="shared" si="92"/>
        <v>-0.33333333333333304</v>
      </c>
    </row>
    <row r="195" spans="1:41" x14ac:dyDescent="0.3">
      <c r="A195" s="4">
        <f t="shared" si="84"/>
        <v>186</v>
      </c>
      <c r="B195">
        <v>246.13686173547242</v>
      </c>
      <c r="C195" s="5">
        <f t="shared" si="63"/>
        <v>89</v>
      </c>
      <c r="D195" s="6">
        <f t="shared" si="78"/>
        <v>-3.6000000000000004E-2</v>
      </c>
      <c r="E195" s="7">
        <f t="shared" si="64"/>
        <v>365374.54153701919</v>
      </c>
      <c r="I195" s="14"/>
      <c r="J195" s="14"/>
      <c r="K195" s="18"/>
      <c r="L195" s="7">
        <f t="shared" si="65"/>
        <v>5418.1139714574174</v>
      </c>
      <c r="M195" s="7">
        <f t="shared" si="90"/>
        <v>348001.01281871711</v>
      </c>
      <c r="N195" s="14">
        <f t="shared" si="79"/>
        <v>22.012606861301251</v>
      </c>
      <c r="O195" s="13">
        <f t="shared" si="91"/>
        <v>3148.8496551452072</v>
      </c>
      <c r="P195" s="7">
        <f t="shared" si="80"/>
        <v>775047.97219426592</v>
      </c>
      <c r="Q195" s="12">
        <f t="shared" si="85"/>
        <v>185</v>
      </c>
      <c r="R195" s="9">
        <v>246.13686173547242</v>
      </c>
      <c r="S195" s="11">
        <f t="shared" si="88"/>
        <v>-3.6000000000000004E-2</v>
      </c>
      <c r="T195" s="10">
        <f t="shared" si="81"/>
        <v>1217687.7937864284</v>
      </c>
      <c r="U195" s="10">
        <f t="shared" si="89"/>
        <v>3346396.0483485353</v>
      </c>
      <c r="V195" s="10">
        <f t="shared" si="82"/>
        <v>1000</v>
      </c>
      <c r="W195" s="10">
        <f t="shared" si="83"/>
        <v>329482.66540509521</v>
      </c>
      <c r="X195" s="9">
        <f t="shared" si="66"/>
        <v>4.0627803285909989</v>
      </c>
      <c r="Y195" s="9">
        <f t="shared" si="86"/>
        <v>13599.734817233706</v>
      </c>
      <c r="AA195" s="10">
        <f t="shared" si="67"/>
        <v>2762.7202024584808</v>
      </c>
      <c r="AB195" s="10">
        <f t="shared" si="87"/>
        <v>513865.95765727863</v>
      </c>
      <c r="AC195" s="23"/>
      <c r="AD195" s="25">
        <f t="shared" si="68"/>
        <v>-2762.7202024584808</v>
      </c>
      <c r="AE195" s="25">
        <f t="shared" si="69"/>
        <v>-2762.7202024584808</v>
      </c>
      <c r="AF195" s="25">
        <f t="shared" si="70"/>
        <v>0</v>
      </c>
      <c r="AG195" s="25">
        <f t="shared" si="71"/>
        <v>0</v>
      </c>
      <c r="AH195" s="25">
        <f t="shared" si="72"/>
        <v>0</v>
      </c>
      <c r="AI195" s="25">
        <f t="shared" si="73"/>
        <v>0</v>
      </c>
      <c r="AJ195" s="25">
        <f t="shared" si="74"/>
        <v>0</v>
      </c>
      <c r="AK195" s="25">
        <f t="shared" si="75"/>
        <v>0</v>
      </c>
      <c r="AL195" s="25">
        <f t="shared" si="76"/>
        <v>0</v>
      </c>
      <c r="AM195" s="25">
        <f t="shared" si="77"/>
        <v>0</v>
      </c>
      <c r="AO195">
        <f t="shared" si="92"/>
        <v>-0.41666666666666696</v>
      </c>
    </row>
    <row r="196" spans="1:41" x14ac:dyDescent="0.3">
      <c r="A196" s="4">
        <f t="shared" si="84"/>
        <v>187</v>
      </c>
      <c r="B196">
        <v>254.50551503447849</v>
      </c>
      <c r="C196" s="5">
        <f t="shared" si="63"/>
        <v>90</v>
      </c>
      <c r="D196" s="6">
        <f t="shared" si="78"/>
        <v>3.400000000000003E-2</v>
      </c>
      <c r="E196" s="7">
        <f t="shared" si="64"/>
        <v>371205.07225397328</v>
      </c>
      <c r="I196" s="14"/>
      <c r="J196" s="14"/>
      <c r="K196" s="18"/>
      <c r="L196" s="7">
        <f t="shared" si="65"/>
        <v>5418.1139714574174</v>
      </c>
      <c r="M196" s="7">
        <f t="shared" si="90"/>
        <v>353419.12679017452</v>
      </c>
      <c r="N196" s="14">
        <f t="shared" si="79"/>
        <v>21.288788067022484</v>
      </c>
      <c r="O196" s="13">
        <f t="shared" si="91"/>
        <v>3170.1384432122295</v>
      </c>
      <c r="P196" s="7">
        <f t="shared" si="80"/>
        <v>806817.71722032828</v>
      </c>
      <c r="Q196" s="12">
        <f t="shared" si="85"/>
        <v>186</v>
      </c>
      <c r="R196" s="9">
        <v>254.50551503447849</v>
      </c>
      <c r="S196" s="11">
        <f t="shared" si="88"/>
        <v>3.400000000000003E-2</v>
      </c>
      <c r="T196" s="10">
        <f t="shared" si="81"/>
        <v>1230620.9349387945</v>
      </c>
      <c r="U196" s="10">
        <f t="shared" si="89"/>
        <v>3461207.5139923855</v>
      </c>
      <c r="V196" s="10">
        <f t="shared" si="82"/>
        <v>1000</v>
      </c>
      <c r="W196" s="10">
        <f t="shared" si="83"/>
        <v>330482.66540509521</v>
      </c>
      <c r="X196" s="9">
        <f t="shared" si="66"/>
        <v>3.9291879386760145</v>
      </c>
      <c r="Y196" s="9">
        <f t="shared" si="86"/>
        <v>13603.664005172383</v>
      </c>
      <c r="AA196" s="10">
        <f t="shared" si="67"/>
        <v>2762.7202024584808</v>
      </c>
      <c r="AB196" s="10">
        <f t="shared" si="87"/>
        <v>516628.67785973713</v>
      </c>
      <c r="AC196" s="23"/>
      <c r="AD196" s="25">
        <f t="shared" si="68"/>
        <v>-2762.7202024584808</v>
      </c>
      <c r="AE196" s="25">
        <f t="shared" si="69"/>
        <v>-2762.7202024584808</v>
      </c>
      <c r="AF196" s="25">
        <f t="shared" si="70"/>
        <v>0</v>
      </c>
      <c r="AG196" s="25">
        <f t="shared" si="71"/>
        <v>0</v>
      </c>
      <c r="AH196" s="25">
        <f t="shared" si="72"/>
        <v>0</v>
      </c>
      <c r="AI196" s="25">
        <f t="shared" si="73"/>
        <v>0</v>
      </c>
      <c r="AJ196" s="25">
        <f t="shared" si="74"/>
        <v>0</v>
      </c>
      <c r="AK196" s="25">
        <f t="shared" si="75"/>
        <v>0</v>
      </c>
      <c r="AL196" s="25">
        <f t="shared" si="76"/>
        <v>0</v>
      </c>
      <c r="AM196" s="25">
        <f t="shared" si="77"/>
        <v>0</v>
      </c>
      <c r="AO196">
        <f t="shared" si="92"/>
        <v>-0.5</v>
      </c>
    </row>
    <row r="197" spans="1:41" x14ac:dyDescent="0.3">
      <c r="A197" s="4">
        <f t="shared" si="84"/>
        <v>188</v>
      </c>
      <c r="B197">
        <v>248.65188818868549</v>
      </c>
      <c r="C197" s="5">
        <f t="shared" si="63"/>
        <v>91</v>
      </c>
      <c r="D197" s="6">
        <f t="shared" si="78"/>
        <v>-2.2999999999999986E-2</v>
      </c>
      <c r="E197" s="7">
        <f t="shared" si="64"/>
        <v>377084.19072690199</v>
      </c>
      <c r="I197" s="14"/>
      <c r="J197" s="14"/>
      <c r="K197" s="18"/>
      <c r="L197" s="7">
        <f t="shared" si="65"/>
        <v>5418.1139714574174</v>
      </c>
      <c r="M197" s="7">
        <f t="shared" si="90"/>
        <v>358837.24076163193</v>
      </c>
      <c r="N197" s="14">
        <f t="shared" si="79"/>
        <v>21.789957079859249</v>
      </c>
      <c r="O197" s="13">
        <f t="shared" si="91"/>
        <v>3191.9284002920886</v>
      </c>
      <c r="P197" s="7">
        <f t="shared" si="80"/>
        <v>793679.02369571815</v>
      </c>
      <c r="Q197" s="12">
        <f t="shared" si="85"/>
        <v>187</v>
      </c>
      <c r="R197" s="9">
        <v>248.65188818868549</v>
      </c>
      <c r="S197" s="11">
        <f t="shared" si="88"/>
        <v>-2.2999999999999986E-2</v>
      </c>
      <c r="T197" s="10">
        <f t="shared" si="81"/>
        <v>1243661.8522674299</v>
      </c>
      <c r="U197" s="10">
        <f t="shared" si="89"/>
        <v>3382576.7411705605</v>
      </c>
      <c r="V197" s="10">
        <f t="shared" si="82"/>
        <v>1000</v>
      </c>
      <c r="W197" s="10">
        <f t="shared" si="83"/>
        <v>331482.66540509521</v>
      </c>
      <c r="X197" s="9">
        <f t="shared" si="66"/>
        <v>4.0216867335476092</v>
      </c>
      <c r="Y197" s="9">
        <f t="shared" si="86"/>
        <v>13607.68569190593</v>
      </c>
      <c r="AA197" s="10">
        <f t="shared" si="67"/>
        <v>2762.7202024584808</v>
      </c>
      <c r="AB197" s="10">
        <f t="shared" si="87"/>
        <v>519391.39806219563</v>
      </c>
      <c r="AC197" s="23"/>
      <c r="AD197" s="25">
        <f t="shared" si="68"/>
        <v>-2762.7202024584808</v>
      </c>
      <c r="AE197" s="25">
        <f t="shared" si="69"/>
        <v>-2762.7202024584808</v>
      </c>
      <c r="AF197" s="25">
        <f t="shared" si="70"/>
        <v>0</v>
      </c>
      <c r="AG197" s="25">
        <f t="shared" si="71"/>
        <v>0</v>
      </c>
      <c r="AH197" s="25">
        <f t="shared" si="72"/>
        <v>0</v>
      </c>
      <c r="AI197" s="25">
        <f t="shared" si="73"/>
        <v>0</v>
      </c>
      <c r="AJ197" s="25">
        <f t="shared" si="74"/>
        <v>0</v>
      </c>
      <c r="AK197" s="25">
        <f t="shared" si="75"/>
        <v>0</v>
      </c>
      <c r="AL197" s="25">
        <f t="shared" si="76"/>
        <v>0</v>
      </c>
      <c r="AM197" s="25">
        <f t="shared" si="77"/>
        <v>0</v>
      </c>
      <c r="AO197">
        <f t="shared" si="92"/>
        <v>-0.58333333333333304</v>
      </c>
    </row>
    <row r="198" spans="1:41" x14ac:dyDescent="0.3">
      <c r="A198" s="4">
        <f t="shared" si="84"/>
        <v>189</v>
      </c>
      <c r="B198">
        <v>258.84661560442157</v>
      </c>
      <c r="C198" s="5">
        <f t="shared" si="63"/>
        <v>92</v>
      </c>
      <c r="D198" s="6">
        <f t="shared" si="78"/>
        <v>4.0999999999999912E-2</v>
      </c>
      <c r="E198" s="7">
        <f t="shared" si="64"/>
        <v>383012.3018537719</v>
      </c>
      <c r="I198" s="14"/>
      <c r="J198" s="14"/>
      <c r="K198" s="18"/>
      <c r="L198" s="7">
        <f t="shared" si="65"/>
        <v>5418.1139714574174</v>
      </c>
      <c r="M198" s="7">
        <f t="shared" si="90"/>
        <v>364255.35473308933</v>
      </c>
      <c r="N198" s="14">
        <f t="shared" si="79"/>
        <v>20.931755119941641</v>
      </c>
      <c r="O198" s="13">
        <f t="shared" si="91"/>
        <v>3212.8601554120301</v>
      </c>
      <c r="P198" s="7">
        <f t="shared" si="80"/>
        <v>831637.97763869993</v>
      </c>
      <c r="Q198" s="12">
        <f t="shared" si="85"/>
        <v>188</v>
      </c>
      <c r="R198" s="9">
        <v>258.84661560442157</v>
      </c>
      <c r="S198" s="11">
        <f t="shared" si="88"/>
        <v>4.0999999999999912E-2</v>
      </c>
      <c r="T198" s="10">
        <f t="shared" si="81"/>
        <v>1256811.4439071375</v>
      </c>
      <c r="U198" s="10">
        <f t="shared" si="89"/>
        <v>3522303.3875585534</v>
      </c>
      <c r="V198" s="10">
        <f t="shared" si="82"/>
        <v>1000</v>
      </c>
      <c r="W198" s="10">
        <f t="shared" si="83"/>
        <v>332482.66540509521</v>
      </c>
      <c r="X198" s="9">
        <f t="shared" si="66"/>
        <v>3.8632917709391066</v>
      </c>
      <c r="Y198" s="9">
        <f t="shared" si="86"/>
        <v>13611.548983676868</v>
      </c>
      <c r="AA198" s="10">
        <f t="shared" si="67"/>
        <v>2762.7202024584808</v>
      </c>
      <c r="AB198" s="10">
        <f t="shared" si="87"/>
        <v>522154.11826465413</v>
      </c>
      <c r="AC198" s="23"/>
      <c r="AD198" s="25">
        <f t="shared" si="68"/>
        <v>-2762.7202024584808</v>
      </c>
      <c r="AE198" s="25">
        <f t="shared" si="69"/>
        <v>-2762.7202024584808</v>
      </c>
      <c r="AF198" s="25">
        <f t="shared" si="70"/>
        <v>0</v>
      </c>
      <c r="AG198" s="25">
        <f t="shared" si="71"/>
        <v>0</v>
      </c>
      <c r="AH198" s="25">
        <f t="shared" si="72"/>
        <v>0</v>
      </c>
      <c r="AI198" s="25">
        <f t="shared" si="73"/>
        <v>0</v>
      </c>
      <c r="AJ198" s="25">
        <f t="shared" si="74"/>
        <v>0</v>
      </c>
      <c r="AK198" s="25">
        <f t="shared" si="75"/>
        <v>0</v>
      </c>
      <c r="AL198" s="25">
        <f t="shared" si="76"/>
        <v>0</v>
      </c>
      <c r="AM198" s="25">
        <f t="shared" si="77"/>
        <v>0</v>
      </c>
      <c r="AO198">
        <f t="shared" si="92"/>
        <v>-0.66666666666666696</v>
      </c>
    </row>
    <row r="199" spans="1:41" x14ac:dyDescent="0.3">
      <c r="A199" s="4">
        <f t="shared" si="84"/>
        <v>190</v>
      </c>
      <c r="B199">
        <v>258.84661560442157</v>
      </c>
      <c r="C199" s="5">
        <f t="shared" si="63"/>
        <v>93</v>
      </c>
      <c r="D199" s="6">
        <f t="shared" si="78"/>
        <v>0</v>
      </c>
      <c r="E199" s="7">
        <f t="shared" si="64"/>
        <v>388989.81390669878</v>
      </c>
      <c r="I199" s="14"/>
      <c r="J199" s="14"/>
      <c r="K199" s="18"/>
      <c r="L199" s="7">
        <f t="shared" si="65"/>
        <v>5418.1139714574174</v>
      </c>
      <c r="M199" s="7">
        <f t="shared" si="90"/>
        <v>369673.46870454674</v>
      </c>
      <c r="N199" s="14">
        <f t="shared" si="79"/>
        <v>20.931755119941641</v>
      </c>
      <c r="O199" s="13">
        <f t="shared" si="91"/>
        <v>3233.7919105319716</v>
      </c>
      <c r="P199" s="7">
        <f t="shared" si="80"/>
        <v>837056.09161015728</v>
      </c>
      <c r="Q199" s="12">
        <f t="shared" si="85"/>
        <v>189</v>
      </c>
      <c r="R199" s="9">
        <v>258.84661560442157</v>
      </c>
      <c r="S199" s="11">
        <f t="shared" si="88"/>
        <v>0</v>
      </c>
      <c r="T199" s="10">
        <f t="shared" si="81"/>
        <v>1270070.6154771755</v>
      </c>
      <c r="U199" s="10">
        <f t="shared" si="89"/>
        <v>3523303.3875585534</v>
      </c>
      <c r="V199" s="10">
        <f t="shared" si="82"/>
        <v>1000</v>
      </c>
      <c r="W199" s="10">
        <f t="shared" si="83"/>
        <v>333482.66540509521</v>
      </c>
      <c r="X199" s="9">
        <f t="shared" si="66"/>
        <v>3.8632917709391066</v>
      </c>
      <c r="Y199" s="9">
        <f t="shared" si="86"/>
        <v>13615.412275447807</v>
      </c>
      <c r="AA199" s="10">
        <f t="shared" si="67"/>
        <v>2762.7202024584808</v>
      </c>
      <c r="AB199" s="10">
        <f t="shared" si="87"/>
        <v>524916.83846711263</v>
      </c>
      <c r="AC199" s="23"/>
      <c r="AD199" s="25">
        <f t="shared" si="68"/>
        <v>-2762.7202024584808</v>
      </c>
      <c r="AE199" s="25">
        <f t="shared" si="69"/>
        <v>-2762.7202024584808</v>
      </c>
      <c r="AF199" s="25">
        <f t="shared" si="70"/>
        <v>0</v>
      </c>
      <c r="AG199" s="25">
        <f t="shared" si="71"/>
        <v>0</v>
      </c>
      <c r="AH199" s="25">
        <f t="shared" si="72"/>
        <v>0</v>
      </c>
      <c r="AI199" s="25">
        <f t="shared" si="73"/>
        <v>0</v>
      </c>
      <c r="AJ199" s="25">
        <f t="shared" si="74"/>
        <v>0</v>
      </c>
      <c r="AK199" s="25">
        <f t="shared" si="75"/>
        <v>0</v>
      </c>
      <c r="AL199" s="25">
        <f t="shared" si="76"/>
        <v>0</v>
      </c>
      <c r="AM199" s="25">
        <f t="shared" si="77"/>
        <v>0</v>
      </c>
      <c r="AO199">
        <f t="shared" si="92"/>
        <v>-0.75</v>
      </c>
    </row>
    <row r="200" spans="1:41" x14ac:dyDescent="0.3">
      <c r="A200" s="4">
        <f t="shared" si="84"/>
        <v>191</v>
      </c>
      <c r="B200">
        <v>225.71424880705561</v>
      </c>
      <c r="C200" s="5">
        <f t="shared" si="63"/>
        <v>94</v>
      </c>
      <c r="D200" s="6">
        <f t="shared" si="78"/>
        <v>-0.128</v>
      </c>
      <c r="E200" s="7">
        <f t="shared" si="64"/>
        <v>395017.13856006693</v>
      </c>
      <c r="I200" s="14"/>
      <c r="J200" s="14"/>
      <c r="K200" s="18"/>
      <c r="L200" s="7">
        <f t="shared" si="65"/>
        <v>5418.1139714574174</v>
      </c>
      <c r="M200" s="7">
        <f t="shared" si="90"/>
        <v>375091.58267600415</v>
      </c>
      <c r="N200" s="14">
        <f t="shared" si="79"/>
        <v>24.004306330208305</v>
      </c>
      <c r="O200" s="13">
        <f t="shared" si="91"/>
        <v>3257.7962168621798</v>
      </c>
      <c r="P200" s="7">
        <f t="shared" si="80"/>
        <v>735331.02585551457</v>
      </c>
      <c r="Q200" s="12">
        <f t="shared" si="85"/>
        <v>190</v>
      </c>
      <c r="R200" s="9">
        <v>225.71424880705561</v>
      </c>
      <c r="S200" s="11">
        <f t="shared" si="88"/>
        <v>-0.128</v>
      </c>
      <c r="T200" s="10">
        <f t="shared" si="81"/>
        <v>1283440.2801436312</v>
      </c>
      <c r="U200" s="10">
        <f t="shared" si="89"/>
        <v>3073192.5539510585</v>
      </c>
      <c r="V200" s="10">
        <f t="shared" si="82"/>
        <v>1000</v>
      </c>
      <c r="W200" s="10">
        <f t="shared" si="83"/>
        <v>334482.66540509521</v>
      </c>
      <c r="X200" s="9">
        <f t="shared" si="66"/>
        <v>4.4303804712604435</v>
      </c>
      <c r="Y200" s="9">
        <f t="shared" si="86"/>
        <v>13619.842655919067</v>
      </c>
      <c r="AA200" s="10">
        <f t="shared" si="67"/>
        <v>2762.7202024584808</v>
      </c>
      <c r="AB200" s="10">
        <f t="shared" si="87"/>
        <v>527679.55866957107</v>
      </c>
      <c r="AC200" s="23"/>
      <c r="AD200" s="25">
        <f t="shared" si="68"/>
        <v>-2762.7202024584808</v>
      </c>
      <c r="AE200" s="25">
        <f t="shared" si="69"/>
        <v>-2762.7202024584808</v>
      </c>
      <c r="AF200" s="25">
        <f t="shared" si="70"/>
        <v>0</v>
      </c>
      <c r="AG200" s="25">
        <f t="shared" si="71"/>
        <v>0</v>
      </c>
      <c r="AH200" s="25">
        <f t="shared" si="72"/>
        <v>0</v>
      </c>
      <c r="AI200" s="25">
        <f t="shared" si="73"/>
        <v>0</v>
      </c>
      <c r="AJ200" s="25">
        <f t="shared" si="74"/>
        <v>0</v>
      </c>
      <c r="AK200" s="25">
        <f t="shared" si="75"/>
        <v>0</v>
      </c>
      <c r="AL200" s="25">
        <f t="shared" si="76"/>
        <v>0</v>
      </c>
      <c r="AM200" s="25">
        <f t="shared" si="77"/>
        <v>0</v>
      </c>
      <c r="AO200">
        <f t="shared" si="92"/>
        <v>-0.83333333333333304</v>
      </c>
    </row>
    <row r="201" spans="1:41" x14ac:dyDescent="0.3">
      <c r="A201" s="4">
        <f t="shared" si="84"/>
        <v>192</v>
      </c>
      <c r="B201">
        <v>237.90281824263661</v>
      </c>
      <c r="C201" s="5">
        <f t="shared" si="63"/>
        <v>95</v>
      </c>
      <c r="D201" s="6">
        <f t="shared" si="78"/>
        <v>5.3999999999999992E-2</v>
      </c>
      <c r="E201" s="7">
        <f t="shared" si="64"/>
        <v>401094.69091887982</v>
      </c>
      <c r="I201" s="14"/>
      <c r="J201" s="14"/>
      <c r="K201" s="18"/>
      <c r="L201" s="7">
        <f t="shared" si="65"/>
        <v>5418.1139714574174</v>
      </c>
      <c r="M201" s="7">
        <f t="shared" si="90"/>
        <v>380509.69664746156</v>
      </c>
      <c r="N201" s="14">
        <f t="shared" si="79"/>
        <v>22.774484184258355</v>
      </c>
      <c r="O201" s="13">
        <f t="shared" si="91"/>
        <v>3280.570701046438</v>
      </c>
      <c r="P201" s="7">
        <f t="shared" si="80"/>
        <v>780457.0152231697</v>
      </c>
      <c r="Q201" s="12">
        <f t="shared" si="85"/>
        <v>191</v>
      </c>
      <c r="R201" s="9">
        <v>237.90281824263661</v>
      </c>
      <c r="S201" s="11">
        <f t="shared" si="88"/>
        <v>5.3999999999999992E-2</v>
      </c>
      <c r="T201" s="10">
        <f t="shared" si="81"/>
        <v>1296921.3586823069</v>
      </c>
      <c r="U201" s="10">
        <f t="shared" si="89"/>
        <v>3240198.9518644158</v>
      </c>
      <c r="V201" s="10">
        <f t="shared" si="82"/>
        <v>1000</v>
      </c>
      <c r="W201" s="10">
        <f t="shared" si="83"/>
        <v>335482.66540509521</v>
      </c>
      <c r="X201" s="9">
        <f t="shared" si="66"/>
        <v>4.2033970315563982</v>
      </c>
      <c r="Y201" s="9">
        <f t="shared" si="86"/>
        <v>13624.046052950624</v>
      </c>
      <c r="AA201" s="10">
        <f t="shared" si="67"/>
        <v>2762.7202024584808</v>
      </c>
      <c r="AB201" s="10">
        <f t="shared" si="87"/>
        <v>530442.27887202951</v>
      </c>
      <c r="AC201" s="23"/>
      <c r="AD201" s="25">
        <f t="shared" si="68"/>
        <v>-2762.7202024584808</v>
      </c>
      <c r="AE201" s="25">
        <f t="shared" si="69"/>
        <v>-2762.7202024584808</v>
      </c>
      <c r="AF201" s="25">
        <f t="shared" si="70"/>
        <v>0</v>
      </c>
      <c r="AG201" s="25">
        <f t="shared" si="71"/>
        <v>0</v>
      </c>
      <c r="AH201" s="25">
        <f t="shared" si="72"/>
        <v>0</v>
      </c>
      <c r="AI201" s="25">
        <f t="shared" si="73"/>
        <v>0</v>
      </c>
      <c r="AJ201" s="25">
        <f t="shared" si="74"/>
        <v>0</v>
      </c>
      <c r="AK201" s="25">
        <f t="shared" si="75"/>
        <v>0</v>
      </c>
      <c r="AL201" s="25">
        <f t="shared" si="76"/>
        <v>0</v>
      </c>
      <c r="AM201" s="25">
        <f t="shared" si="77"/>
        <v>0</v>
      </c>
      <c r="AO201">
        <f t="shared" si="92"/>
        <v>-0.91666666666666696</v>
      </c>
    </row>
    <row r="202" spans="1:41" x14ac:dyDescent="0.3">
      <c r="A202" s="4">
        <f t="shared" si="84"/>
        <v>193</v>
      </c>
      <c r="B202">
        <v>224.34235760280632</v>
      </c>
      <c r="C202" s="5">
        <f t="shared" ref="C202:C265" si="93">IF(AND(A202&gt;=startm,A202&lt;=endm),A202-startm,"NA")</f>
        <v>96</v>
      </c>
      <c r="D202" s="6">
        <f t="shared" si="78"/>
        <v>-5.7000000000000037E-2</v>
      </c>
      <c r="E202" s="7">
        <f t="shared" ref="E202:E265" si="94">IF(C202="NA","NA",IF(C202=0,typical,(1+return/12)*typical*((1+return/12)^C202-1)/(return/12)))</f>
        <v>407222.88954734948</v>
      </c>
      <c r="I202" s="14"/>
      <c r="J202" s="14"/>
      <c r="K202" s="18"/>
      <c r="L202" s="7">
        <f t="shared" ref="L202:L265" si="95">IF(C202="NA","NA",IF(C202=0,typical,IF(L201="NA",typical,IF(INT(C202/12)-(C202/12)=0,L201*(1+gsip1),L201))))</f>
        <v>5965.3434825746162</v>
      </c>
      <c r="M202" s="7">
        <f t="shared" si="90"/>
        <v>386475.04013003618</v>
      </c>
      <c r="N202" s="14">
        <f t="shared" si="79"/>
        <v>26.590357462214683</v>
      </c>
      <c r="O202" s="13">
        <f t="shared" si="91"/>
        <v>3307.1610585086528</v>
      </c>
      <c r="P202" s="7">
        <f t="shared" si="80"/>
        <v>741936.30883802369</v>
      </c>
      <c r="Q202" s="12">
        <f t="shared" si="85"/>
        <v>192</v>
      </c>
      <c r="R202" s="9">
        <v>224.34235760280632</v>
      </c>
      <c r="S202" s="11">
        <f t="shared" si="88"/>
        <v>-5.7000000000000037E-2</v>
      </c>
      <c r="T202" s="10">
        <f t="shared" si="81"/>
        <v>1310514.7795421381</v>
      </c>
      <c r="U202" s="10">
        <f t="shared" si="89"/>
        <v>3056450.6116081439</v>
      </c>
      <c r="V202" s="10">
        <f t="shared" si="82"/>
        <v>1000</v>
      </c>
      <c r="W202" s="10">
        <f t="shared" si="83"/>
        <v>336482.66540509521</v>
      </c>
      <c r="X202" s="9">
        <f t="shared" ref="X202:X265" si="96">V202/R202</f>
        <v>4.4574729921064664</v>
      </c>
      <c r="Y202" s="9">
        <f t="shared" si="86"/>
        <v>13628.50352594273</v>
      </c>
      <c r="AA202" s="10">
        <f t="shared" ref="AA202:AA265" si="97">typical</f>
        <v>2762.7202024584808</v>
      </c>
      <c r="AB202" s="10">
        <f t="shared" si="87"/>
        <v>533204.99907448795</v>
      </c>
      <c r="AC202" s="23"/>
      <c r="AD202" s="25">
        <f t="shared" ref="AD202:AD265" si="98">IF(A202=endm,E202,IF(C202="NA","NA",-typical))</f>
        <v>-2762.7202024584808</v>
      </c>
      <c r="AE202" s="25">
        <f t="shared" ref="AE202:AE265" si="99">IF(A202=endm,P202,IF(C202="NA","NA",-typical))</f>
        <v>-2762.7202024584808</v>
      </c>
      <c r="AF202" s="25">
        <f t="shared" ref="AF202:AF265" si="100">IF(A202=endm,F202,IF(C202="NA","NA",-G202))</f>
        <v>0</v>
      </c>
      <c r="AG202" s="25">
        <f t="shared" ref="AG202:AG265" si="101">IF(A202=endm,O202,0)</f>
        <v>0</v>
      </c>
      <c r="AH202" s="25">
        <f t="shared" ref="AH202:AH265" si="102">IF(A202=endm,J202,0)</f>
        <v>0</v>
      </c>
      <c r="AI202" s="25">
        <f t="shared" ref="AI202:AI265" si="103">IF(A202=endm,E202,0)</f>
        <v>0</v>
      </c>
      <c r="AJ202" s="25">
        <f t="shared" ref="AJ202:AJ265" si="104">IF(A202=endm,P202,0)</f>
        <v>0</v>
      </c>
      <c r="AK202" s="25">
        <f t="shared" ref="AK202:AK265" si="105">IF(A202=endm,F202,0)</f>
        <v>0</v>
      </c>
      <c r="AL202" s="25">
        <f t="shared" ref="AL202:AL265" si="106">IF(A202=endm,M202,0)</f>
        <v>0</v>
      </c>
      <c r="AM202" s="25">
        <f t="shared" ref="AM202:AM265" si="107">IF(A202=endm,H202,0)</f>
        <v>0</v>
      </c>
      <c r="AO202">
        <f t="shared" si="92"/>
        <v>0</v>
      </c>
    </row>
    <row r="203" spans="1:41" x14ac:dyDescent="0.3">
      <c r="A203" s="4">
        <f t="shared" si="84"/>
        <v>194</v>
      </c>
      <c r="B203">
        <v>262.48055839528337</v>
      </c>
      <c r="C203" s="5">
        <f t="shared" si="93"/>
        <v>97</v>
      </c>
      <c r="D203" s="6">
        <f t="shared" ref="D203:D266" si="108">IF(C203="NA","NA",IF(C203=0,0,(B203-B202)/B202))</f>
        <v>0.1699999999999999</v>
      </c>
      <c r="E203" s="7">
        <f t="shared" si="94"/>
        <v>413402.15649772296</v>
      </c>
      <c r="I203" s="14"/>
      <c r="J203" s="14"/>
      <c r="K203" s="18"/>
      <c r="L203" s="7">
        <f t="shared" si="95"/>
        <v>5965.3434825746162</v>
      </c>
      <c r="M203" s="7">
        <f t="shared" si="90"/>
        <v>392440.38361261081</v>
      </c>
      <c r="N203" s="14">
        <f t="shared" ref="N203:N266" si="109">IF(C203="NA","NA",L203/B203)</f>
        <v>22.726801249756143</v>
      </c>
      <c r="O203" s="13">
        <f t="shared" si="91"/>
        <v>3329.8878597584089</v>
      </c>
      <c r="P203" s="7">
        <f t="shared" ref="P203:P266" si="110">IF(C203="NA","NA",O203*B203)</f>
        <v>874030.82482306217</v>
      </c>
      <c r="Q203" s="12">
        <f t="shared" si="85"/>
        <v>193</v>
      </c>
      <c r="R203" s="9">
        <v>262.48055839528337</v>
      </c>
      <c r="S203" s="11">
        <f t="shared" si="88"/>
        <v>0.1699999999999999</v>
      </c>
      <c r="T203" s="10">
        <f t="shared" ref="T203:T266" si="111">(1+return/12)*typical*((1+return/12)^Q203-1)/(return/12)</f>
        <v>1324221.4789091351</v>
      </c>
      <c r="U203" s="10">
        <f t="shared" si="89"/>
        <v>3577217.2155815279</v>
      </c>
      <c r="V203" s="10">
        <f t="shared" ref="V203:V266" si="112">IF((U203-T203)&gt;0,IF(typical-(U203-T203)&lt;min,min,typical-(U203-T203)),IF((U203-T203)&lt;0,IF(typical-(U203-T203)&gt;max,max,typical-(U203-T203)),IF((T203-U203)=0,min,)))</f>
        <v>1000</v>
      </c>
      <c r="W203" s="10">
        <f t="shared" ref="W203:W266" si="113">W202+V203</f>
        <v>337482.66540509521</v>
      </c>
      <c r="X203" s="9">
        <f t="shared" si="96"/>
        <v>3.8098059761593737</v>
      </c>
      <c r="Y203" s="9">
        <f t="shared" si="86"/>
        <v>13632.313331918889</v>
      </c>
      <c r="AA203" s="10">
        <f t="shared" si="97"/>
        <v>2762.7202024584808</v>
      </c>
      <c r="AB203" s="10">
        <f t="shared" si="87"/>
        <v>535967.71927694639</v>
      </c>
      <c r="AC203" s="23"/>
      <c r="AD203" s="25">
        <f t="shared" si="98"/>
        <v>-2762.7202024584808</v>
      </c>
      <c r="AE203" s="25">
        <f t="shared" si="99"/>
        <v>-2762.7202024584808</v>
      </c>
      <c r="AF203" s="25">
        <f t="shared" si="100"/>
        <v>0</v>
      </c>
      <c r="AG203" s="25">
        <f t="shared" si="101"/>
        <v>0</v>
      </c>
      <c r="AH203" s="25">
        <f t="shared" si="102"/>
        <v>0</v>
      </c>
      <c r="AI203" s="25">
        <f t="shared" si="103"/>
        <v>0</v>
      </c>
      <c r="AJ203" s="25">
        <f t="shared" si="104"/>
        <v>0</v>
      </c>
      <c r="AK203" s="25">
        <f t="shared" si="105"/>
        <v>0</v>
      </c>
      <c r="AL203" s="25">
        <f t="shared" si="106"/>
        <v>0</v>
      </c>
      <c r="AM203" s="25">
        <f t="shared" si="107"/>
        <v>0</v>
      </c>
      <c r="AO203">
        <f t="shared" si="92"/>
        <v>-8.3333333333333925E-2</v>
      </c>
    </row>
    <row r="204" spans="1:41" x14ac:dyDescent="0.3">
      <c r="A204" s="4">
        <f t="shared" ref="A204:A267" si="114">A203+1</f>
        <v>195</v>
      </c>
      <c r="B204">
        <v>260.64319448651639</v>
      </c>
      <c r="C204" s="5">
        <f t="shared" si="93"/>
        <v>98</v>
      </c>
      <c r="D204" s="6">
        <f t="shared" si="108"/>
        <v>-6.9999999999999655E-3</v>
      </c>
      <c r="E204" s="7">
        <f t="shared" si="94"/>
        <v>419632.91733934963</v>
      </c>
      <c r="I204" s="14"/>
      <c r="J204" s="14"/>
      <c r="K204" s="18"/>
      <c r="L204" s="7">
        <f t="shared" si="95"/>
        <v>5965.3434825746162</v>
      </c>
      <c r="M204" s="7">
        <f t="shared" si="90"/>
        <v>398405.72709518543</v>
      </c>
      <c r="N204" s="14">
        <f t="shared" si="109"/>
        <v>22.887010322010212</v>
      </c>
      <c r="O204" s="13">
        <f t="shared" si="91"/>
        <v>3352.7748700804191</v>
      </c>
      <c r="P204" s="7">
        <f t="shared" si="110"/>
        <v>873877.95253187534</v>
      </c>
      <c r="Q204" s="12">
        <f t="shared" ref="Q204:Q267" si="115">Q203+1</f>
        <v>194</v>
      </c>
      <c r="R204" s="9">
        <v>260.64319448651639</v>
      </c>
      <c r="S204" s="11">
        <f t="shared" si="88"/>
        <v>-6.9999999999999655E-3</v>
      </c>
      <c r="T204" s="10">
        <f t="shared" si="111"/>
        <v>1338042.400770857</v>
      </c>
      <c r="U204" s="10">
        <f t="shared" si="89"/>
        <v>3553169.6950724572</v>
      </c>
      <c r="V204" s="10">
        <f t="shared" si="112"/>
        <v>1000</v>
      </c>
      <c r="W204" s="10">
        <f t="shared" si="113"/>
        <v>338482.66540509521</v>
      </c>
      <c r="X204" s="9">
        <f t="shared" si="96"/>
        <v>3.8366626144605975</v>
      </c>
      <c r="Y204" s="9">
        <f t="shared" ref="Y204:Y267" si="116">Y203+X204</f>
        <v>13636.149994533349</v>
      </c>
      <c r="AA204" s="10">
        <f t="shared" si="97"/>
        <v>2762.7202024584808</v>
      </c>
      <c r="AB204" s="10">
        <f t="shared" ref="AB204:AB267" si="117">AB203+AA204</f>
        <v>538730.43947940483</v>
      </c>
      <c r="AC204" s="23"/>
      <c r="AD204" s="25">
        <f t="shared" si="98"/>
        <v>-2762.7202024584808</v>
      </c>
      <c r="AE204" s="25">
        <f t="shared" si="99"/>
        <v>-2762.7202024584808</v>
      </c>
      <c r="AF204" s="25">
        <f t="shared" si="100"/>
        <v>0</v>
      </c>
      <c r="AG204" s="25">
        <f t="shared" si="101"/>
        <v>0</v>
      </c>
      <c r="AH204" s="25">
        <f t="shared" si="102"/>
        <v>0</v>
      </c>
      <c r="AI204" s="25">
        <f t="shared" si="103"/>
        <v>0</v>
      </c>
      <c r="AJ204" s="25">
        <f t="shared" si="104"/>
        <v>0</v>
      </c>
      <c r="AK204" s="25">
        <f t="shared" si="105"/>
        <v>0</v>
      </c>
      <c r="AL204" s="25">
        <f t="shared" si="106"/>
        <v>0</v>
      </c>
      <c r="AM204" s="25">
        <f t="shared" si="107"/>
        <v>0</v>
      </c>
      <c r="AO204">
        <f t="shared" si="92"/>
        <v>-0.16666666666666607</v>
      </c>
    </row>
    <row r="205" spans="1:41" x14ac:dyDescent="0.3">
      <c r="A205" s="4">
        <f t="shared" si="114"/>
        <v>196</v>
      </c>
      <c r="B205">
        <v>294.78745296425006</v>
      </c>
      <c r="C205" s="5">
        <f t="shared" si="93"/>
        <v>99</v>
      </c>
      <c r="D205" s="6">
        <f t="shared" si="108"/>
        <v>0.13100000000000009</v>
      </c>
      <c r="E205" s="7">
        <f t="shared" si="94"/>
        <v>425915.60118798976</v>
      </c>
      <c r="I205" s="14"/>
      <c r="J205" s="14"/>
      <c r="K205" s="18"/>
      <c r="L205" s="7">
        <f t="shared" si="95"/>
        <v>5965.3434825746162</v>
      </c>
      <c r="M205" s="7">
        <f t="shared" si="90"/>
        <v>404371.07057776005</v>
      </c>
      <c r="N205" s="14">
        <f t="shared" si="109"/>
        <v>20.23608339700284</v>
      </c>
      <c r="O205" s="13">
        <f t="shared" si="91"/>
        <v>3373.0109534774219</v>
      </c>
      <c r="P205" s="7">
        <f t="shared" si="110"/>
        <v>994321.30779612577</v>
      </c>
      <c r="Q205" s="12">
        <f t="shared" si="115"/>
        <v>195</v>
      </c>
      <c r="R205" s="9">
        <v>294.78745296425006</v>
      </c>
      <c r="S205" s="11">
        <f t="shared" si="88"/>
        <v>0.13100000000000009</v>
      </c>
      <c r="T205" s="10">
        <f t="shared" si="111"/>
        <v>1351978.4969814261</v>
      </c>
      <c r="U205" s="10">
        <f t="shared" si="89"/>
        <v>4019765.9251269493</v>
      </c>
      <c r="V205" s="10">
        <f t="shared" si="112"/>
        <v>1000</v>
      </c>
      <c r="W205" s="10">
        <f t="shared" si="113"/>
        <v>339482.66540509521</v>
      </c>
      <c r="X205" s="9">
        <f t="shared" si="96"/>
        <v>3.3922746370120223</v>
      </c>
      <c r="Y205" s="9">
        <f t="shared" si="116"/>
        <v>13639.542269170361</v>
      </c>
      <c r="AA205" s="10">
        <f t="shared" si="97"/>
        <v>2762.7202024584808</v>
      </c>
      <c r="AB205" s="10">
        <f t="shared" si="117"/>
        <v>541493.15968186327</v>
      </c>
      <c r="AC205" s="23"/>
      <c r="AD205" s="25">
        <f t="shared" si="98"/>
        <v>-2762.7202024584808</v>
      </c>
      <c r="AE205" s="25">
        <f t="shared" si="99"/>
        <v>-2762.7202024584808</v>
      </c>
      <c r="AF205" s="25">
        <f t="shared" si="100"/>
        <v>0</v>
      </c>
      <c r="AG205" s="25">
        <f t="shared" si="101"/>
        <v>0</v>
      </c>
      <c r="AH205" s="25">
        <f t="shared" si="102"/>
        <v>0</v>
      </c>
      <c r="AI205" s="25">
        <f t="shared" si="103"/>
        <v>0</v>
      </c>
      <c r="AJ205" s="25">
        <f t="shared" si="104"/>
        <v>0</v>
      </c>
      <c r="AK205" s="25">
        <f t="shared" si="105"/>
        <v>0</v>
      </c>
      <c r="AL205" s="25">
        <f t="shared" si="106"/>
        <v>0</v>
      </c>
      <c r="AM205" s="25">
        <f t="shared" si="107"/>
        <v>0</v>
      </c>
      <c r="AO205">
        <f t="shared" si="92"/>
        <v>-0.25</v>
      </c>
    </row>
    <row r="206" spans="1:41" x14ac:dyDescent="0.3">
      <c r="A206" s="4">
        <f t="shared" si="114"/>
        <v>197</v>
      </c>
      <c r="B206">
        <v>288.30212899903654</v>
      </c>
      <c r="C206" s="5">
        <f t="shared" si="93"/>
        <v>100</v>
      </c>
      <c r="D206" s="6">
        <f t="shared" si="108"/>
        <v>-2.2000000000000079E-2</v>
      </c>
      <c r="E206" s="7">
        <f t="shared" si="94"/>
        <v>432250.64073536848</v>
      </c>
      <c r="I206" s="14"/>
      <c r="J206" s="14"/>
      <c r="K206" s="18"/>
      <c r="L206" s="7">
        <f t="shared" si="95"/>
        <v>5965.3434825746162</v>
      </c>
      <c r="M206" s="7">
        <f t="shared" si="90"/>
        <v>410336.41406033468</v>
      </c>
      <c r="N206" s="14">
        <f t="shared" si="109"/>
        <v>20.691291816976321</v>
      </c>
      <c r="O206" s="13">
        <f t="shared" si="91"/>
        <v>3393.7022452943984</v>
      </c>
      <c r="P206" s="7">
        <f t="shared" si="110"/>
        <v>978411.58250718564</v>
      </c>
      <c r="Q206" s="12">
        <f t="shared" si="115"/>
        <v>196</v>
      </c>
      <c r="R206" s="9">
        <v>288.30212899903654</v>
      </c>
      <c r="S206" s="11">
        <f t="shared" ref="S206:S269" si="118">(R206-R205)/R205</f>
        <v>-2.2000000000000079E-2</v>
      </c>
      <c r="T206" s="10">
        <f t="shared" si="111"/>
        <v>1366030.7273270835</v>
      </c>
      <c r="U206" s="10">
        <f t="shared" ref="U206:U269" si="119">(U205+V205)*(1+S206)</f>
        <v>3932309.0747741559</v>
      </c>
      <c r="V206" s="10">
        <f t="shared" si="112"/>
        <v>1000</v>
      </c>
      <c r="W206" s="10">
        <f t="shared" si="113"/>
        <v>340482.66540509521</v>
      </c>
      <c r="X206" s="9">
        <f t="shared" si="96"/>
        <v>3.4685834734274259</v>
      </c>
      <c r="Y206" s="9">
        <f t="shared" si="116"/>
        <v>13643.010852643789</v>
      </c>
      <c r="AA206" s="10">
        <f t="shared" si="97"/>
        <v>2762.7202024584808</v>
      </c>
      <c r="AB206" s="10">
        <f t="shared" si="117"/>
        <v>544255.87988432171</v>
      </c>
      <c r="AC206" s="23"/>
      <c r="AD206" s="25">
        <f t="shared" si="98"/>
        <v>-2762.7202024584808</v>
      </c>
      <c r="AE206" s="25">
        <f t="shared" si="99"/>
        <v>-2762.7202024584808</v>
      </c>
      <c r="AF206" s="25">
        <f t="shared" si="100"/>
        <v>0</v>
      </c>
      <c r="AG206" s="25">
        <f t="shared" si="101"/>
        <v>0</v>
      </c>
      <c r="AH206" s="25">
        <f t="shared" si="102"/>
        <v>0</v>
      </c>
      <c r="AI206" s="25">
        <f t="shared" si="103"/>
        <v>0</v>
      </c>
      <c r="AJ206" s="25">
        <f t="shared" si="104"/>
        <v>0</v>
      </c>
      <c r="AK206" s="25">
        <f t="shared" si="105"/>
        <v>0</v>
      </c>
      <c r="AL206" s="25">
        <f t="shared" si="106"/>
        <v>0</v>
      </c>
      <c r="AM206" s="25">
        <f t="shared" si="107"/>
        <v>0</v>
      </c>
      <c r="AO206">
        <f t="shared" si="92"/>
        <v>-0.33333333333333393</v>
      </c>
    </row>
    <row r="207" spans="1:41" x14ac:dyDescent="0.3">
      <c r="A207" s="4">
        <f t="shared" si="114"/>
        <v>198</v>
      </c>
      <c r="B207">
        <v>296.66289074000855</v>
      </c>
      <c r="C207" s="5">
        <f t="shared" si="93"/>
        <v>101</v>
      </c>
      <c r="D207" s="6">
        <f t="shared" si="108"/>
        <v>2.8999999999999825E-2</v>
      </c>
      <c r="E207" s="7">
        <f t="shared" si="94"/>
        <v>438638.47227897553</v>
      </c>
      <c r="I207" s="14"/>
      <c r="J207" s="14"/>
      <c r="K207" s="18"/>
      <c r="L207" s="7">
        <f t="shared" si="95"/>
        <v>5965.3434825746162</v>
      </c>
      <c r="M207" s="7">
        <f t="shared" si="90"/>
        <v>416301.7575429093</v>
      </c>
      <c r="N207" s="14">
        <f t="shared" si="109"/>
        <v>20.108155312902163</v>
      </c>
      <c r="O207" s="13">
        <f t="shared" si="91"/>
        <v>3413.8104006073004</v>
      </c>
      <c r="P207" s="7">
        <f t="shared" si="110"/>
        <v>1012750.8618824683</v>
      </c>
      <c r="Q207" s="12">
        <f t="shared" si="115"/>
        <v>197</v>
      </c>
      <c r="R207" s="9">
        <v>296.66289074000855</v>
      </c>
      <c r="S207" s="11">
        <f t="shared" si="118"/>
        <v>2.8999999999999825E-2</v>
      </c>
      <c r="T207" s="10">
        <f t="shared" si="111"/>
        <v>1380200.059592288</v>
      </c>
      <c r="U207" s="10">
        <f t="shared" si="119"/>
        <v>4047375.037942606</v>
      </c>
      <c r="V207" s="10">
        <f t="shared" si="112"/>
        <v>1000</v>
      </c>
      <c r="W207" s="10">
        <f t="shared" si="113"/>
        <v>341482.66540509521</v>
      </c>
      <c r="X207" s="9">
        <f t="shared" si="96"/>
        <v>3.3708294202404536</v>
      </c>
      <c r="Y207" s="9">
        <f t="shared" si="116"/>
        <v>13646.38168206403</v>
      </c>
      <c r="AA207" s="10">
        <f t="shared" si="97"/>
        <v>2762.7202024584808</v>
      </c>
      <c r="AB207" s="10">
        <f t="shared" si="117"/>
        <v>547018.60008678015</v>
      </c>
      <c r="AC207" s="23"/>
      <c r="AD207" s="25">
        <f t="shared" si="98"/>
        <v>-2762.7202024584808</v>
      </c>
      <c r="AE207" s="25">
        <f t="shared" si="99"/>
        <v>-2762.7202024584808</v>
      </c>
      <c r="AF207" s="25">
        <f t="shared" si="100"/>
        <v>0</v>
      </c>
      <c r="AG207" s="25">
        <f t="shared" si="101"/>
        <v>0</v>
      </c>
      <c r="AH207" s="25">
        <f t="shared" si="102"/>
        <v>0</v>
      </c>
      <c r="AI207" s="25">
        <f t="shared" si="103"/>
        <v>0</v>
      </c>
      <c r="AJ207" s="25">
        <f t="shared" si="104"/>
        <v>0</v>
      </c>
      <c r="AK207" s="25">
        <f t="shared" si="105"/>
        <v>0</v>
      </c>
      <c r="AL207" s="25">
        <f t="shared" si="106"/>
        <v>0</v>
      </c>
      <c r="AM207" s="25">
        <f t="shared" si="107"/>
        <v>0</v>
      </c>
      <c r="AO207">
        <f t="shared" si="92"/>
        <v>-0.41666666666666607</v>
      </c>
    </row>
    <row r="208" spans="1:41" x14ac:dyDescent="0.3">
      <c r="A208" s="4">
        <f t="shared" si="114"/>
        <v>199</v>
      </c>
      <c r="B208">
        <v>275.59982549746798</v>
      </c>
      <c r="C208" s="5">
        <f t="shared" si="93"/>
        <v>102</v>
      </c>
      <c r="D208" s="6">
        <f t="shared" si="108"/>
        <v>-7.0999999999999883E-2</v>
      </c>
      <c r="E208" s="7">
        <f t="shared" si="94"/>
        <v>445079.53575211274</v>
      </c>
      <c r="I208" s="14"/>
      <c r="J208" s="14"/>
      <c r="K208" s="18"/>
      <c r="L208" s="7">
        <f t="shared" si="95"/>
        <v>5965.3434825746162</v>
      </c>
      <c r="M208" s="7">
        <f t="shared" si="90"/>
        <v>422267.10102548392</v>
      </c>
      <c r="N208" s="14">
        <f t="shared" si="109"/>
        <v>21.644946515502863</v>
      </c>
      <c r="O208" s="13">
        <f t="shared" si="91"/>
        <v>3435.4553471228032</v>
      </c>
      <c r="P208" s="7">
        <f t="shared" si="110"/>
        <v>946810.89417138789</v>
      </c>
      <c r="Q208" s="12">
        <f t="shared" si="115"/>
        <v>198</v>
      </c>
      <c r="R208" s="9">
        <v>275.59982549746798</v>
      </c>
      <c r="S208" s="11">
        <f t="shared" si="118"/>
        <v>-7.0999999999999883E-2</v>
      </c>
      <c r="T208" s="10">
        <f t="shared" si="111"/>
        <v>1394487.4696263694</v>
      </c>
      <c r="U208" s="10">
        <f t="shared" si="119"/>
        <v>3760940.4102486814</v>
      </c>
      <c r="V208" s="10">
        <f t="shared" si="112"/>
        <v>1000</v>
      </c>
      <c r="W208" s="10">
        <f t="shared" si="113"/>
        <v>342482.66540509521</v>
      </c>
      <c r="X208" s="9">
        <f t="shared" si="96"/>
        <v>3.6284493221102831</v>
      </c>
      <c r="Y208" s="9">
        <f t="shared" si="116"/>
        <v>13650.01013138614</v>
      </c>
      <c r="AA208" s="10">
        <f t="shared" si="97"/>
        <v>2762.7202024584808</v>
      </c>
      <c r="AB208" s="10">
        <f t="shared" si="117"/>
        <v>549781.32028923859</v>
      </c>
      <c r="AC208" s="23"/>
      <c r="AD208" s="25">
        <f t="shared" si="98"/>
        <v>-2762.7202024584808</v>
      </c>
      <c r="AE208" s="25">
        <f t="shared" si="99"/>
        <v>-2762.7202024584808</v>
      </c>
      <c r="AF208" s="25">
        <f t="shared" si="100"/>
        <v>0</v>
      </c>
      <c r="AG208" s="25">
        <f t="shared" si="101"/>
        <v>0</v>
      </c>
      <c r="AH208" s="25">
        <f t="shared" si="102"/>
        <v>0</v>
      </c>
      <c r="AI208" s="25">
        <f t="shared" si="103"/>
        <v>0</v>
      </c>
      <c r="AJ208" s="25">
        <f t="shared" si="104"/>
        <v>0</v>
      </c>
      <c r="AK208" s="25">
        <f t="shared" si="105"/>
        <v>0</v>
      </c>
      <c r="AL208" s="25">
        <f t="shared" si="106"/>
        <v>0</v>
      </c>
      <c r="AM208" s="25">
        <f t="shared" si="107"/>
        <v>0</v>
      </c>
      <c r="AO208">
        <f t="shared" si="92"/>
        <v>-0.5</v>
      </c>
    </row>
    <row r="209" spans="1:41" x14ac:dyDescent="0.3">
      <c r="A209" s="4">
        <f t="shared" si="114"/>
        <v>200</v>
      </c>
      <c r="B209">
        <v>272.01702776600087</v>
      </c>
      <c r="C209" s="5">
        <f t="shared" si="93"/>
        <v>103</v>
      </c>
      <c r="D209" s="6">
        <f t="shared" si="108"/>
        <v>-1.3000000000000097E-2</v>
      </c>
      <c r="E209" s="7">
        <f t="shared" si="94"/>
        <v>451574.27475419239</v>
      </c>
      <c r="I209" s="14"/>
      <c r="J209" s="14"/>
      <c r="K209" s="18"/>
      <c r="L209" s="7">
        <f t="shared" si="95"/>
        <v>5965.3434825746162</v>
      </c>
      <c r="M209" s="7">
        <f t="shared" si="90"/>
        <v>428232.44450805854</v>
      </c>
      <c r="N209" s="14">
        <f t="shared" si="109"/>
        <v>21.930036996456803</v>
      </c>
      <c r="O209" s="13">
        <f t="shared" si="91"/>
        <v>3457.3853841192599</v>
      </c>
      <c r="P209" s="7">
        <f t="shared" si="110"/>
        <v>940467.69602973433</v>
      </c>
      <c r="Q209" s="12">
        <f t="shared" si="115"/>
        <v>199</v>
      </c>
      <c r="R209" s="9">
        <v>272.01702776600087</v>
      </c>
      <c r="S209" s="11">
        <f t="shared" si="118"/>
        <v>-1.3000000000000097E-2</v>
      </c>
      <c r="T209" s="10">
        <f t="shared" si="111"/>
        <v>1408893.9414107348</v>
      </c>
      <c r="U209" s="10">
        <f t="shared" si="119"/>
        <v>3713035.1849154481</v>
      </c>
      <c r="V209" s="10">
        <f t="shared" si="112"/>
        <v>1000</v>
      </c>
      <c r="W209" s="10">
        <f t="shared" si="113"/>
        <v>343482.66540509521</v>
      </c>
      <c r="X209" s="9">
        <f t="shared" si="96"/>
        <v>3.6762404479334179</v>
      </c>
      <c r="Y209" s="9">
        <f t="shared" si="116"/>
        <v>13653.686371834074</v>
      </c>
      <c r="AA209" s="10">
        <f t="shared" si="97"/>
        <v>2762.7202024584808</v>
      </c>
      <c r="AB209" s="10">
        <f t="shared" si="117"/>
        <v>552544.04049169703</v>
      </c>
      <c r="AC209" s="23"/>
      <c r="AD209" s="25">
        <f t="shared" si="98"/>
        <v>-2762.7202024584808</v>
      </c>
      <c r="AE209" s="25">
        <f t="shared" si="99"/>
        <v>-2762.7202024584808</v>
      </c>
      <c r="AF209" s="25">
        <f t="shared" si="100"/>
        <v>0</v>
      </c>
      <c r="AG209" s="25">
        <f t="shared" si="101"/>
        <v>0</v>
      </c>
      <c r="AH209" s="25">
        <f t="shared" si="102"/>
        <v>0</v>
      </c>
      <c r="AI209" s="25">
        <f t="shared" si="103"/>
        <v>0</v>
      </c>
      <c r="AJ209" s="25">
        <f t="shared" si="104"/>
        <v>0</v>
      </c>
      <c r="AK209" s="25">
        <f t="shared" si="105"/>
        <v>0</v>
      </c>
      <c r="AL209" s="25">
        <f t="shared" si="106"/>
        <v>0</v>
      </c>
      <c r="AM209" s="25">
        <f t="shared" si="107"/>
        <v>0</v>
      </c>
      <c r="AO209">
        <f t="shared" si="92"/>
        <v>-0.58333333333333393</v>
      </c>
    </row>
    <row r="210" spans="1:41" x14ac:dyDescent="0.3">
      <c r="A210" s="4">
        <f t="shared" si="114"/>
        <v>201</v>
      </c>
      <c r="B210">
        <v>249.43961446142279</v>
      </c>
      <c r="C210" s="5">
        <f t="shared" si="93"/>
        <v>104</v>
      </c>
      <c r="D210" s="6">
        <f t="shared" si="108"/>
        <v>-8.3000000000000004E-2</v>
      </c>
      <c r="E210" s="7">
        <f t="shared" si="94"/>
        <v>458123.1365812897</v>
      </c>
      <c r="I210" s="14"/>
      <c r="J210" s="14"/>
      <c r="K210" s="18"/>
      <c r="L210" s="7">
        <f t="shared" si="95"/>
        <v>5965.3434825746162</v>
      </c>
      <c r="M210" s="7">
        <f t="shared" si="90"/>
        <v>434197.78799063317</v>
      </c>
      <c r="N210" s="14">
        <f t="shared" si="109"/>
        <v>23.914980366910363</v>
      </c>
      <c r="O210" s="13">
        <f t="shared" si="91"/>
        <v>3481.3003644861701</v>
      </c>
      <c r="P210" s="7">
        <f t="shared" si="110"/>
        <v>868374.22074184089</v>
      </c>
      <c r="Q210" s="12">
        <f t="shared" si="115"/>
        <v>200</v>
      </c>
      <c r="R210" s="9">
        <v>249.43961446142279</v>
      </c>
      <c r="S210" s="11">
        <f t="shared" si="118"/>
        <v>-8.3000000000000004E-2</v>
      </c>
      <c r="T210" s="10">
        <f t="shared" si="111"/>
        <v>1423420.4671266365</v>
      </c>
      <c r="U210" s="10">
        <f t="shared" si="119"/>
        <v>3405770.264567466</v>
      </c>
      <c r="V210" s="10">
        <f t="shared" si="112"/>
        <v>1000</v>
      </c>
      <c r="W210" s="10">
        <f t="shared" si="113"/>
        <v>344482.66540509521</v>
      </c>
      <c r="X210" s="9">
        <f t="shared" si="96"/>
        <v>4.0089863118139784</v>
      </c>
      <c r="Y210" s="9">
        <f t="shared" si="116"/>
        <v>13657.695358145887</v>
      </c>
      <c r="AA210" s="10">
        <f t="shared" si="97"/>
        <v>2762.7202024584808</v>
      </c>
      <c r="AB210" s="10">
        <f t="shared" si="117"/>
        <v>555306.76069415547</v>
      </c>
      <c r="AC210" s="23"/>
      <c r="AD210" s="25">
        <f t="shared" si="98"/>
        <v>-2762.7202024584808</v>
      </c>
      <c r="AE210" s="25">
        <f t="shared" si="99"/>
        <v>-2762.7202024584808</v>
      </c>
      <c r="AF210" s="25">
        <f t="shared" si="100"/>
        <v>0</v>
      </c>
      <c r="AG210" s="25">
        <f t="shared" si="101"/>
        <v>0</v>
      </c>
      <c r="AH210" s="25">
        <f t="shared" si="102"/>
        <v>0</v>
      </c>
      <c r="AI210" s="25">
        <f t="shared" si="103"/>
        <v>0</v>
      </c>
      <c r="AJ210" s="25">
        <f t="shared" si="104"/>
        <v>0</v>
      </c>
      <c r="AK210" s="25">
        <f t="shared" si="105"/>
        <v>0</v>
      </c>
      <c r="AL210" s="25">
        <f t="shared" si="106"/>
        <v>0</v>
      </c>
      <c r="AM210" s="25">
        <f t="shared" si="107"/>
        <v>0</v>
      </c>
      <c r="AO210">
        <f t="shared" si="92"/>
        <v>-0.66666666666666607</v>
      </c>
    </row>
    <row r="211" spans="1:41" x14ac:dyDescent="0.3">
      <c r="A211" s="4">
        <f t="shared" si="114"/>
        <v>202</v>
      </c>
      <c r="B211">
        <v>240.21034872635013</v>
      </c>
      <c r="C211" s="5">
        <f t="shared" si="93"/>
        <v>105</v>
      </c>
      <c r="D211" s="6">
        <f t="shared" si="108"/>
        <v>-3.7000000000000061E-2</v>
      </c>
      <c r="E211" s="7">
        <f t="shared" si="94"/>
        <v>464726.57225694606</v>
      </c>
      <c r="I211" s="14"/>
      <c r="J211" s="14"/>
      <c r="K211" s="18"/>
      <c r="L211" s="7">
        <f t="shared" si="95"/>
        <v>5965.3434825746162</v>
      </c>
      <c r="M211" s="7">
        <f t="shared" si="90"/>
        <v>440163.13147320779</v>
      </c>
      <c r="N211" s="14">
        <f t="shared" si="109"/>
        <v>24.833832156708581</v>
      </c>
      <c r="O211" s="13">
        <f t="shared" si="91"/>
        <v>3506.1341966428786</v>
      </c>
      <c r="P211" s="7">
        <f t="shared" si="110"/>
        <v>842209.71805696737</v>
      </c>
      <c r="Q211" s="12">
        <f t="shared" si="115"/>
        <v>201</v>
      </c>
      <c r="R211" s="9">
        <v>240.21034872635013</v>
      </c>
      <c r="S211" s="11">
        <f t="shared" si="118"/>
        <v>-3.7000000000000061E-2</v>
      </c>
      <c r="T211" s="10">
        <f t="shared" si="111"/>
        <v>1438068.0472235039</v>
      </c>
      <c r="U211" s="10">
        <f t="shared" si="119"/>
        <v>3280719.7647784697</v>
      </c>
      <c r="V211" s="10">
        <f t="shared" si="112"/>
        <v>1000</v>
      </c>
      <c r="W211" s="10">
        <f t="shared" si="113"/>
        <v>345482.66540509521</v>
      </c>
      <c r="X211" s="9">
        <f t="shared" si="96"/>
        <v>4.1630179769615561</v>
      </c>
      <c r="Y211" s="9">
        <f t="shared" si="116"/>
        <v>13661.858376122849</v>
      </c>
      <c r="AA211" s="10">
        <f t="shared" si="97"/>
        <v>2762.7202024584808</v>
      </c>
      <c r="AB211" s="10">
        <f t="shared" si="117"/>
        <v>558069.48089661391</v>
      </c>
      <c r="AC211" s="23"/>
      <c r="AD211" s="25">
        <f t="shared" si="98"/>
        <v>-2762.7202024584808</v>
      </c>
      <c r="AE211" s="25">
        <f t="shared" si="99"/>
        <v>-2762.7202024584808</v>
      </c>
      <c r="AF211" s="25">
        <f t="shared" si="100"/>
        <v>0</v>
      </c>
      <c r="AG211" s="25">
        <f t="shared" si="101"/>
        <v>0</v>
      </c>
      <c r="AH211" s="25">
        <f t="shared" si="102"/>
        <v>0</v>
      </c>
      <c r="AI211" s="25">
        <f t="shared" si="103"/>
        <v>0</v>
      </c>
      <c r="AJ211" s="25">
        <f t="shared" si="104"/>
        <v>0</v>
      </c>
      <c r="AK211" s="25">
        <f t="shared" si="105"/>
        <v>0</v>
      </c>
      <c r="AL211" s="25">
        <f t="shared" si="106"/>
        <v>0</v>
      </c>
      <c r="AM211" s="25">
        <f t="shared" si="107"/>
        <v>0</v>
      </c>
      <c r="AO211">
        <f t="shared" si="92"/>
        <v>-0.75</v>
      </c>
    </row>
    <row r="212" spans="1:41" x14ac:dyDescent="0.3">
      <c r="A212" s="4">
        <f t="shared" si="114"/>
        <v>203</v>
      </c>
      <c r="B212">
        <v>219.31204838715769</v>
      </c>
      <c r="C212" s="5">
        <f t="shared" si="93"/>
        <v>106</v>
      </c>
      <c r="D212" s="6">
        <f t="shared" si="108"/>
        <v>-8.6999999999999938E-2</v>
      </c>
      <c r="E212" s="7">
        <f t="shared" si="94"/>
        <v>471385.03656323295</v>
      </c>
      <c r="I212" s="14"/>
      <c r="J212" s="14"/>
      <c r="K212" s="18"/>
      <c r="L212" s="7">
        <f t="shared" si="95"/>
        <v>5965.3434825746162</v>
      </c>
      <c r="M212" s="7">
        <f t="shared" si="90"/>
        <v>446128.47495578241</v>
      </c>
      <c r="N212" s="14">
        <f t="shared" si="109"/>
        <v>27.200254278979823</v>
      </c>
      <c r="O212" s="13">
        <f t="shared" si="91"/>
        <v>3533.3344509218582</v>
      </c>
      <c r="P212" s="7">
        <f t="shared" si="110"/>
        <v>774902.81606858585</v>
      </c>
      <c r="Q212" s="12">
        <f t="shared" si="115"/>
        <v>202</v>
      </c>
      <c r="R212" s="9">
        <v>219.31204838715769</v>
      </c>
      <c r="S212" s="11">
        <f t="shared" si="118"/>
        <v>-8.6999999999999938E-2</v>
      </c>
      <c r="T212" s="10">
        <f t="shared" si="111"/>
        <v>1452837.6904878456</v>
      </c>
      <c r="U212" s="10">
        <f t="shared" si="119"/>
        <v>2996210.1452427427</v>
      </c>
      <c r="V212" s="10">
        <f t="shared" si="112"/>
        <v>1000</v>
      </c>
      <c r="W212" s="10">
        <f t="shared" si="113"/>
        <v>346482.66540509521</v>
      </c>
      <c r="X212" s="9">
        <f t="shared" si="96"/>
        <v>4.5597130087202142</v>
      </c>
      <c r="Y212" s="9">
        <f t="shared" si="116"/>
        <v>13666.41808913157</v>
      </c>
      <c r="AA212" s="10">
        <f t="shared" si="97"/>
        <v>2762.7202024584808</v>
      </c>
      <c r="AB212" s="10">
        <f t="shared" si="117"/>
        <v>560832.20109907235</v>
      </c>
      <c r="AC212" s="23"/>
      <c r="AD212" s="25">
        <f t="shared" si="98"/>
        <v>-2762.7202024584808</v>
      </c>
      <c r="AE212" s="25">
        <f t="shared" si="99"/>
        <v>-2762.7202024584808</v>
      </c>
      <c r="AF212" s="25">
        <f t="shared" si="100"/>
        <v>0</v>
      </c>
      <c r="AG212" s="25">
        <f t="shared" si="101"/>
        <v>0</v>
      </c>
      <c r="AH212" s="25">
        <f t="shared" si="102"/>
        <v>0</v>
      </c>
      <c r="AI212" s="25">
        <f t="shared" si="103"/>
        <v>0</v>
      </c>
      <c r="AJ212" s="25">
        <f t="shared" si="104"/>
        <v>0</v>
      </c>
      <c r="AK212" s="25">
        <f t="shared" si="105"/>
        <v>0</v>
      </c>
      <c r="AL212" s="25">
        <f t="shared" si="106"/>
        <v>0</v>
      </c>
      <c r="AM212" s="25">
        <f t="shared" si="107"/>
        <v>0</v>
      </c>
      <c r="AO212">
        <f t="shared" si="92"/>
        <v>-0.83333333333333393</v>
      </c>
    </row>
    <row r="213" spans="1:41" x14ac:dyDescent="0.3">
      <c r="A213" s="4">
        <f t="shared" si="114"/>
        <v>204</v>
      </c>
      <c r="B213">
        <v>237.51494840329175</v>
      </c>
      <c r="C213" s="5">
        <f t="shared" si="93"/>
        <v>107</v>
      </c>
      <c r="D213" s="6">
        <f t="shared" si="108"/>
        <v>8.2999999999999893E-2</v>
      </c>
      <c r="E213" s="7">
        <f t="shared" si="94"/>
        <v>478098.98807207204</v>
      </c>
      <c r="I213" s="14"/>
      <c r="J213" s="14"/>
      <c r="K213" s="18"/>
      <c r="L213" s="7">
        <f t="shared" si="95"/>
        <v>5965.3434825746162</v>
      </c>
      <c r="M213" s="7">
        <f t="shared" si="90"/>
        <v>452093.81843835703</v>
      </c>
      <c r="N213" s="14">
        <f t="shared" si="109"/>
        <v>25.115654920572325</v>
      </c>
      <c r="O213" s="13">
        <f t="shared" si="91"/>
        <v>3558.4501058424307</v>
      </c>
      <c r="P213" s="7">
        <f t="shared" si="110"/>
        <v>845185.09328485304</v>
      </c>
      <c r="Q213" s="12">
        <f t="shared" si="115"/>
        <v>203</v>
      </c>
      <c r="R213" s="9">
        <v>237.51494840329175</v>
      </c>
      <c r="S213" s="11">
        <f t="shared" si="118"/>
        <v>8.2999999999999893E-2</v>
      </c>
      <c r="T213" s="10">
        <f t="shared" si="111"/>
        <v>1467730.4141127232</v>
      </c>
      <c r="U213" s="10">
        <f t="shared" si="119"/>
        <v>3245978.5872978903</v>
      </c>
      <c r="V213" s="10">
        <f t="shared" si="112"/>
        <v>1000</v>
      </c>
      <c r="W213" s="10">
        <f t="shared" si="113"/>
        <v>347482.66540509521</v>
      </c>
      <c r="X213" s="9">
        <f t="shared" si="96"/>
        <v>4.2102613192245748</v>
      </c>
      <c r="Y213" s="9">
        <f t="shared" si="116"/>
        <v>13670.628350450794</v>
      </c>
      <c r="AA213" s="10">
        <f t="shared" si="97"/>
        <v>2762.7202024584808</v>
      </c>
      <c r="AB213" s="10">
        <f t="shared" si="117"/>
        <v>563594.92130153079</v>
      </c>
      <c r="AC213" s="23"/>
      <c r="AD213" s="25">
        <f t="shared" si="98"/>
        <v>-2762.7202024584808</v>
      </c>
      <c r="AE213" s="25">
        <f t="shared" si="99"/>
        <v>-2762.7202024584808</v>
      </c>
      <c r="AF213" s="25">
        <f t="shared" si="100"/>
        <v>0</v>
      </c>
      <c r="AG213" s="25">
        <f t="shared" si="101"/>
        <v>0</v>
      </c>
      <c r="AH213" s="25">
        <f t="shared" si="102"/>
        <v>0</v>
      </c>
      <c r="AI213" s="25">
        <f t="shared" si="103"/>
        <v>0</v>
      </c>
      <c r="AJ213" s="25">
        <f t="shared" si="104"/>
        <v>0</v>
      </c>
      <c r="AK213" s="25">
        <f t="shared" si="105"/>
        <v>0</v>
      </c>
      <c r="AL213" s="25">
        <f t="shared" si="106"/>
        <v>0</v>
      </c>
      <c r="AM213" s="25">
        <f t="shared" si="107"/>
        <v>0</v>
      </c>
      <c r="AO213">
        <f t="shared" si="92"/>
        <v>-0.91666666666666607</v>
      </c>
    </row>
    <row r="214" spans="1:41" x14ac:dyDescent="0.3">
      <c r="A214" s="4">
        <f t="shared" si="114"/>
        <v>205</v>
      </c>
      <c r="B214">
        <v>260.31638345000778</v>
      </c>
      <c r="C214" s="5">
        <f t="shared" si="93"/>
        <v>108</v>
      </c>
      <c r="D214" s="6">
        <f t="shared" si="108"/>
        <v>9.6000000000000058E-2</v>
      </c>
      <c r="E214" s="7">
        <f t="shared" si="94"/>
        <v>484868.88917681843</v>
      </c>
      <c r="I214" s="14"/>
      <c r="J214" s="14"/>
      <c r="K214" s="18"/>
      <c r="L214" s="7">
        <f t="shared" si="95"/>
        <v>6567.8431743146521</v>
      </c>
      <c r="M214" s="7">
        <f t="shared" si="90"/>
        <v>458661.66161267168</v>
      </c>
      <c r="N214" s="14">
        <f t="shared" si="109"/>
        <v>25.230233638275664</v>
      </c>
      <c r="O214" s="13">
        <f t="shared" si="91"/>
        <v>3583.6803394807066</v>
      </c>
      <c r="P214" s="7">
        <f t="shared" si="110"/>
        <v>932890.70541451371</v>
      </c>
      <c r="Q214" s="12">
        <f t="shared" si="115"/>
        <v>204</v>
      </c>
      <c r="R214" s="9">
        <v>260.31638345000778</v>
      </c>
      <c r="S214" s="11">
        <f t="shared" si="118"/>
        <v>9.6000000000000058E-2</v>
      </c>
      <c r="T214" s="10">
        <f t="shared" si="111"/>
        <v>1482747.2437678082</v>
      </c>
      <c r="U214" s="10">
        <f t="shared" si="119"/>
        <v>3558688.531678488</v>
      </c>
      <c r="V214" s="10">
        <f t="shared" si="112"/>
        <v>1000</v>
      </c>
      <c r="W214" s="10">
        <f t="shared" si="113"/>
        <v>348482.66540509521</v>
      </c>
      <c r="X214" s="9">
        <f t="shared" si="96"/>
        <v>3.8414793058618382</v>
      </c>
      <c r="Y214" s="9">
        <f t="shared" si="116"/>
        <v>13674.469829756656</v>
      </c>
      <c r="AA214" s="10">
        <f t="shared" si="97"/>
        <v>2762.7202024584808</v>
      </c>
      <c r="AB214" s="10">
        <f t="shared" si="117"/>
        <v>566357.64150398923</v>
      </c>
      <c r="AC214" s="23"/>
      <c r="AD214" s="25">
        <f t="shared" si="98"/>
        <v>-2762.7202024584808</v>
      </c>
      <c r="AE214" s="25">
        <f t="shared" si="99"/>
        <v>-2762.7202024584808</v>
      </c>
      <c r="AF214" s="25">
        <f t="shared" si="100"/>
        <v>0</v>
      </c>
      <c r="AG214" s="25">
        <f t="shared" si="101"/>
        <v>0</v>
      </c>
      <c r="AH214" s="25">
        <f t="shared" si="102"/>
        <v>0</v>
      </c>
      <c r="AI214" s="25">
        <f t="shared" si="103"/>
        <v>0</v>
      </c>
      <c r="AJ214" s="25">
        <f t="shared" si="104"/>
        <v>0</v>
      </c>
      <c r="AK214" s="25">
        <f t="shared" si="105"/>
        <v>0</v>
      </c>
      <c r="AL214" s="25">
        <f t="shared" si="106"/>
        <v>0</v>
      </c>
      <c r="AM214" s="25">
        <f t="shared" si="107"/>
        <v>0</v>
      </c>
      <c r="AO214">
        <f t="shared" si="92"/>
        <v>0</v>
      </c>
    </row>
    <row r="215" spans="1:41" x14ac:dyDescent="0.3">
      <c r="A215" s="4">
        <f t="shared" si="114"/>
        <v>206</v>
      </c>
      <c r="B215">
        <v>267.34492580315799</v>
      </c>
      <c r="C215" s="5">
        <f t="shared" si="93"/>
        <v>109</v>
      </c>
      <c r="D215" s="6">
        <f t="shared" si="108"/>
        <v>2.7000000000000017E-2</v>
      </c>
      <c r="E215" s="7">
        <f t="shared" si="94"/>
        <v>491695.20612410386</v>
      </c>
      <c r="I215" s="14"/>
      <c r="J215" s="14"/>
      <c r="K215" s="18"/>
      <c r="L215" s="7">
        <f t="shared" si="95"/>
        <v>6567.8431743146521</v>
      </c>
      <c r="M215" s="7">
        <f t="shared" ref="M215:M278" si="120">IF(C215="NA","NA",IF(M214="NA",L215,M214+L215))</f>
        <v>465229.50478698633</v>
      </c>
      <c r="N215" s="14">
        <f t="shared" si="109"/>
        <v>24.566926619547868</v>
      </c>
      <c r="O215" s="13">
        <f t="shared" ref="O215:O278" si="121">IF(C215="NA","NA",IF(O214="NA",N215,O214+N215))</f>
        <v>3608.2472661002544</v>
      </c>
      <c r="P215" s="7">
        <f t="shared" si="110"/>
        <v>964646.59763502015</v>
      </c>
      <c r="Q215" s="12">
        <f t="shared" si="115"/>
        <v>205</v>
      </c>
      <c r="R215" s="9">
        <v>267.34492580315799</v>
      </c>
      <c r="S215" s="11">
        <f t="shared" si="118"/>
        <v>2.7000000000000017E-2</v>
      </c>
      <c r="T215" s="10">
        <f t="shared" si="111"/>
        <v>1497889.2136700186</v>
      </c>
      <c r="U215" s="10">
        <f t="shared" si="119"/>
        <v>3655800.122033807</v>
      </c>
      <c r="V215" s="10">
        <f t="shared" si="112"/>
        <v>1000</v>
      </c>
      <c r="W215" s="10">
        <f t="shared" si="113"/>
        <v>349482.66540509521</v>
      </c>
      <c r="X215" s="9">
        <f t="shared" si="96"/>
        <v>3.7404861790280801</v>
      </c>
      <c r="Y215" s="9">
        <f t="shared" si="116"/>
        <v>13678.210315935683</v>
      </c>
      <c r="AA215" s="10">
        <f t="shared" si="97"/>
        <v>2762.7202024584808</v>
      </c>
      <c r="AB215" s="10">
        <f t="shared" si="117"/>
        <v>569120.36170644767</v>
      </c>
      <c r="AC215" s="23"/>
      <c r="AD215" s="25">
        <f t="shared" si="98"/>
        <v>-2762.7202024584808</v>
      </c>
      <c r="AE215" s="25">
        <f t="shared" si="99"/>
        <v>-2762.7202024584808</v>
      </c>
      <c r="AF215" s="25">
        <f t="shared" si="100"/>
        <v>0</v>
      </c>
      <c r="AG215" s="25">
        <f t="shared" si="101"/>
        <v>0</v>
      </c>
      <c r="AH215" s="25">
        <f t="shared" si="102"/>
        <v>0</v>
      </c>
      <c r="AI215" s="25">
        <f t="shared" si="103"/>
        <v>0</v>
      </c>
      <c r="AJ215" s="25">
        <f t="shared" si="104"/>
        <v>0</v>
      </c>
      <c r="AK215" s="25">
        <f t="shared" si="105"/>
        <v>0</v>
      </c>
      <c r="AL215" s="25">
        <f t="shared" si="106"/>
        <v>0</v>
      </c>
      <c r="AM215" s="25">
        <f t="shared" si="107"/>
        <v>0</v>
      </c>
      <c r="AO215">
        <f t="shared" si="92"/>
        <v>-8.3333333333333925E-2</v>
      </c>
    </row>
    <row r="216" spans="1:41" x14ac:dyDescent="0.3">
      <c r="A216" s="4">
        <f t="shared" si="114"/>
        <v>207</v>
      </c>
      <c r="B216">
        <v>259.32457802906322</v>
      </c>
      <c r="C216" s="5">
        <f t="shared" si="93"/>
        <v>110</v>
      </c>
      <c r="D216" s="6">
        <f t="shared" si="108"/>
        <v>-3.0000000000000124E-2</v>
      </c>
      <c r="E216" s="7">
        <f t="shared" si="94"/>
        <v>498578.40904595057</v>
      </c>
      <c r="I216" s="14"/>
      <c r="J216" s="14"/>
      <c r="K216" s="18"/>
      <c r="L216" s="7">
        <f t="shared" si="95"/>
        <v>6567.8431743146521</v>
      </c>
      <c r="M216" s="7">
        <f t="shared" si="120"/>
        <v>471797.34796130098</v>
      </c>
      <c r="N216" s="14">
        <f t="shared" si="109"/>
        <v>25.326728473760692</v>
      </c>
      <c r="O216" s="13">
        <f t="shared" si="121"/>
        <v>3633.5739945740152</v>
      </c>
      <c r="P216" s="7">
        <f t="shared" si="110"/>
        <v>942275.04288028413</v>
      </c>
      <c r="Q216" s="12">
        <f t="shared" si="115"/>
        <v>206</v>
      </c>
      <c r="R216" s="9">
        <v>259.32457802906322</v>
      </c>
      <c r="S216" s="11">
        <f t="shared" si="118"/>
        <v>-3.0000000000000124E-2</v>
      </c>
      <c r="T216" s="10">
        <f t="shared" si="111"/>
        <v>1513157.3666547479</v>
      </c>
      <c r="U216" s="10">
        <f t="shared" si="119"/>
        <v>3547096.1183727924</v>
      </c>
      <c r="V216" s="10">
        <f t="shared" si="112"/>
        <v>1000</v>
      </c>
      <c r="W216" s="10">
        <f t="shared" si="113"/>
        <v>350482.66540509521</v>
      </c>
      <c r="X216" s="9">
        <f t="shared" si="96"/>
        <v>3.8561713185856501</v>
      </c>
      <c r="Y216" s="9">
        <f t="shared" si="116"/>
        <v>13682.066487254269</v>
      </c>
      <c r="AA216" s="10">
        <f t="shared" si="97"/>
        <v>2762.7202024584808</v>
      </c>
      <c r="AB216" s="10">
        <f t="shared" si="117"/>
        <v>571883.08190890611</v>
      </c>
      <c r="AC216" s="23"/>
      <c r="AD216" s="25">
        <f t="shared" si="98"/>
        <v>-2762.7202024584808</v>
      </c>
      <c r="AE216" s="25">
        <f t="shared" si="99"/>
        <v>-2762.7202024584808</v>
      </c>
      <c r="AF216" s="25">
        <f t="shared" si="100"/>
        <v>0</v>
      </c>
      <c r="AG216" s="25">
        <f t="shared" si="101"/>
        <v>0</v>
      </c>
      <c r="AH216" s="25">
        <f t="shared" si="102"/>
        <v>0</v>
      </c>
      <c r="AI216" s="25">
        <f t="shared" si="103"/>
        <v>0</v>
      </c>
      <c r="AJ216" s="25">
        <f t="shared" si="104"/>
        <v>0</v>
      </c>
      <c r="AK216" s="25">
        <f t="shared" si="105"/>
        <v>0</v>
      </c>
      <c r="AL216" s="25">
        <f t="shared" si="106"/>
        <v>0</v>
      </c>
      <c r="AM216" s="25">
        <f t="shared" si="107"/>
        <v>0</v>
      </c>
      <c r="AO216">
        <f t="shared" si="92"/>
        <v>-0.16666666666666607</v>
      </c>
    </row>
    <row r="217" spans="1:41" x14ac:dyDescent="0.3">
      <c r="A217" s="4">
        <f t="shared" si="114"/>
        <v>208</v>
      </c>
      <c r="B217">
        <v>289.1469045024055</v>
      </c>
      <c r="C217" s="5">
        <f t="shared" si="93"/>
        <v>111</v>
      </c>
      <c r="D217" s="6">
        <f t="shared" si="108"/>
        <v>0.11500000000000006</v>
      </c>
      <c r="E217" s="7">
        <f t="shared" si="94"/>
        <v>505518.97199214564</v>
      </c>
      <c r="I217" s="14"/>
      <c r="J217" s="14"/>
      <c r="K217" s="18"/>
      <c r="L217" s="7">
        <f t="shared" si="95"/>
        <v>6567.8431743146521</v>
      </c>
      <c r="M217" s="7">
        <f t="shared" si="120"/>
        <v>478365.19113561563</v>
      </c>
      <c r="N217" s="14">
        <f t="shared" si="109"/>
        <v>22.714554684987167</v>
      </c>
      <c r="O217" s="13">
        <f t="shared" si="121"/>
        <v>3656.2885492590021</v>
      </c>
      <c r="P217" s="7">
        <f t="shared" si="110"/>
        <v>1057204.5159858314</v>
      </c>
      <c r="Q217" s="12">
        <f t="shared" si="115"/>
        <v>207</v>
      </c>
      <c r="R217" s="9">
        <v>289.1469045024055</v>
      </c>
      <c r="S217" s="11">
        <f t="shared" si="118"/>
        <v>0.11500000000000006</v>
      </c>
      <c r="T217" s="10">
        <f t="shared" si="111"/>
        <v>1528552.7542476829</v>
      </c>
      <c r="U217" s="10">
        <f t="shared" si="119"/>
        <v>3956127.1719856635</v>
      </c>
      <c r="V217" s="10">
        <f t="shared" si="112"/>
        <v>1000</v>
      </c>
      <c r="W217" s="10">
        <f t="shared" si="113"/>
        <v>351482.66540509521</v>
      </c>
      <c r="X217" s="9">
        <f t="shared" si="96"/>
        <v>3.4584496130813003</v>
      </c>
      <c r="Y217" s="9">
        <f t="shared" si="116"/>
        <v>13685.52493686735</v>
      </c>
      <c r="AA217" s="10">
        <f t="shared" si="97"/>
        <v>2762.7202024584808</v>
      </c>
      <c r="AB217" s="10">
        <f t="shared" si="117"/>
        <v>574645.80211136455</v>
      </c>
      <c r="AC217" s="23"/>
      <c r="AD217" s="25">
        <f t="shared" si="98"/>
        <v>-2762.7202024584808</v>
      </c>
      <c r="AE217" s="25">
        <f t="shared" si="99"/>
        <v>-2762.7202024584808</v>
      </c>
      <c r="AF217" s="25">
        <f t="shared" si="100"/>
        <v>0</v>
      </c>
      <c r="AG217" s="25">
        <f t="shared" si="101"/>
        <v>0</v>
      </c>
      <c r="AH217" s="25">
        <f t="shared" si="102"/>
        <v>0</v>
      </c>
      <c r="AI217" s="25">
        <f t="shared" si="103"/>
        <v>0</v>
      </c>
      <c r="AJ217" s="25">
        <f t="shared" si="104"/>
        <v>0</v>
      </c>
      <c r="AK217" s="25">
        <f t="shared" si="105"/>
        <v>0</v>
      </c>
      <c r="AL217" s="25">
        <f t="shared" si="106"/>
        <v>0</v>
      </c>
      <c r="AM217" s="25">
        <f t="shared" si="107"/>
        <v>0</v>
      </c>
      <c r="AO217">
        <f t="shared" si="92"/>
        <v>-0.25</v>
      </c>
    </row>
    <row r="218" spans="1:41" x14ac:dyDescent="0.3">
      <c r="A218" s="4">
        <f t="shared" si="114"/>
        <v>209</v>
      </c>
      <c r="B218">
        <v>281.33993808084057</v>
      </c>
      <c r="C218" s="5">
        <f t="shared" si="93"/>
        <v>112</v>
      </c>
      <c r="D218" s="6">
        <f t="shared" si="108"/>
        <v>-2.6999999999999958E-2</v>
      </c>
      <c r="E218" s="7">
        <f t="shared" si="94"/>
        <v>512517.37296289264</v>
      </c>
      <c r="I218" s="14"/>
      <c r="J218" s="14"/>
      <c r="K218" s="18"/>
      <c r="L218" s="7">
        <f t="shared" si="95"/>
        <v>6567.8431743146521</v>
      </c>
      <c r="M218" s="7">
        <f t="shared" si="120"/>
        <v>484933.03430993028</v>
      </c>
      <c r="N218" s="14">
        <f t="shared" si="109"/>
        <v>23.344866068846009</v>
      </c>
      <c r="O218" s="13">
        <f t="shared" si="121"/>
        <v>3679.6334153278481</v>
      </c>
      <c r="P218" s="7">
        <f t="shared" si="110"/>
        <v>1035227.8372285287</v>
      </c>
      <c r="Q218" s="12">
        <f t="shared" si="115"/>
        <v>208</v>
      </c>
      <c r="R218" s="9">
        <v>281.33993808084057</v>
      </c>
      <c r="S218" s="11">
        <f t="shared" si="118"/>
        <v>-2.6999999999999958E-2</v>
      </c>
      <c r="T218" s="10">
        <f t="shared" si="111"/>
        <v>1544076.4367372256</v>
      </c>
      <c r="U218" s="10">
        <f t="shared" si="119"/>
        <v>3850284.7383420509</v>
      </c>
      <c r="V218" s="10">
        <f t="shared" si="112"/>
        <v>1000</v>
      </c>
      <c r="W218" s="10">
        <f t="shared" si="113"/>
        <v>352482.66540509521</v>
      </c>
      <c r="X218" s="9">
        <f t="shared" si="96"/>
        <v>3.5544189240301134</v>
      </c>
      <c r="Y218" s="9">
        <f t="shared" si="116"/>
        <v>13689.07935579138</v>
      </c>
      <c r="AA218" s="10">
        <f t="shared" si="97"/>
        <v>2762.7202024584808</v>
      </c>
      <c r="AB218" s="10">
        <f t="shared" si="117"/>
        <v>577408.52231382299</v>
      </c>
      <c r="AC218" s="23"/>
      <c r="AD218" s="25">
        <f t="shared" si="98"/>
        <v>-2762.7202024584808</v>
      </c>
      <c r="AE218" s="25">
        <f t="shared" si="99"/>
        <v>-2762.7202024584808</v>
      </c>
      <c r="AF218" s="25">
        <f t="shared" si="100"/>
        <v>0</v>
      </c>
      <c r="AG218" s="25">
        <f t="shared" si="101"/>
        <v>0</v>
      </c>
      <c r="AH218" s="25">
        <f t="shared" si="102"/>
        <v>0</v>
      </c>
      <c r="AI218" s="25">
        <f t="shared" si="103"/>
        <v>0</v>
      </c>
      <c r="AJ218" s="25">
        <f t="shared" si="104"/>
        <v>0</v>
      </c>
      <c r="AK218" s="25">
        <f t="shared" si="105"/>
        <v>0</v>
      </c>
      <c r="AL218" s="25">
        <f t="shared" si="106"/>
        <v>0</v>
      </c>
      <c r="AM218" s="25">
        <f t="shared" si="107"/>
        <v>0</v>
      </c>
      <c r="AO218">
        <f t="shared" si="92"/>
        <v>-0.33333333333333393</v>
      </c>
    </row>
    <row r="219" spans="1:41" x14ac:dyDescent="0.3">
      <c r="A219" s="4">
        <f t="shared" si="114"/>
        <v>210</v>
      </c>
      <c r="B219">
        <v>319.32082972175402</v>
      </c>
      <c r="C219" s="5">
        <f t="shared" si="93"/>
        <v>113</v>
      </c>
      <c r="D219" s="6">
        <f t="shared" si="108"/>
        <v>0.13499999999999993</v>
      </c>
      <c r="E219" s="7">
        <f t="shared" si="94"/>
        <v>519574.09394172888</v>
      </c>
      <c r="I219" s="14"/>
      <c r="J219" s="14"/>
      <c r="K219" s="18"/>
      <c r="L219" s="7">
        <f t="shared" si="95"/>
        <v>6567.8431743146521</v>
      </c>
      <c r="M219" s="7">
        <f t="shared" si="120"/>
        <v>491500.87748424493</v>
      </c>
      <c r="N219" s="14">
        <f t="shared" si="109"/>
        <v>20.568163937309262</v>
      </c>
      <c r="O219" s="13">
        <f t="shared" si="121"/>
        <v>3700.2015792651573</v>
      </c>
      <c r="P219" s="7">
        <f t="shared" si="110"/>
        <v>1181551.4384286946</v>
      </c>
      <c r="Q219" s="12">
        <f t="shared" si="115"/>
        <v>209</v>
      </c>
      <c r="R219" s="9">
        <v>319.32082972175402</v>
      </c>
      <c r="S219" s="11">
        <f t="shared" si="118"/>
        <v>0.13499999999999993</v>
      </c>
      <c r="T219" s="10">
        <f t="shared" si="111"/>
        <v>1559729.4832475148</v>
      </c>
      <c r="U219" s="10">
        <f t="shared" si="119"/>
        <v>4371208.1780182282</v>
      </c>
      <c r="V219" s="10">
        <f t="shared" si="112"/>
        <v>1000</v>
      </c>
      <c r="W219" s="10">
        <f t="shared" si="113"/>
        <v>353482.66540509521</v>
      </c>
      <c r="X219" s="9">
        <f t="shared" si="96"/>
        <v>3.1316466291014216</v>
      </c>
      <c r="Y219" s="9">
        <f t="shared" si="116"/>
        <v>13692.211002420481</v>
      </c>
      <c r="AA219" s="10">
        <f t="shared" si="97"/>
        <v>2762.7202024584808</v>
      </c>
      <c r="AB219" s="10">
        <f t="shared" si="117"/>
        <v>580171.24251628143</v>
      </c>
      <c r="AC219" s="23"/>
      <c r="AD219" s="25">
        <f t="shared" si="98"/>
        <v>-2762.7202024584808</v>
      </c>
      <c r="AE219" s="25">
        <f t="shared" si="99"/>
        <v>-2762.7202024584808</v>
      </c>
      <c r="AF219" s="25">
        <f t="shared" si="100"/>
        <v>0</v>
      </c>
      <c r="AG219" s="25">
        <f t="shared" si="101"/>
        <v>0</v>
      </c>
      <c r="AH219" s="25">
        <f t="shared" si="102"/>
        <v>0</v>
      </c>
      <c r="AI219" s="25">
        <f t="shared" si="103"/>
        <v>0</v>
      </c>
      <c r="AJ219" s="25">
        <f t="shared" si="104"/>
        <v>0</v>
      </c>
      <c r="AK219" s="25">
        <f t="shared" si="105"/>
        <v>0</v>
      </c>
      <c r="AL219" s="25">
        <f t="shared" si="106"/>
        <v>0</v>
      </c>
      <c r="AM219" s="25">
        <f t="shared" si="107"/>
        <v>0</v>
      </c>
      <c r="AO219">
        <f t="shared" si="92"/>
        <v>-0.41666666666666607</v>
      </c>
    </row>
    <row r="220" spans="1:41" x14ac:dyDescent="0.3">
      <c r="A220" s="4">
        <f t="shared" si="114"/>
        <v>211</v>
      </c>
      <c r="B220">
        <v>326.98452963507611</v>
      </c>
      <c r="C220" s="5">
        <f t="shared" si="93"/>
        <v>114</v>
      </c>
      <c r="D220" s="6">
        <f t="shared" si="108"/>
        <v>2.3999999999999983E-2</v>
      </c>
      <c r="E220" s="7">
        <f t="shared" si="94"/>
        <v>526689.62092872243</v>
      </c>
      <c r="I220" s="14"/>
      <c r="J220" s="14"/>
      <c r="K220" s="18"/>
      <c r="L220" s="7">
        <f t="shared" si="95"/>
        <v>6567.8431743146521</v>
      </c>
      <c r="M220" s="7">
        <f t="shared" si="120"/>
        <v>498068.72065855958</v>
      </c>
      <c r="N220" s="14">
        <f t="shared" si="109"/>
        <v>20.086097595028576</v>
      </c>
      <c r="O220" s="13">
        <f t="shared" si="121"/>
        <v>3720.2876768601859</v>
      </c>
      <c r="P220" s="7">
        <f t="shared" si="110"/>
        <v>1216476.5161252979</v>
      </c>
      <c r="Q220" s="12">
        <f t="shared" si="115"/>
        <v>210</v>
      </c>
      <c r="R220" s="9">
        <v>326.98452963507611</v>
      </c>
      <c r="S220" s="11">
        <f t="shared" si="118"/>
        <v>2.3999999999999983E-2</v>
      </c>
      <c r="T220" s="10">
        <f t="shared" si="111"/>
        <v>1575512.9718120566</v>
      </c>
      <c r="U220" s="10">
        <f t="shared" si="119"/>
        <v>4477141.1742906654</v>
      </c>
      <c r="V220" s="10">
        <f t="shared" si="112"/>
        <v>1000</v>
      </c>
      <c r="W220" s="10">
        <f t="shared" si="113"/>
        <v>354482.66540509521</v>
      </c>
      <c r="X220" s="9">
        <f t="shared" si="96"/>
        <v>3.0582486612318571</v>
      </c>
      <c r="Y220" s="9">
        <f t="shared" si="116"/>
        <v>13695.269251081712</v>
      </c>
      <c r="AA220" s="10">
        <f t="shared" si="97"/>
        <v>2762.7202024584808</v>
      </c>
      <c r="AB220" s="10">
        <f t="shared" si="117"/>
        <v>582933.96271873987</v>
      </c>
      <c r="AC220" s="23"/>
      <c r="AD220" s="25">
        <f t="shared" si="98"/>
        <v>-2762.7202024584808</v>
      </c>
      <c r="AE220" s="25">
        <f t="shared" si="99"/>
        <v>-2762.7202024584808</v>
      </c>
      <c r="AF220" s="25">
        <f t="shared" si="100"/>
        <v>0</v>
      </c>
      <c r="AG220" s="25">
        <f t="shared" si="101"/>
        <v>0</v>
      </c>
      <c r="AH220" s="25">
        <f t="shared" si="102"/>
        <v>0</v>
      </c>
      <c r="AI220" s="25">
        <f t="shared" si="103"/>
        <v>0</v>
      </c>
      <c r="AJ220" s="25">
        <f t="shared" si="104"/>
        <v>0</v>
      </c>
      <c r="AK220" s="25">
        <f t="shared" si="105"/>
        <v>0</v>
      </c>
      <c r="AL220" s="25">
        <f t="shared" si="106"/>
        <v>0</v>
      </c>
      <c r="AM220" s="25">
        <f t="shared" si="107"/>
        <v>0</v>
      </c>
      <c r="AO220">
        <f t="shared" si="92"/>
        <v>-0.5</v>
      </c>
    </row>
    <row r="221" spans="1:41" x14ac:dyDescent="0.3">
      <c r="A221" s="4">
        <f t="shared" si="114"/>
        <v>212</v>
      </c>
      <c r="B221">
        <v>295.92099931974388</v>
      </c>
      <c r="C221" s="5">
        <f t="shared" si="93"/>
        <v>115</v>
      </c>
      <c r="D221" s="6">
        <f t="shared" si="108"/>
        <v>-9.5000000000000001E-2</v>
      </c>
      <c r="E221" s="7">
        <f t="shared" si="94"/>
        <v>533864.44397394068</v>
      </c>
      <c r="I221" s="14"/>
      <c r="J221" s="14"/>
      <c r="K221" s="18"/>
      <c r="L221" s="7">
        <f t="shared" si="95"/>
        <v>6567.8431743146521</v>
      </c>
      <c r="M221" s="7">
        <f t="shared" si="120"/>
        <v>504636.56383287424</v>
      </c>
      <c r="N221" s="14">
        <f t="shared" si="109"/>
        <v>22.194582977932125</v>
      </c>
      <c r="O221" s="13">
        <f t="shared" si="121"/>
        <v>3742.4822598381179</v>
      </c>
      <c r="P221" s="7">
        <f t="shared" si="110"/>
        <v>1107479.0902677092</v>
      </c>
      <c r="Q221" s="12">
        <f t="shared" si="115"/>
        <v>211</v>
      </c>
      <c r="R221" s="9">
        <v>295.92099931974388</v>
      </c>
      <c r="S221" s="11">
        <f t="shared" si="118"/>
        <v>-9.5000000000000001E-2</v>
      </c>
      <c r="T221" s="10">
        <f t="shared" si="111"/>
        <v>1591427.989447969</v>
      </c>
      <c r="U221" s="10">
        <f t="shared" si="119"/>
        <v>4052717.7627330525</v>
      </c>
      <c r="V221" s="10">
        <f t="shared" si="112"/>
        <v>1000</v>
      </c>
      <c r="W221" s="10">
        <f t="shared" si="113"/>
        <v>355482.66540509521</v>
      </c>
      <c r="X221" s="9">
        <f t="shared" si="96"/>
        <v>3.3792802886539857</v>
      </c>
      <c r="Y221" s="9">
        <f t="shared" si="116"/>
        <v>13698.648531370367</v>
      </c>
      <c r="AA221" s="10">
        <f t="shared" si="97"/>
        <v>2762.7202024584808</v>
      </c>
      <c r="AB221" s="10">
        <f t="shared" si="117"/>
        <v>585696.68292119831</v>
      </c>
      <c r="AC221" s="23"/>
      <c r="AD221" s="25">
        <f t="shared" si="98"/>
        <v>-2762.7202024584808</v>
      </c>
      <c r="AE221" s="25">
        <f t="shared" si="99"/>
        <v>-2762.7202024584808</v>
      </c>
      <c r="AF221" s="25">
        <f t="shared" si="100"/>
        <v>0</v>
      </c>
      <c r="AG221" s="25">
        <f t="shared" si="101"/>
        <v>0</v>
      </c>
      <c r="AH221" s="25">
        <f t="shared" si="102"/>
        <v>0</v>
      </c>
      <c r="AI221" s="25">
        <f t="shared" si="103"/>
        <v>0</v>
      </c>
      <c r="AJ221" s="25">
        <f t="shared" si="104"/>
        <v>0</v>
      </c>
      <c r="AK221" s="25">
        <f t="shared" si="105"/>
        <v>0</v>
      </c>
      <c r="AL221" s="25">
        <f t="shared" si="106"/>
        <v>0</v>
      </c>
      <c r="AM221" s="25">
        <f t="shared" si="107"/>
        <v>0</v>
      </c>
      <c r="AO221">
        <f t="shared" si="92"/>
        <v>-0.58333333333333393</v>
      </c>
    </row>
    <row r="222" spans="1:41" x14ac:dyDescent="0.3">
      <c r="A222" s="4">
        <f t="shared" si="114"/>
        <v>213</v>
      </c>
      <c r="B222">
        <v>300.95165630817951</v>
      </c>
      <c r="C222" s="5">
        <f t="shared" si="93"/>
        <v>116</v>
      </c>
      <c r="D222" s="6">
        <f t="shared" si="108"/>
        <v>1.6999999999999925E-2</v>
      </c>
      <c r="E222" s="7">
        <f t="shared" si="94"/>
        <v>541099.05721120234</v>
      </c>
      <c r="I222" s="14"/>
      <c r="J222" s="14"/>
      <c r="K222" s="18"/>
      <c r="L222" s="7">
        <f t="shared" si="95"/>
        <v>6567.8431743146521</v>
      </c>
      <c r="M222" s="7">
        <f t="shared" si="120"/>
        <v>511204.40700718889</v>
      </c>
      <c r="N222" s="14">
        <f t="shared" si="109"/>
        <v>21.823582082529132</v>
      </c>
      <c r="O222" s="13">
        <f t="shared" si="121"/>
        <v>3764.3058419206473</v>
      </c>
      <c r="P222" s="7">
        <f t="shared" si="110"/>
        <v>1132874.0779765749</v>
      </c>
      <c r="Q222" s="12">
        <f t="shared" si="115"/>
        <v>212</v>
      </c>
      <c r="R222" s="9">
        <v>300.95165630817951</v>
      </c>
      <c r="S222" s="11">
        <f t="shared" si="118"/>
        <v>1.6999999999999925E-2</v>
      </c>
      <c r="T222" s="10">
        <f t="shared" si="111"/>
        <v>1607475.6322308476</v>
      </c>
      <c r="U222" s="10">
        <f t="shared" si="119"/>
        <v>4122630.9646995142</v>
      </c>
      <c r="V222" s="10">
        <f t="shared" si="112"/>
        <v>1000</v>
      </c>
      <c r="W222" s="10">
        <f t="shared" si="113"/>
        <v>356482.66540509521</v>
      </c>
      <c r="X222" s="9">
        <f t="shared" si="96"/>
        <v>3.3227928108692093</v>
      </c>
      <c r="Y222" s="9">
        <f t="shared" si="116"/>
        <v>13701.971324181237</v>
      </c>
      <c r="AA222" s="10">
        <f t="shared" si="97"/>
        <v>2762.7202024584808</v>
      </c>
      <c r="AB222" s="10">
        <f t="shared" si="117"/>
        <v>588459.40312365675</v>
      </c>
      <c r="AC222" s="23"/>
      <c r="AD222" s="25">
        <f t="shared" si="98"/>
        <v>-2762.7202024584808</v>
      </c>
      <c r="AE222" s="25">
        <f t="shared" si="99"/>
        <v>-2762.7202024584808</v>
      </c>
      <c r="AF222" s="25">
        <f t="shared" si="100"/>
        <v>0</v>
      </c>
      <c r="AG222" s="25">
        <f t="shared" si="101"/>
        <v>0</v>
      </c>
      <c r="AH222" s="25">
        <f t="shared" si="102"/>
        <v>0</v>
      </c>
      <c r="AI222" s="25">
        <f t="shared" si="103"/>
        <v>0</v>
      </c>
      <c r="AJ222" s="25">
        <f t="shared" si="104"/>
        <v>0</v>
      </c>
      <c r="AK222" s="25">
        <f t="shared" si="105"/>
        <v>0</v>
      </c>
      <c r="AL222" s="25">
        <f t="shared" si="106"/>
        <v>0</v>
      </c>
      <c r="AM222" s="25">
        <f t="shared" si="107"/>
        <v>0</v>
      </c>
      <c r="AO222">
        <f t="shared" si="92"/>
        <v>-0.66666666666666607</v>
      </c>
    </row>
    <row r="223" spans="1:41" x14ac:dyDescent="0.3">
      <c r="A223" s="4">
        <f t="shared" si="114"/>
        <v>214</v>
      </c>
      <c r="B223">
        <v>290.71929999370138</v>
      </c>
      <c r="C223" s="5">
        <f t="shared" si="93"/>
        <v>117</v>
      </c>
      <c r="D223" s="6">
        <f t="shared" si="108"/>
        <v>-3.4000000000000072E-2</v>
      </c>
      <c r="E223" s="7">
        <f t="shared" si="94"/>
        <v>548393.95889210782</v>
      </c>
      <c r="I223" s="14"/>
      <c r="J223" s="14"/>
      <c r="K223" s="18"/>
      <c r="L223" s="7">
        <f t="shared" si="95"/>
        <v>6567.8431743146521</v>
      </c>
      <c r="M223" s="7">
        <f t="shared" si="120"/>
        <v>517772.25018150354</v>
      </c>
      <c r="N223" s="14">
        <f t="shared" si="109"/>
        <v>22.59169987839455</v>
      </c>
      <c r="O223" s="13">
        <f t="shared" si="121"/>
        <v>3786.8975417990418</v>
      </c>
      <c r="P223" s="7">
        <f t="shared" si="110"/>
        <v>1100924.202499686</v>
      </c>
      <c r="Q223" s="12">
        <f t="shared" si="115"/>
        <v>213</v>
      </c>
      <c r="R223" s="9">
        <v>290.71929999370138</v>
      </c>
      <c r="S223" s="11">
        <f t="shared" si="118"/>
        <v>-3.4000000000000072E-2</v>
      </c>
      <c r="T223" s="10">
        <f t="shared" si="111"/>
        <v>1623657.0053702502</v>
      </c>
      <c r="U223" s="10">
        <f t="shared" si="119"/>
        <v>3983427.5118997307</v>
      </c>
      <c r="V223" s="10">
        <f t="shared" si="112"/>
        <v>1000</v>
      </c>
      <c r="W223" s="10">
        <f t="shared" si="113"/>
        <v>357482.66540509521</v>
      </c>
      <c r="X223" s="9">
        <f t="shared" si="96"/>
        <v>3.4397441106306519</v>
      </c>
      <c r="Y223" s="9">
        <f t="shared" si="116"/>
        <v>13705.411068291867</v>
      </c>
      <c r="AA223" s="10">
        <f t="shared" si="97"/>
        <v>2762.7202024584808</v>
      </c>
      <c r="AB223" s="10">
        <f t="shared" si="117"/>
        <v>591222.12332611519</v>
      </c>
      <c r="AC223" s="23"/>
      <c r="AD223" s="25">
        <f t="shared" si="98"/>
        <v>-2762.7202024584808</v>
      </c>
      <c r="AE223" s="25">
        <f t="shared" si="99"/>
        <v>-2762.7202024584808</v>
      </c>
      <c r="AF223" s="25">
        <f t="shared" si="100"/>
        <v>0</v>
      </c>
      <c r="AG223" s="25">
        <f t="shared" si="101"/>
        <v>0</v>
      </c>
      <c r="AH223" s="25">
        <f t="shared" si="102"/>
        <v>0</v>
      </c>
      <c r="AI223" s="25">
        <f t="shared" si="103"/>
        <v>0</v>
      </c>
      <c r="AJ223" s="25">
        <f t="shared" si="104"/>
        <v>0</v>
      </c>
      <c r="AK223" s="25">
        <f t="shared" si="105"/>
        <v>0</v>
      </c>
      <c r="AL223" s="25">
        <f t="shared" si="106"/>
        <v>0</v>
      </c>
      <c r="AM223" s="25">
        <f t="shared" si="107"/>
        <v>0</v>
      </c>
      <c r="AO223">
        <f t="shared" si="92"/>
        <v>-0.75</v>
      </c>
    </row>
    <row r="224" spans="1:41" x14ac:dyDescent="0.3">
      <c r="A224" s="4">
        <f t="shared" si="114"/>
        <v>215</v>
      </c>
      <c r="B224">
        <v>274.43901919405408</v>
      </c>
      <c r="C224" s="5">
        <f t="shared" si="93"/>
        <v>118</v>
      </c>
      <c r="D224" s="6">
        <f t="shared" si="108"/>
        <v>-5.6000000000000077E-2</v>
      </c>
      <c r="E224" s="7">
        <f t="shared" si="94"/>
        <v>555749.65142035461</v>
      </c>
      <c r="I224" s="14"/>
      <c r="J224" s="14"/>
      <c r="K224" s="18"/>
      <c r="L224" s="7">
        <f t="shared" si="95"/>
        <v>6567.8431743146521</v>
      </c>
      <c r="M224" s="7">
        <f t="shared" si="120"/>
        <v>524340.09335581819</v>
      </c>
      <c r="N224" s="14">
        <f t="shared" si="109"/>
        <v>23.931885464401006</v>
      </c>
      <c r="O224" s="13">
        <f t="shared" si="121"/>
        <v>3810.829427263443</v>
      </c>
      <c r="P224" s="7">
        <f t="shared" si="110"/>
        <v>1045840.2903340182</v>
      </c>
      <c r="Q224" s="12">
        <f t="shared" si="115"/>
        <v>214</v>
      </c>
      <c r="R224" s="9">
        <v>274.43901919405408</v>
      </c>
      <c r="S224" s="11">
        <f t="shared" si="118"/>
        <v>-5.6000000000000077E-2</v>
      </c>
      <c r="T224" s="10">
        <f t="shared" si="111"/>
        <v>1639973.2232858152</v>
      </c>
      <c r="U224" s="10">
        <f t="shared" si="119"/>
        <v>3761299.5712333457</v>
      </c>
      <c r="V224" s="10">
        <f t="shared" si="112"/>
        <v>1000</v>
      </c>
      <c r="W224" s="10">
        <f t="shared" si="113"/>
        <v>358482.66540509521</v>
      </c>
      <c r="X224" s="9">
        <f t="shared" si="96"/>
        <v>3.6437967273629788</v>
      </c>
      <c r="Y224" s="9">
        <f t="shared" si="116"/>
        <v>13709.05486501923</v>
      </c>
      <c r="AA224" s="10">
        <f t="shared" si="97"/>
        <v>2762.7202024584808</v>
      </c>
      <c r="AB224" s="10">
        <f t="shared" si="117"/>
        <v>593984.84352857363</v>
      </c>
      <c r="AC224" s="23"/>
      <c r="AD224" s="25">
        <f t="shared" si="98"/>
        <v>-2762.7202024584808</v>
      </c>
      <c r="AE224" s="25">
        <f t="shared" si="99"/>
        <v>-2762.7202024584808</v>
      </c>
      <c r="AF224" s="25">
        <f t="shared" si="100"/>
        <v>0</v>
      </c>
      <c r="AG224" s="25">
        <f t="shared" si="101"/>
        <v>0</v>
      </c>
      <c r="AH224" s="25">
        <f t="shared" si="102"/>
        <v>0</v>
      </c>
      <c r="AI224" s="25">
        <f t="shared" si="103"/>
        <v>0</v>
      </c>
      <c r="AJ224" s="25">
        <f t="shared" si="104"/>
        <v>0</v>
      </c>
      <c r="AK224" s="25">
        <f t="shared" si="105"/>
        <v>0</v>
      </c>
      <c r="AL224" s="25">
        <f t="shared" si="106"/>
        <v>0</v>
      </c>
      <c r="AM224" s="25">
        <f t="shared" si="107"/>
        <v>0</v>
      </c>
      <c r="AO224">
        <f t="shared" si="92"/>
        <v>-0.83333333333333393</v>
      </c>
    </row>
    <row r="225" spans="1:41" x14ac:dyDescent="0.3">
      <c r="A225" s="4">
        <f t="shared" si="114"/>
        <v>216</v>
      </c>
      <c r="B225">
        <v>289.258726230533</v>
      </c>
      <c r="C225" s="5">
        <f t="shared" si="93"/>
        <v>119</v>
      </c>
      <c r="D225" s="6">
        <f t="shared" si="108"/>
        <v>5.3999999999999986E-2</v>
      </c>
      <c r="E225" s="7">
        <f t="shared" si="94"/>
        <v>563166.64138633641</v>
      </c>
      <c r="I225" s="14"/>
      <c r="J225" s="14"/>
      <c r="K225" s="18"/>
      <c r="L225" s="7">
        <f t="shared" si="95"/>
        <v>6567.8431743146521</v>
      </c>
      <c r="M225" s="7">
        <f t="shared" si="120"/>
        <v>530907.93653013289</v>
      </c>
      <c r="N225" s="14">
        <f t="shared" si="109"/>
        <v>22.70577368538995</v>
      </c>
      <c r="O225" s="13">
        <f t="shared" si="121"/>
        <v>3833.5352009488329</v>
      </c>
      <c r="P225" s="7">
        <f t="shared" si="110"/>
        <v>1108883.5091863698</v>
      </c>
      <c r="Q225" s="12">
        <f t="shared" si="115"/>
        <v>215</v>
      </c>
      <c r="R225" s="9">
        <v>289.258726230533</v>
      </c>
      <c r="S225" s="11">
        <f t="shared" si="118"/>
        <v>5.3999999999999986E-2</v>
      </c>
      <c r="T225" s="10">
        <f t="shared" si="111"/>
        <v>1656425.4096840085</v>
      </c>
      <c r="U225" s="10">
        <f t="shared" si="119"/>
        <v>3965463.7480799467</v>
      </c>
      <c r="V225" s="10">
        <f t="shared" si="112"/>
        <v>1000</v>
      </c>
      <c r="W225" s="10">
        <f t="shared" si="113"/>
        <v>359482.66540509521</v>
      </c>
      <c r="X225" s="9">
        <f t="shared" si="96"/>
        <v>3.457112644556906</v>
      </c>
      <c r="Y225" s="9">
        <f t="shared" si="116"/>
        <v>13712.511977663788</v>
      </c>
      <c r="AA225" s="10">
        <f t="shared" si="97"/>
        <v>2762.7202024584808</v>
      </c>
      <c r="AB225" s="10">
        <f t="shared" si="117"/>
        <v>596747.56373103207</v>
      </c>
      <c r="AC225" s="23"/>
      <c r="AD225" s="25">
        <f t="shared" si="98"/>
        <v>-2762.7202024584808</v>
      </c>
      <c r="AE225" s="25">
        <f t="shared" si="99"/>
        <v>-2762.7202024584808</v>
      </c>
      <c r="AF225" s="25">
        <f t="shared" si="100"/>
        <v>0</v>
      </c>
      <c r="AG225" s="25">
        <f t="shared" si="101"/>
        <v>0</v>
      </c>
      <c r="AH225" s="25">
        <f t="shared" si="102"/>
        <v>0</v>
      </c>
      <c r="AI225" s="25">
        <f t="shared" si="103"/>
        <v>0</v>
      </c>
      <c r="AJ225" s="25">
        <f t="shared" si="104"/>
        <v>0</v>
      </c>
      <c r="AK225" s="25">
        <f t="shared" si="105"/>
        <v>0</v>
      </c>
      <c r="AL225" s="25">
        <f t="shared" si="106"/>
        <v>0</v>
      </c>
      <c r="AM225" s="25">
        <f t="shared" si="107"/>
        <v>0</v>
      </c>
      <c r="AO225">
        <f t="shared" si="92"/>
        <v>-0.91666666666666607</v>
      </c>
    </row>
    <row r="226" spans="1:41" x14ac:dyDescent="0.3">
      <c r="A226" s="4">
        <f t="shared" si="114"/>
        <v>217</v>
      </c>
      <c r="B226">
        <v>254.83693780909957</v>
      </c>
      <c r="C226" s="5">
        <f t="shared" si="93"/>
        <v>120</v>
      </c>
      <c r="D226" s="6">
        <f t="shared" si="108"/>
        <v>-0.11900000000000002</v>
      </c>
      <c r="E226" s="7">
        <f t="shared" si="94"/>
        <v>570645.43960203486</v>
      </c>
      <c r="I226" s="14"/>
      <c r="J226" s="14"/>
      <c r="K226" s="18"/>
      <c r="L226" s="7">
        <f t="shared" si="95"/>
        <v>7231.1953349204314</v>
      </c>
      <c r="M226" s="7">
        <f t="shared" si="120"/>
        <v>538139.13186505332</v>
      </c>
      <c r="N226" s="14">
        <f t="shared" si="109"/>
        <v>28.375773924647373</v>
      </c>
      <c r="O226" s="13">
        <f t="shared" si="121"/>
        <v>3861.9109748734804</v>
      </c>
      <c r="P226" s="7">
        <f t="shared" si="110"/>
        <v>984157.56692811218</v>
      </c>
      <c r="Q226" s="12">
        <f t="shared" si="115"/>
        <v>216</v>
      </c>
      <c r="R226" s="9">
        <v>254.83693780909957</v>
      </c>
      <c r="S226" s="11">
        <f t="shared" si="118"/>
        <v>-0.11900000000000002</v>
      </c>
      <c r="T226" s="10">
        <f t="shared" si="111"/>
        <v>1673014.6976355209</v>
      </c>
      <c r="U226" s="10">
        <f t="shared" si="119"/>
        <v>3494454.562058433</v>
      </c>
      <c r="V226" s="10">
        <f t="shared" si="112"/>
        <v>1000</v>
      </c>
      <c r="W226" s="10">
        <f t="shared" si="113"/>
        <v>360482.66540509521</v>
      </c>
      <c r="X226" s="9">
        <f t="shared" si="96"/>
        <v>3.9240779166366697</v>
      </c>
      <c r="Y226" s="9">
        <f t="shared" si="116"/>
        <v>13716.436055580425</v>
      </c>
      <c r="AA226" s="10">
        <f t="shared" si="97"/>
        <v>2762.7202024584808</v>
      </c>
      <c r="AB226" s="10">
        <f t="shared" si="117"/>
        <v>599510.28393349051</v>
      </c>
      <c r="AC226" s="23"/>
      <c r="AD226" s="25">
        <f t="shared" si="98"/>
        <v>-2762.7202024584808</v>
      </c>
      <c r="AE226" s="25">
        <f t="shared" si="99"/>
        <v>-2762.7202024584808</v>
      </c>
      <c r="AF226" s="25">
        <f t="shared" si="100"/>
        <v>0</v>
      </c>
      <c r="AG226" s="25">
        <f t="shared" si="101"/>
        <v>0</v>
      </c>
      <c r="AH226" s="25">
        <f t="shared" si="102"/>
        <v>0</v>
      </c>
      <c r="AI226" s="25">
        <f t="shared" si="103"/>
        <v>0</v>
      </c>
      <c r="AJ226" s="25">
        <f t="shared" si="104"/>
        <v>0</v>
      </c>
      <c r="AK226" s="25">
        <f t="shared" si="105"/>
        <v>0</v>
      </c>
      <c r="AL226" s="25">
        <f t="shared" si="106"/>
        <v>0</v>
      </c>
      <c r="AM226" s="25">
        <f t="shared" si="107"/>
        <v>0</v>
      </c>
      <c r="AO226">
        <f t="shared" si="92"/>
        <v>0</v>
      </c>
    </row>
    <row r="227" spans="1:41" x14ac:dyDescent="0.3">
      <c r="A227" s="4">
        <f t="shared" si="114"/>
        <v>218</v>
      </c>
      <c r="B227">
        <v>280.5754685278186</v>
      </c>
      <c r="C227" s="5">
        <f t="shared" si="93"/>
        <v>121</v>
      </c>
      <c r="D227" s="6">
        <f t="shared" si="108"/>
        <v>0.10099999999999991</v>
      </c>
      <c r="E227" s="7">
        <f t="shared" si="94"/>
        <v>578186.5611361973</v>
      </c>
      <c r="I227" s="14"/>
      <c r="J227" s="14"/>
      <c r="K227" s="18"/>
      <c r="L227" s="7">
        <f t="shared" si="95"/>
        <v>7231.1953349204314</v>
      </c>
      <c r="M227" s="7">
        <f t="shared" si="120"/>
        <v>545370.32719997375</v>
      </c>
      <c r="N227" s="14">
        <f t="shared" si="109"/>
        <v>25.772728360261013</v>
      </c>
      <c r="O227" s="13">
        <f t="shared" si="121"/>
        <v>3887.6837032337417</v>
      </c>
      <c r="P227" s="7">
        <f t="shared" si="110"/>
        <v>1090788.6765227721</v>
      </c>
      <c r="Q227" s="12">
        <f t="shared" si="115"/>
        <v>217</v>
      </c>
      <c r="R227" s="9">
        <v>280.5754685278186</v>
      </c>
      <c r="S227" s="11">
        <f t="shared" si="118"/>
        <v>0.10099999999999991</v>
      </c>
      <c r="T227" s="10">
        <f t="shared" si="111"/>
        <v>1689742.2296532958</v>
      </c>
      <c r="U227" s="10">
        <f t="shared" si="119"/>
        <v>3848495.4728263346</v>
      </c>
      <c r="V227" s="10">
        <f t="shared" si="112"/>
        <v>1000</v>
      </c>
      <c r="W227" s="10">
        <f t="shared" si="113"/>
        <v>361482.66540509521</v>
      </c>
      <c r="X227" s="9">
        <f t="shared" si="96"/>
        <v>3.5641034665183198</v>
      </c>
      <c r="Y227" s="9">
        <f t="shared" si="116"/>
        <v>13720.000159046944</v>
      </c>
      <c r="AA227" s="10">
        <f t="shared" si="97"/>
        <v>2762.7202024584808</v>
      </c>
      <c r="AB227" s="10">
        <f t="shared" si="117"/>
        <v>602273.00413594896</v>
      </c>
      <c r="AC227" s="23"/>
      <c r="AD227" s="25">
        <f t="shared" si="98"/>
        <v>-2762.7202024584808</v>
      </c>
      <c r="AE227" s="25">
        <f t="shared" si="99"/>
        <v>-2762.7202024584808</v>
      </c>
      <c r="AF227" s="25">
        <f t="shared" si="100"/>
        <v>0</v>
      </c>
      <c r="AG227" s="25">
        <f t="shared" si="101"/>
        <v>0</v>
      </c>
      <c r="AH227" s="25">
        <f t="shared" si="102"/>
        <v>0</v>
      </c>
      <c r="AI227" s="25">
        <f t="shared" si="103"/>
        <v>0</v>
      </c>
      <c r="AJ227" s="25">
        <f t="shared" si="104"/>
        <v>0</v>
      </c>
      <c r="AK227" s="25">
        <f t="shared" si="105"/>
        <v>0</v>
      </c>
      <c r="AL227" s="25">
        <f t="shared" si="106"/>
        <v>0</v>
      </c>
      <c r="AM227" s="25">
        <f t="shared" si="107"/>
        <v>0</v>
      </c>
      <c r="AO227">
        <f t="shared" si="92"/>
        <v>-8.3333333333333925E-2</v>
      </c>
    </row>
    <row r="228" spans="1:41" x14ac:dyDescent="0.3">
      <c r="A228" s="4">
        <f t="shared" si="114"/>
        <v>219</v>
      </c>
      <c r="B228">
        <v>295.44596835979297</v>
      </c>
      <c r="C228" s="5">
        <f t="shared" si="93"/>
        <v>122</v>
      </c>
      <c r="D228" s="6">
        <f t="shared" si="108"/>
        <v>5.299999999999995E-2</v>
      </c>
      <c r="E228" s="7">
        <f t="shared" si="94"/>
        <v>585790.52534981119</v>
      </c>
      <c r="I228" s="14"/>
      <c r="J228" s="14"/>
      <c r="K228" s="18"/>
      <c r="L228" s="7">
        <f t="shared" si="95"/>
        <v>7231.1953349204314</v>
      </c>
      <c r="M228" s="7">
        <f t="shared" si="120"/>
        <v>552601.52253489417</v>
      </c>
      <c r="N228" s="14">
        <f t="shared" si="109"/>
        <v>24.47552550832005</v>
      </c>
      <c r="O228" s="13">
        <f t="shared" si="121"/>
        <v>3912.1592287420617</v>
      </c>
      <c r="P228" s="7">
        <f t="shared" si="110"/>
        <v>1155831.6717133992</v>
      </c>
      <c r="Q228" s="12">
        <f t="shared" si="115"/>
        <v>218</v>
      </c>
      <c r="R228" s="9">
        <v>295.44596835979297</v>
      </c>
      <c r="S228" s="11">
        <f t="shared" si="118"/>
        <v>5.299999999999995E-2</v>
      </c>
      <c r="T228" s="10">
        <f t="shared" si="111"/>
        <v>1706609.1577712186</v>
      </c>
      <c r="U228" s="10">
        <f t="shared" si="119"/>
        <v>4053518.73288613</v>
      </c>
      <c r="V228" s="10">
        <f t="shared" si="112"/>
        <v>1000</v>
      </c>
      <c r="W228" s="10">
        <f t="shared" si="113"/>
        <v>362482.66540509521</v>
      </c>
      <c r="X228" s="9">
        <f t="shared" si="96"/>
        <v>3.384713643417208</v>
      </c>
      <c r="Y228" s="9">
        <f t="shared" si="116"/>
        <v>13723.384872690362</v>
      </c>
      <c r="AA228" s="10">
        <f t="shared" si="97"/>
        <v>2762.7202024584808</v>
      </c>
      <c r="AB228" s="10">
        <f t="shared" si="117"/>
        <v>605035.7243384074</v>
      </c>
      <c r="AC228" s="23"/>
      <c r="AD228" s="25">
        <f t="shared" si="98"/>
        <v>-2762.7202024584808</v>
      </c>
      <c r="AE228" s="25">
        <f t="shared" si="99"/>
        <v>-2762.7202024584808</v>
      </c>
      <c r="AF228" s="25">
        <f t="shared" si="100"/>
        <v>0</v>
      </c>
      <c r="AG228" s="25">
        <f t="shared" si="101"/>
        <v>0</v>
      </c>
      <c r="AH228" s="25">
        <f t="shared" si="102"/>
        <v>0</v>
      </c>
      <c r="AI228" s="25">
        <f t="shared" si="103"/>
        <v>0</v>
      </c>
      <c r="AJ228" s="25">
        <f t="shared" si="104"/>
        <v>0</v>
      </c>
      <c r="AK228" s="25">
        <f t="shared" si="105"/>
        <v>0</v>
      </c>
      <c r="AL228" s="25">
        <f t="shared" si="106"/>
        <v>0</v>
      </c>
      <c r="AM228" s="25">
        <f t="shared" si="107"/>
        <v>0</v>
      </c>
      <c r="AO228">
        <f t="shared" ref="AO228:AO291" si="122">IF(C228="NA","NA",INT(C228/12)-(C228/12))</f>
        <v>-0.16666666666666607</v>
      </c>
    </row>
    <row r="229" spans="1:41" x14ac:dyDescent="0.3">
      <c r="A229" s="4">
        <f t="shared" si="114"/>
        <v>220</v>
      </c>
      <c r="B229">
        <v>306.67291515746513</v>
      </c>
      <c r="C229" s="5">
        <f t="shared" si="93"/>
        <v>123</v>
      </c>
      <c r="D229" s="6">
        <f t="shared" si="108"/>
        <v>3.8000000000000075E-2</v>
      </c>
      <c r="E229" s="7">
        <f t="shared" si="94"/>
        <v>593457.85593187192</v>
      </c>
      <c r="I229" s="14"/>
      <c r="J229" s="14"/>
      <c r="K229" s="18"/>
      <c r="L229" s="7">
        <f t="shared" si="95"/>
        <v>7231.1953349204314</v>
      </c>
      <c r="M229" s="7">
        <f t="shared" si="120"/>
        <v>559832.7178698146</v>
      </c>
      <c r="N229" s="14">
        <f t="shared" si="109"/>
        <v>23.579504343275577</v>
      </c>
      <c r="O229" s="13">
        <f t="shared" si="121"/>
        <v>3935.7387330853371</v>
      </c>
      <c r="P229" s="7">
        <f t="shared" si="110"/>
        <v>1206984.4705734288</v>
      </c>
      <c r="Q229" s="12">
        <f t="shared" si="115"/>
        <v>219</v>
      </c>
      <c r="R229" s="9">
        <v>306.67291515746513</v>
      </c>
      <c r="S229" s="11">
        <f t="shared" si="118"/>
        <v>3.8000000000000075E-2</v>
      </c>
      <c r="T229" s="10">
        <f t="shared" si="111"/>
        <v>1723616.643623458</v>
      </c>
      <c r="U229" s="10">
        <f t="shared" si="119"/>
        <v>4208590.4447358027</v>
      </c>
      <c r="V229" s="10">
        <f t="shared" si="112"/>
        <v>1000</v>
      </c>
      <c r="W229" s="10">
        <f t="shared" si="113"/>
        <v>363482.66540509521</v>
      </c>
      <c r="X229" s="9">
        <f t="shared" si="96"/>
        <v>3.2608031246793909</v>
      </c>
      <c r="Y229" s="9">
        <f t="shared" si="116"/>
        <v>13726.645675815042</v>
      </c>
      <c r="AA229" s="10">
        <f t="shared" si="97"/>
        <v>2762.7202024584808</v>
      </c>
      <c r="AB229" s="10">
        <f t="shared" si="117"/>
        <v>607798.44454086584</v>
      </c>
      <c r="AC229" s="23"/>
      <c r="AD229" s="25">
        <f t="shared" si="98"/>
        <v>-2762.7202024584808</v>
      </c>
      <c r="AE229" s="25">
        <f t="shared" si="99"/>
        <v>-2762.7202024584808</v>
      </c>
      <c r="AF229" s="25">
        <f t="shared" si="100"/>
        <v>0</v>
      </c>
      <c r="AG229" s="25">
        <f t="shared" si="101"/>
        <v>0</v>
      </c>
      <c r="AH229" s="25">
        <f t="shared" si="102"/>
        <v>0</v>
      </c>
      <c r="AI229" s="25">
        <f t="shared" si="103"/>
        <v>0</v>
      </c>
      <c r="AJ229" s="25">
        <f t="shared" si="104"/>
        <v>0</v>
      </c>
      <c r="AK229" s="25">
        <f t="shared" si="105"/>
        <v>0</v>
      </c>
      <c r="AL229" s="25">
        <f t="shared" si="106"/>
        <v>0</v>
      </c>
      <c r="AM229" s="25">
        <f t="shared" si="107"/>
        <v>0</v>
      </c>
      <c r="AO229">
        <f t="shared" si="122"/>
        <v>-0.25</v>
      </c>
    </row>
    <row r="230" spans="1:41" x14ac:dyDescent="0.3">
      <c r="A230" s="4">
        <f t="shared" si="114"/>
        <v>221</v>
      </c>
      <c r="B230">
        <v>281.21906319939552</v>
      </c>
      <c r="C230" s="5">
        <f t="shared" si="93"/>
        <v>124</v>
      </c>
      <c r="D230" s="6">
        <f t="shared" si="108"/>
        <v>-8.3000000000000004E-2</v>
      </c>
      <c r="E230" s="7">
        <f t="shared" si="94"/>
        <v>601189.08093544992</v>
      </c>
      <c r="I230" s="14"/>
      <c r="J230" s="14"/>
      <c r="K230" s="18"/>
      <c r="L230" s="7">
        <f t="shared" si="95"/>
        <v>7231.1953349204314</v>
      </c>
      <c r="M230" s="7">
        <f t="shared" si="120"/>
        <v>567063.91320473503</v>
      </c>
      <c r="N230" s="14">
        <f t="shared" si="109"/>
        <v>25.713745194411754</v>
      </c>
      <c r="O230" s="13">
        <f t="shared" si="121"/>
        <v>3961.4524782797489</v>
      </c>
      <c r="P230" s="7">
        <f t="shared" si="110"/>
        <v>1114035.9548507547</v>
      </c>
      <c r="Q230" s="12">
        <f t="shared" si="115"/>
        <v>220</v>
      </c>
      <c r="R230" s="9">
        <v>281.21906319939552</v>
      </c>
      <c r="S230" s="11">
        <f t="shared" si="118"/>
        <v>-8.3000000000000004E-2</v>
      </c>
      <c r="T230" s="10">
        <f t="shared" si="111"/>
        <v>1740765.8585244659</v>
      </c>
      <c r="U230" s="10">
        <f t="shared" si="119"/>
        <v>3860194.4378227312</v>
      </c>
      <c r="V230" s="10">
        <f t="shared" si="112"/>
        <v>1000</v>
      </c>
      <c r="W230" s="10">
        <f t="shared" si="113"/>
        <v>364482.66540509521</v>
      </c>
      <c r="X230" s="9">
        <f t="shared" si="96"/>
        <v>3.5559467008499355</v>
      </c>
      <c r="Y230" s="9">
        <f t="shared" si="116"/>
        <v>13730.201622515891</v>
      </c>
      <c r="AA230" s="10">
        <f t="shared" si="97"/>
        <v>2762.7202024584808</v>
      </c>
      <c r="AB230" s="10">
        <f t="shared" si="117"/>
        <v>610561.16474332428</v>
      </c>
      <c r="AC230" s="23"/>
      <c r="AD230" s="25">
        <f t="shared" si="98"/>
        <v>-2762.7202024584808</v>
      </c>
      <c r="AE230" s="25">
        <f t="shared" si="99"/>
        <v>-2762.7202024584808</v>
      </c>
      <c r="AF230" s="25">
        <f t="shared" si="100"/>
        <v>0</v>
      </c>
      <c r="AG230" s="25">
        <f t="shared" si="101"/>
        <v>0</v>
      </c>
      <c r="AH230" s="25">
        <f t="shared" si="102"/>
        <v>0</v>
      </c>
      <c r="AI230" s="25">
        <f t="shared" si="103"/>
        <v>0</v>
      </c>
      <c r="AJ230" s="25">
        <f t="shared" si="104"/>
        <v>0</v>
      </c>
      <c r="AK230" s="25">
        <f t="shared" si="105"/>
        <v>0</v>
      </c>
      <c r="AL230" s="25">
        <f t="shared" si="106"/>
        <v>0</v>
      </c>
      <c r="AM230" s="25">
        <f t="shared" si="107"/>
        <v>0</v>
      </c>
      <c r="AO230">
        <f t="shared" si="122"/>
        <v>-0.33333333333333393</v>
      </c>
    </row>
    <row r="231" spans="1:41" x14ac:dyDescent="0.3">
      <c r="A231" s="4">
        <f t="shared" si="114"/>
        <v>222</v>
      </c>
      <c r="B231">
        <v>249.16008999466445</v>
      </c>
      <c r="C231" s="5">
        <f t="shared" si="93"/>
        <v>125</v>
      </c>
      <c r="D231" s="6">
        <f t="shared" si="108"/>
        <v>-0.11399999999999995</v>
      </c>
      <c r="E231" s="7">
        <f t="shared" si="94"/>
        <v>608984.73281405738</v>
      </c>
      <c r="I231" s="14"/>
      <c r="J231" s="14"/>
      <c r="K231" s="18"/>
      <c r="L231" s="7">
        <f t="shared" si="95"/>
        <v>7231.1953349204314</v>
      </c>
      <c r="M231" s="7">
        <f t="shared" si="120"/>
        <v>574295.10853965546</v>
      </c>
      <c r="N231" s="14">
        <f t="shared" si="109"/>
        <v>29.022285772473758</v>
      </c>
      <c r="O231" s="13">
        <f t="shared" si="121"/>
        <v>3990.4747640522228</v>
      </c>
      <c r="P231" s="7">
        <f t="shared" si="110"/>
        <v>994267.05133268924</v>
      </c>
      <c r="Q231" s="12">
        <f t="shared" si="115"/>
        <v>221</v>
      </c>
      <c r="R231" s="9">
        <v>249.16008999466445</v>
      </c>
      <c r="S231" s="11">
        <f t="shared" si="118"/>
        <v>-0.11399999999999995</v>
      </c>
      <c r="T231" s="10">
        <f t="shared" si="111"/>
        <v>1758057.9835496482</v>
      </c>
      <c r="U231" s="10">
        <f t="shared" si="119"/>
        <v>3421018.2719109398</v>
      </c>
      <c r="V231" s="10">
        <f t="shared" si="112"/>
        <v>1000</v>
      </c>
      <c r="W231" s="10">
        <f t="shared" si="113"/>
        <v>365482.66540509521</v>
      </c>
      <c r="X231" s="9">
        <f t="shared" si="96"/>
        <v>4.0134838610044419</v>
      </c>
      <c r="Y231" s="9">
        <f t="shared" si="116"/>
        <v>13734.215106376896</v>
      </c>
      <c r="AA231" s="10">
        <f t="shared" si="97"/>
        <v>2762.7202024584808</v>
      </c>
      <c r="AB231" s="10">
        <f t="shared" si="117"/>
        <v>613323.88494578272</v>
      </c>
      <c r="AC231" s="23"/>
      <c r="AD231" s="25">
        <f t="shared" si="98"/>
        <v>-2762.7202024584808</v>
      </c>
      <c r="AE231" s="25">
        <f t="shared" si="99"/>
        <v>-2762.7202024584808</v>
      </c>
      <c r="AF231" s="25">
        <f t="shared" si="100"/>
        <v>0</v>
      </c>
      <c r="AG231" s="25">
        <f t="shared" si="101"/>
        <v>0</v>
      </c>
      <c r="AH231" s="25">
        <f t="shared" si="102"/>
        <v>0</v>
      </c>
      <c r="AI231" s="25">
        <f t="shared" si="103"/>
        <v>0</v>
      </c>
      <c r="AJ231" s="25">
        <f t="shared" si="104"/>
        <v>0</v>
      </c>
      <c r="AK231" s="25">
        <f t="shared" si="105"/>
        <v>0</v>
      </c>
      <c r="AL231" s="25">
        <f t="shared" si="106"/>
        <v>0</v>
      </c>
      <c r="AM231" s="25">
        <f t="shared" si="107"/>
        <v>0</v>
      </c>
      <c r="AO231">
        <f t="shared" si="122"/>
        <v>-0.41666666666666607</v>
      </c>
    </row>
    <row r="232" spans="1:41" x14ac:dyDescent="0.3">
      <c r="A232" s="4">
        <f t="shared" si="114"/>
        <v>223</v>
      </c>
      <c r="B232">
        <v>246.41932900472312</v>
      </c>
      <c r="C232" s="5">
        <f t="shared" si="93"/>
        <v>126</v>
      </c>
      <c r="D232" s="6">
        <f t="shared" si="108"/>
        <v>-1.1000000000000051E-2</v>
      </c>
      <c r="E232" s="7">
        <f t="shared" si="94"/>
        <v>616845.34845832048</v>
      </c>
      <c r="I232" s="14"/>
      <c r="J232" s="14"/>
      <c r="K232" s="18"/>
      <c r="L232" s="7">
        <f t="shared" si="95"/>
        <v>7231.1953349204314</v>
      </c>
      <c r="M232" s="7">
        <f t="shared" si="120"/>
        <v>581526.30387457588</v>
      </c>
      <c r="N232" s="14">
        <f t="shared" si="109"/>
        <v>29.345081670853144</v>
      </c>
      <c r="O232" s="13">
        <f t="shared" si="121"/>
        <v>4019.819845723076</v>
      </c>
      <c r="P232" s="7">
        <f t="shared" si="110"/>
        <v>990561.30910295004</v>
      </c>
      <c r="Q232" s="12">
        <f t="shared" si="115"/>
        <v>222</v>
      </c>
      <c r="R232" s="9">
        <v>246.41932900472312</v>
      </c>
      <c r="S232" s="11">
        <f t="shared" si="118"/>
        <v>-1.1000000000000051E-2</v>
      </c>
      <c r="T232" s="10">
        <f t="shared" si="111"/>
        <v>1775494.2096167076</v>
      </c>
      <c r="U232" s="10">
        <f t="shared" si="119"/>
        <v>3384376.0709199193</v>
      </c>
      <c r="V232" s="10">
        <f t="shared" si="112"/>
        <v>1000</v>
      </c>
      <c r="W232" s="10">
        <f t="shared" si="113"/>
        <v>366482.66540509521</v>
      </c>
      <c r="X232" s="9">
        <f t="shared" si="96"/>
        <v>4.058123216384673</v>
      </c>
      <c r="Y232" s="9">
        <f t="shared" si="116"/>
        <v>13738.27322959328</v>
      </c>
      <c r="AA232" s="10">
        <f t="shared" si="97"/>
        <v>2762.7202024584808</v>
      </c>
      <c r="AB232" s="10">
        <f t="shared" si="117"/>
        <v>616086.60514824116</v>
      </c>
      <c r="AC232" s="23"/>
      <c r="AD232" s="25">
        <f t="shared" si="98"/>
        <v>-2762.7202024584808</v>
      </c>
      <c r="AE232" s="25">
        <f t="shared" si="99"/>
        <v>-2762.7202024584808</v>
      </c>
      <c r="AF232" s="25">
        <f t="shared" si="100"/>
        <v>0</v>
      </c>
      <c r="AG232" s="25">
        <f t="shared" si="101"/>
        <v>0</v>
      </c>
      <c r="AH232" s="25">
        <f t="shared" si="102"/>
        <v>0</v>
      </c>
      <c r="AI232" s="25">
        <f t="shared" si="103"/>
        <v>0</v>
      </c>
      <c r="AJ232" s="25">
        <f t="shared" si="104"/>
        <v>0</v>
      </c>
      <c r="AK232" s="25">
        <f t="shared" si="105"/>
        <v>0</v>
      </c>
      <c r="AL232" s="25">
        <f t="shared" si="106"/>
        <v>0</v>
      </c>
      <c r="AM232" s="25">
        <f t="shared" si="107"/>
        <v>0</v>
      </c>
      <c r="AO232">
        <f t="shared" si="122"/>
        <v>-0.5</v>
      </c>
    </row>
    <row r="233" spans="1:41" x14ac:dyDescent="0.3">
      <c r="A233" s="4">
        <f t="shared" si="114"/>
        <v>224</v>
      </c>
      <c r="B233">
        <v>225.72010536832639</v>
      </c>
      <c r="C233" s="5">
        <f t="shared" si="93"/>
        <v>127</v>
      </c>
      <c r="D233" s="6">
        <f t="shared" si="108"/>
        <v>-8.3999999999999977E-2</v>
      </c>
      <c r="E233" s="7">
        <f t="shared" si="94"/>
        <v>624771.46923295187</v>
      </c>
      <c r="I233" s="14"/>
      <c r="J233" s="14"/>
      <c r="K233" s="18"/>
      <c r="L233" s="7">
        <f t="shared" si="95"/>
        <v>7231.1953349204314</v>
      </c>
      <c r="M233" s="7">
        <f t="shared" si="120"/>
        <v>588757.49920949631</v>
      </c>
      <c r="N233" s="14">
        <f t="shared" si="109"/>
        <v>32.036115361193389</v>
      </c>
      <c r="O233" s="13">
        <f t="shared" si="121"/>
        <v>4051.8559610842694</v>
      </c>
      <c r="P233" s="7">
        <f t="shared" si="110"/>
        <v>914585.35447322263</v>
      </c>
      <c r="Q233" s="12">
        <f t="shared" si="115"/>
        <v>223</v>
      </c>
      <c r="R233" s="9">
        <v>225.72010536832639</v>
      </c>
      <c r="S233" s="11">
        <f t="shared" si="118"/>
        <v>-8.3999999999999977E-2</v>
      </c>
      <c r="T233" s="10">
        <f t="shared" si="111"/>
        <v>1793075.737567659</v>
      </c>
      <c r="U233" s="10">
        <f t="shared" si="119"/>
        <v>3101004.4809626462</v>
      </c>
      <c r="V233" s="10">
        <f t="shared" si="112"/>
        <v>1000</v>
      </c>
      <c r="W233" s="10">
        <f t="shared" si="113"/>
        <v>367482.66540509521</v>
      </c>
      <c r="X233" s="9">
        <f t="shared" si="96"/>
        <v>4.4302655200706038</v>
      </c>
      <c r="Y233" s="9">
        <f t="shared" si="116"/>
        <v>13742.70349511335</v>
      </c>
      <c r="AA233" s="10">
        <f t="shared" si="97"/>
        <v>2762.7202024584808</v>
      </c>
      <c r="AB233" s="10">
        <f t="shared" si="117"/>
        <v>618849.3253506996</v>
      </c>
      <c r="AC233" s="23"/>
      <c r="AD233" s="25">
        <f t="shared" si="98"/>
        <v>-2762.7202024584808</v>
      </c>
      <c r="AE233" s="25">
        <f t="shared" si="99"/>
        <v>-2762.7202024584808</v>
      </c>
      <c r="AF233" s="25">
        <f t="shared" si="100"/>
        <v>0</v>
      </c>
      <c r="AG233" s="25">
        <f t="shared" si="101"/>
        <v>0</v>
      </c>
      <c r="AH233" s="25">
        <f t="shared" si="102"/>
        <v>0</v>
      </c>
      <c r="AI233" s="25">
        <f t="shared" si="103"/>
        <v>0</v>
      </c>
      <c r="AJ233" s="25">
        <f t="shared" si="104"/>
        <v>0</v>
      </c>
      <c r="AK233" s="25">
        <f t="shared" si="105"/>
        <v>0</v>
      </c>
      <c r="AL233" s="25">
        <f t="shared" si="106"/>
        <v>0</v>
      </c>
      <c r="AM233" s="25">
        <f t="shared" si="107"/>
        <v>0</v>
      </c>
      <c r="AO233">
        <f t="shared" si="122"/>
        <v>-0.58333333333333393</v>
      </c>
    </row>
    <row r="234" spans="1:41" x14ac:dyDescent="0.3">
      <c r="A234" s="4">
        <f t="shared" si="114"/>
        <v>225</v>
      </c>
      <c r="B234">
        <v>239.48903179579429</v>
      </c>
      <c r="C234" s="5">
        <f t="shared" si="93"/>
        <v>128</v>
      </c>
      <c r="D234" s="6">
        <f t="shared" si="108"/>
        <v>6.0999999999999971E-2</v>
      </c>
      <c r="E234" s="7">
        <f t="shared" si="94"/>
        <v>632763.64101403859</v>
      </c>
      <c r="I234" s="14"/>
      <c r="J234" s="14"/>
      <c r="K234" s="18"/>
      <c r="L234" s="7">
        <f t="shared" si="95"/>
        <v>7231.1953349204314</v>
      </c>
      <c r="M234" s="7">
        <f t="shared" si="120"/>
        <v>595988.69454441674</v>
      </c>
      <c r="N234" s="14">
        <f t="shared" si="109"/>
        <v>30.194265184913657</v>
      </c>
      <c r="O234" s="13">
        <f t="shared" si="121"/>
        <v>4082.050226269183</v>
      </c>
      <c r="P234" s="7">
        <f t="shared" si="110"/>
        <v>977606.25643100962</v>
      </c>
      <c r="Q234" s="12">
        <f t="shared" si="115"/>
        <v>224</v>
      </c>
      <c r="R234" s="9">
        <v>239.48903179579429</v>
      </c>
      <c r="S234" s="11">
        <f t="shared" si="118"/>
        <v>6.0999999999999971E-2</v>
      </c>
      <c r="T234" s="10">
        <f t="shared" si="111"/>
        <v>1810803.7782515355</v>
      </c>
      <c r="U234" s="10">
        <f t="shared" si="119"/>
        <v>3291226.7543013673</v>
      </c>
      <c r="V234" s="10">
        <f t="shared" si="112"/>
        <v>1000</v>
      </c>
      <c r="W234" s="10">
        <f t="shared" si="113"/>
        <v>368482.66540509521</v>
      </c>
      <c r="X234" s="9">
        <f t="shared" si="96"/>
        <v>4.1755565693408139</v>
      </c>
      <c r="Y234" s="9">
        <f t="shared" si="116"/>
        <v>13746.87905168269</v>
      </c>
      <c r="AA234" s="10">
        <f t="shared" si="97"/>
        <v>2762.7202024584808</v>
      </c>
      <c r="AB234" s="10">
        <f t="shared" si="117"/>
        <v>621612.04555315804</v>
      </c>
      <c r="AC234" s="23"/>
      <c r="AD234" s="25">
        <f t="shared" si="98"/>
        <v>-2762.7202024584808</v>
      </c>
      <c r="AE234" s="25">
        <f t="shared" si="99"/>
        <v>-2762.7202024584808</v>
      </c>
      <c r="AF234" s="25">
        <f t="shared" si="100"/>
        <v>0</v>
      </c>
      <c r="AG234" s="25">
        <f t="shared" si="101"/>
        <v>0</v>
      </c>
      <c r="AH234" s="25">
        <f t="shared" si="102"/>
        <v>0</v>
      </c>
      <c r="AI234" s="25">
        <f t="shared" si="103"/>
        <v>0</v>
      </c>
      <c r="AJ234" s="25">
        <f t="shared" si="104"/>
        <v>0</v>
      </c>
      <c r="AK234" s="25">
        <f t="shared" si="105"/>
        <v>0</v>
      </c>
      <c r="AL234" s="25">
        <f t="shared" si="106"/>
        <v>0</v>
      </c>
      <c r="AM234" s="25">
        <f t="shared" si="107"/>
        <v>0</v>
      </c>
      <c r="AO234">
        <f t="shared" si="122"/>
        <v>-0.66666666666666607</v>
      </c>
    </row>
    <row r="235" spans="1:41" x14ac:dyDescent="0.3">
      <c r="A235" s="4">
        <f t="shared" si="114"/>
        <v>226</v>
      </c>
      <c r="B235">
        <v>218.17450796596862</v>
      </c>
      <c r="C235" s="5">
        <f t="shared" si="93"/>
        <v>129</v>
      </c>
      <c r="D235" s="6">
        <f t="shared" si="108"/>
        <v>-8.8999999999999926E-2</v>
      </c>
      <c r="E235" s="7">
        <f t="shared" si="94"/>
        <v>640822.41422663454</v>
      </c>
      <c r="I235" s="14"/>
      <c r="J235" s="14"/>
      <c r="K235" s="18"/>
      <c r="L235" s="7">
        <f t="shared" si="95"/>
        <v>7231.1953349204314</v>
      </c>
      <c r="M235" s="7">
        <f t="shared" si="120"/>
        <v>603219.88987933716</v>
      </c>
      <c r="N235" s="14">
        <f t="shared" si="109"/>
        <v>33.144089116260872</v>
      </c>
      <c r="O235" s="13">
        <f t="shared" si="121"/>
        <v>4115.1943153854436</v>
      </c>
      <c r="P235" s="7">
        <f t="shared" si="110"/>
        <v>897830.49494357023</v>
      </c>
      <c r="Q235" s="12">
        <f t="shared" si="115"/>
        <v>225</v>
      </c>
      <c r="R235" s="9">
        <v>218.17450796596862</v>
      </c>
      <c r="S235" s="11">
        <f t="shared" si="118"/>
        <v>-8.8999999999999926E-2</v>
      </c>
      <c r="T235" s="10">
        <f t="shared" si="111"/>
        <v>1828679.5526077766</v>
      </c>
      <c r="U235" s="10">
        <f t="shared" si="119"/>
        <v>2999218.573168546</v>
      </c>
      <c r="V235" s="10">
        <f t="shared" si="112"/>
        <v>1000</v>
      </c>
      <c r="W235" s="10">
        <f t="shared" si="113"/>
        <v>369482.66540509521</v>
      </c>
      <c r="X235" s="9">
        <f t="shared" si="96"/>
        <v>4.5834869037769641</v>
      </c>
      <c r="Y235" s="9">
        <f t="shared" si="116"/>
        <v>13751.462538586467</v>
      </c>
      <c r="AA235" s="10">
        <f t="shared" si="97"/>
        <v>2762.7202024584808</v>
      </c>
      <c r="AB235" s="10">
        <f t="shared" si="117"/>
        <v>624374.76575561648</v>
      </c>
      <c r="AC235" s="23"/>
      <c r="AD235" s="25">
        <f t="shared" si="98"/>
        <v>-2762.7202024584808</v>
      </c>
      <c r="AE235" s="25">
        <f t="shared" si="99"/>
        <v>-2762.7202024584808</v>
      </c>
      <c r="AF235" s="25">
        <f t="shared" si="100"/>
        <v>0</v>
      </c>
      <c r="AG235" s="25">
        <f t="shared" si="101"/>
        <v>0</v>
      </c>
      <c r="AH235" s="25">
        <f t="shared" si="102"/>
        <v>0</v>
      </c>
      <c r="AI235" s="25">
        <f t="shared" si="103"/>
        <v>0</v>
      </c>
      <c r="AJ235" s="25">
        <f t="shared" si="104"/>
        <v>0</v>
      </c>
      <c r="AK235" s="25">
        <f t="shared" si="105"/>
        <v>0</v>
      </c>
      <c r="AL235" s="25">
        <f t="shared" si="106"/>
        <v>0</v>
      </c>
      <c r="AM235" s="25">
        <f t="shared" si="107"/>
        <v>0</v>
      </c>
      <c r="AO235">
        <f t="shared" si="122"/>
        <v>-0.75</v>
      </c>
    </row>
    <row r="236" spans="1:41" x14ac:dyDescent="0.3">
      <c r="A236" s="4">
        <f t="shared" si="114"/>
        <v>227</v>
      </c>
      <c r="B236">
        <v>216.42911190224086</v>
      </c>
      <c r="C236" s="5">
        <f t="shared" si="93"/>
        <v>130</v>
      </c>
      <c r="D236" s="6">
        <f t="shared" si="108"/>
        <v>-8.0000000000000192E-3</v>
      </c>
      <c r="E236" s="7">
        <f t="shared" si="94"/>
        <v>648948.34388266888</v>
      </c>
      <c r="I236" s="14"/>
      <c r="J236" s="14"/>
      <c r="K236" s="18"/>
      <c r="L236" s="7">
        <f t="shared" si="95"/>
        <v>7231.1953349204314</v>
      </c>
      <c r="M236" s="7">
        <f t="shared" si="120"/>
        <v>610451.08521425759</v>
      </c>
      <c r="N236" s="14">
        <f t="shared" si="109"/>
        <v>33.411380157521045</v>
      </c>
      <c r="O236" s="13">
        <f t="shared" si="121"/>
        <v>4148.6056955429649</v>
      </c>
      <c r="P236" s="7">
        <f t="shared" si="110"/>
        <v>897879.0463189421</v>
      </c>
      <c r="Q236" s="12">
        <f t="shared" si="115"/>
        <v>226</v>
      </c>
      <c r="R236" s="9">
        <v>216.42911190224086</v>
      </c>
      <c r="S236" s="11">
        <f t="shared" si="118"/>
        <v>-8.0000000000000192E-3</v>
      </c>
      <c r="T236" s="10">
        <f t="shared" si="111"/>
        <v>1846704.2917503209</v>
      </c>
      <c r="U236" s="10">
        <f t="shared" si="119"/>
        <v>2976216.8245831975</v>
      </c>
      <c r="V236" s="10">
        <f t="shared" si="112"/>
        <v>1000</v>
      </c>
      <c r="W236" s="10">
        <f t="shared" si="113"/>
        <v>370482.66540509521</v>
      </c>
      <c r="X236" s="9">
        <f t="shared" si="96"/>
        <v>4.6204505078396814</v>
      </c>
      <c r="Y236" s="9">
        <f t="shared" si="116"/>
        <v>13756.082989094308</v>
      </c>
      <c r="AA236" s="10">
        <f t="shared" si="97"/>
        <v>2762.7202024584808</v>
      </c>
      <c r="AB236" s="10">
        <f t="shared" si="117"/>
        <v>627137.48595807492</v>
      </c>
      <c r="AC236" s="23"/>
      <c r="AD236" s="25">
        <f t="shared" si="98"/>
        <v>-2762.7202024584808</v>
      </c>
      <c r="AE236" s="25">
        <f t="shared" si="99"/>
        <v>-2762.7202024584808</v>
      </c>
      <c r="AF236" s="25">
        <f t="shared" si="100"/>
        <v>0</v>
      </c>
      <c r="AG236" s="25">
        <f t="shared" si="101"/>
        <v>0</v>
      </c>
      <c r="AH236" s="25">
        <f t="shared" si="102"/>
        <v>0</v>
      </c>
      <c r="AI236" s="25">
        <f t="shared" si="103"/>
        <v>0</v>
      </c>
      <c r="AJ236" s="25">
        <f t="shared" si="104"/>
        <v>0</v>
      </c>
      <c r="AK236" s="25">
        <f t="shared" si="105"/>
        <v>0</v>
      </c>
      <c r="AL236" s="25">
        <f t="shared" si="106"/>
        <v>0</v>
      </c>
      <c r="AM236" s="25">
        <f t="shared" si="107"/>
        <v>0</v>
      </c>
      <c r="AO236">
        <f t="shared" si="122"/>
        <v>-0.83333333333333393</v>
      </c>
    </row>
    <row r="237" spans="1:41" x14ac:dyDescent="0.3">
      <c r="A237" s="4">
        <f t="shared" si="114"/>
        <v>228</v>
      </c>
      <c r="B237">
        <v>233.95986996632237</v>
      </c>
      <c r="C237" s="5">
        <f t="shared" si="93"/>
        <v>131</v>
      </c>
      <c r="D237" s="6">
        <f t="shared" si="108"/>
        <v>8.1000000000000003E-2</v>
      </c>
      <c r="E237" s="7">
        <f t="shared" si="94"/>
        <v>657141.98961916985</v>
      </c>
      <c r="I237" s="14"/>
      <c r="J237" s="14"/>
      <c r="K237" s="18"/>
      <c r="L237" s="7">
        <f t="shared" si="95"/>
        <v>7231.1953349204314</v>
      </c>
      <c r="M237" s="7">
        <f t="shared" si="120"/>
        <v>617682.28054917802</v>
      </c>
      <c r="N237" s="14">
        <f t="shared" si="109"/>
        <v>30.907844734062017</v>
      </c>
      <c r="O237" s="13">
        <f t="shared" si="121"/>
        <v>4179.5135402770266</v>
      </c>
      <c r="P237" s="7">
        <f t="shared" si="110"/>
        <v>977838.44440569682</v>
      </c>
      <c r="Q237" s="12">
        <f t="shared" si="115"/>
        <v>227</v>
      </c>
      <c r="R237" s="9">
        <v>233.95986996632237</v>
      </c>
      <c r="S237" s="11">
        <f t="shared" si="118"/>
        <v>8.1000000000000003E-2</v>
      </c>
      <c r="T237" s="10">
        <f t="shared" si="111"/>
        <v>1864879.2370523855</v>
      </c>
      <c r="U237" s="10">
        <f t="shared" si="119"/>
        <v>3218371.3873744365</v>
      </c>
      <c r="V237" s="10">
        <f t="shared" si="112"/>
        <v>1000</v>
      </c>
      <c r="W237" s="10">
        <f t="shared" si="113"/>
        <v>371482.66540509521</v>
      </c>
      <c r="X237" s="9">
        <f t="shared" si="96"/>
        <v>4.2742372875482717</v>
      </c>
      <c r="Y237" s="9">
        <f t="shared" si="116"/>
        <v>13760.357226381857</v>
      </c>
      <c r="AA237" s="10">
        <f t="shared" si="97"/>
        <v>2762.7202024584808</v>
      </c>
      <c r="AB237" s="10">
        <f t="shared" si="117"/>
        <v>629900.20616053336</v>
      </c>
      <c r="AC237" s="23"/>
      <c r="AD237" s="25">
        <f t="shared" si="98"/>
        <v>-2762.7202024584808</v>
      </c>
      <c r="AE237" s="25">
        <f t="shared" si="99"/>
        <v>-2762.7202024584808</v>
      </c>
      <c r="AF237" s="25">
        <f t="shared" si="100"/>
        <v>0</v>
      </c>
      <c r="AG237" s="25">
        <f t="shared" si="101"/>
        <v>0</v>
      </c>
      <c r="AH237" s="25">
        <f t="shared" si="102"/>
        <v>0</v>
      </c>
      <c r="AI237" s="25">
        <f t="shared" si="103"/>
        <v>0</v>
      </c>
      <c r="AJ237" s="25">
        <f t="shared" si="104"/>
        <v>0</v>
      </c>
      <c r="AK237" s="25">
        <f t="shared" si="105"/>
        <v>0</v>
      </c>
      <c r="AL237" s="25">
        <f t="shared" si="106"/>
        <v>0</v>
      </c>
      <c r="AM237" s="25">
        <f t="shared" si="107"/>
        <v>0</v>
      </c>
      <c r="AO237">
        <f t="shared" si="122"/>
        <v>-0.91666666666666607</v>
      </c>
    </row>
    <row r="238" spans="1:41" x14ac:dyDescent="0.3">
      <c r="A238" s="4">
        <f t="shared" si="114"/>
        <v>229</v>
      </c>
      <c r="B238">
        <v>253.84645891345977</v>
      </c>
      <c r="C238" s="5">
        <f t="shared" si="93"/>
        <v>132</v>
      </c>
      <c r="D238" s="6">
        <f t="shared" si="108"/>
        <v>8.4999999999999978E-2</v>
      </c>
      <c r="E238" s="7">
        <f t="shared" si="94"/>
        <v>665403.91573680856</v>
      </c>
      <c r="I238" s="14"/>
      <c r="J238" s="14"/>
      <c r="K238" s="18"/>
      <c r="L238" s="7">
        <f t="shared" si="95"/>
        <v>7961.5460637473952</v>
      </c>
      <c r="M238" s="7">
        <f t="shared" si="120"/>
        <v>625643.82661292539</v>
      </c>
      <c r="N238" s="14">
        <f t="shared" si="109"/>
        <v>31.363628619541274</v>
      </c>
      <c r="O238" s="13">
        <f t="shared" si="121"/>
        <v>4210.877168896568</v>
      </c>
      <c r="P238" s="7">
        <f t="shared" si="110"/>
        <v>1068916.2582439284</v>
      </c>
      <c r="Q238" s="12">
        <f t="shared" si="115"/>
        <v>228</v>
      </c>
      <c r="R238" s="9">
        <v>253.84645891345977</v>
      </c>
      <c r="S238" s="11">
        <f t="shared" si="118"/>
        <v>8.4999999999999978E-2</v>
      </c>
      <c r="T238" s="10">
        <f t="shared" si="111"/>
        <v>1883205.6402319674</v>
      </c>
      <c r="U238" s="10">
        <f t="shared" si="119"/>
        <v>3493017.9553012634</v>
      </c>
      <c r="V238" s="10">
        <f t="shared" si="112"/>
        <v>1000</v>
      </c>
      <c r="W238" s="10">
        <f t="shared" si="113"/>
        <v>372482.66540509521</v>
      </c>
      <c r="X238" s="9">
        <f t="shared" si="96"/>
        <v>3.9393892051136143</v>
      </c>
      <c r="Y238" s="9">
        <f t="shared" si="116"/>
        <v>13764.296615586971</v>
      </c>
      <c r="AA238" s="10">
        <f t="shared" si="97"/>
        <v>2762.7202024584808</v>
      </c>
      <c r="AB238" s="10">
        <f t="shared" si="117"/>
        <v>632662.9263629918</v>
      </c>
      <c r="AC238" s="23"/>
      <c r="AD238" s="25">
        <f t="shared" si="98"/>
        <v>-2762.7202024584808</v>
      </c>
      <c r="AE238" s="25">
        <f t="shared" si="99"/>
        <v>-2762.7202024584808</v>
      </c>
      <c r="AF238" s="25">
        <f t="shared" si="100"/>
        <v>0</v>
      </c>
      <c r="AG238" s="25">
        <f t="shared" si="101"/>
        <v>0</v>
      </c>
      <c r="AH238" s="25">
        <f t="shared" si="102"/>
        <v>0</v>
      </c>
      <c r="AI238" s="25">
        <f t="shared" si="103"/>
        <v>0</v>
      </c>
      <c r="AJ238" s="25">
        <f t="shared" si="104"/>
        <v>0</v>
      </c>
      <c r="AK238" s="25">
        <f t="shared" si="105"/>
        <v>0</v>
      </c>
      <c r="AL238" s="25">
        <f t="shared" si="106"/>
        <v>0</v>
      </c>
      <c r="AM238" s="25">
        <f t="shared" si="107"/>
        <v>0</v>
      </c>
      <c r="AO238">
        <f t="shared" si="122"/>
        <v>0</v>
      </c>
    </row>
    <row r="239" spans="1:41" x14ac:dyDescent="0.3">
      <c r="A239" s="4">
        <f t="shared" si="114"/>
        <v>230</v>
      </c>
      <c r="B239">
        <v>257.90800225607512</v>
      </c>
      <c r="C239" s="5">
        <f t="shared" si="93"/>
        <v>133</v>
      </c>
      <c r="D239" s="6">
        <f t="shared" si="108"/>
        <v>1.599999999999998E-2</v>
      </c>
      <c r="E239" s="7">
        <f t="shared" si="94"/>
        <v>673734.69123876083</v>
      </c>
      <c r="I239" s="14"/>
      <c r="J239" s="14"/>
      <c r="K239" s="18"/>
      <c r="L239" s="7">
        <f t="shared" si="95"/>
        <v>7961.5460637473952</v>
      </c>
      <c r="M239" s="7">
        <f t="shared" si="120"/>
        <v>633605.37267667276</v>
      </c>
      <c r="N239" s="14">
        <f t="shared" si="109"/>
        <v>30.869713208209916</v>
      </c>
      <c r="O239" s="13">
        <f t="shared" si="121"/>
        <v>4241.7468821047778</v>
      </c>
      <c r="P239" s="7">
        <f t="shared" si="110"/>
        <v>1093980.4644395786</v>
      </c>
      <c r="Q239" s="12">
        <f t="shared" si="115"/>
        <v>229</v>
      </c>
      <c r="R239" s="9">
        <v>257.90800225607512</v>
      </c>
      <c r="S239" s="11">
        <f t="shared" si="118"/>
        <v>1.599999999999998E-2</v>
      </c>
      <c r="T239" s="10">
        <f t="shared" si="111"/>
        <v>1901684.7634380462</v>
      </c>
      <c r="U239" s="10">
        <f t="shared" si="119"/>
        <v>3549922.2425860837</v>
      </c>
      <c r="V239" s="10">
        <f t="shared" si="112"/>
        <v>1000</v>
      </c>
      <c r="W239" s="10">
        <f t="shared" si="113"/>
        <v>373482.66540509521</v>
      </c>
      <c r="X239" s="9">
        <f t="shared" si="96"/>
        <v>3.8773515798362346</v>
      </c>
      <c r="Y239" s="9">
        <f t="shared" si="116"/>
        <v>13768.173967166807</v>
      </c>
      <c r="AA239" s="10">
        <f t="shared" si="97"/>
        <v>2762.7202024584808</v>
      </c>
      <c r="AB239" s="10">
        <f t="shared" si="117"/>
        <v>635425.64656545024</v>
      </c>
      <c r="AC239" s="23"/>
      <c r="AD239" s="25">
        <f t="shared" si="98"/>
        <v>-2762.7202024584808</v>
      </c>
      <c r="AE239" s="25">
        <f t="shared" si="99"/>
        <v>-2762.7202024584808</v>
      </c>
      <c r="AF239" s="25">
        <f t="shared" si="100"/>
        <v>0</v>
      </c>
      <c r="AG239" s="25">
        <f t="shared" si="101"/>
        <v>0</v>
      </c>
      <c r="AH239" s="25">
        <f t="shared" si="102"/>
        <v>0</v>
      </c>
      <c r="AI239" s="25">
        <f t="shared" si="103"/>
        <v>0</v>
      </c>
      <c r="AJ239" s="25">
        <f t="shared" si="104"/>
        <v>0</v>
      </c>
      <c r="AK239" s="25">
        <f t="shared" si="105"/>
        <v>0</v>
      </c>
      <c r="AL239" s="25">
        <f t="shared" si="106"/>
        <v>0</v>
      </c>
      <c r="AM239" s="25">
        <f t="shared" si="107"/>
        <v>0</v>
      </c>
      <c r="AO239">
        <f t="shared" si="122"/>
        <v>-8.3333333333333925E-2</v>
      </c>
    </row>
    <row r="240" spans="1:41" x14ac:dyDescent="0.3">
      <c r="A240" s="4">
        <f t="shared" si="114"/>
        <v>231</v>
      </c>
      <c r="B240">
        <v>283.44089447942656</v>
      </c>
      <c r="C240" s="5">
        <f t="shared" si="93"/>
        <v>134</v>
      </c>
      <c r="D240" s="6">
        <f t="shared" si="108"/>
        <v>9.9000000000000005E-2</v>
      </c>
      <c r="E240" s="7">
        <f t="shared" si="94"/>
        <v>682134.88986989623</v>
      </c>
      <c r="I240" s="14"/>
      <c r="J240" s="14"/>
      <c r="K240" s="18"/>
      <c r="L240" s="7">
        <f t="shared" si="95"/>
        <v>7961.5460637473952</v>
      </c>
      <c r="M240" s="7">
        <f t="shared" si="120"/>
        <v>641566.91874042014</v>
      </c>
      <c r="N240" s="14">
        <f t="shared" si="109"/>
        <v>28.08891101747945</v>
      </c>
      <c r="O240" s="13">
        <f t="shared" si="121"/>
        <v>4269.8357931222572</v>
      </c>
      <c r="P240" s="7">
        <f t="shared" si="110"/>
        <v>1210246.0764828443</v>
      </c>
      <c r="Q240" s="12">
        <f t="shared" si="115"/>
        <v>230</v>
      </c>
      <c r="R240" s="9">
        <v>283.44089447942656</v>
      </c>
      <c r="S240" s="11">
        <f t="shared" si="118"/>
        <v>9.9000000000000005E-2</v>
      </c>
      <c r="T240" s="10">
        <f t="shared" si="111"/>
        <v>1920317.8793375089</v>
      </c>
      <c r="U240" s="10">
        <f t="shared" si="119"/>
        <v>3902463.5446021059</v>
      </c>
      <c r="V240" s="10">
        <f t="shared" si="112"/>
        <v>1000</v>
      </c>
      <c r="W240" s="10">
        <f t="shared" si="113"/>
        <v>374482.66540509521</v>
      </c>
      <c r="X240" s="9">
        <f t="shared" si="96"/>
        <v>3.5280724111339712</v>
      </c>
      <c r="Y240" s="9">
        <f t="shared" si="116"/>
        <v>13771.702039577942</v>
      </c>
      <c r="AA240" s="10">
        <f t="shared" si="97"/>
        <v>2762.7202024584808</v>
      </c>
      <c r="AB240" s="10">
        <f t="shared" si="117"/>
        <v>638188.36676790868</v>
      </c>
      <c r="AC240" s="23"/>
      <c r="AD240" s="25">
        <f t="shared" si="98"/>
        <v>-2762.7202024584808</v>
      </c>
      <c r="AE240" s="25">
        <f t="shared" si="99"/>
        <v>-2762.7202024584808</v>
      </c>
      <c r="AF240" s="25">
        <f t="shared" si="100"/>
        <v>0</v>
      </c>
      <c r="AG240" s="25">
        <f t="shared" si="101"/>
        <v>0</v>
      </c>
      <c r="AH240" s="25">
        <f t="shared" si="102"/>
        <v>0</v>
      </c>
      <c r="AI240" s="25">
        <f t="shared" si="103"/>
        <v>0</v>
      </c>
      <c r="AJ240" s="25">
        <f t="shared" si="104"/>
        <v>0</v>
      </c>
      <c r="AK240" s="25">
        <f t="shared" si="105"/>
        <v>0</v>
      </c>
      <c r="AL240" s="25">
        <f t="shared" si="106"/>
        <v>0</v>
      </c>
      <c r="AM240" s="25">
        <f t="shared" si="107"/>
        <v>0</v>
      </c>
      <c r="AO240">
        <f t="shared" si="122"/>
        <v>-0.16666666666666607</v>
      </c>
    </row>
    <row r="241" spans="1:41" x14ac:dyDescent="0.3">
      <c r="A241" s="4">
        <f t="shared" si="114"/>
        <v>232</v>
      </c>
      <c r="B241">
        <v>257.08089129283991</v>
      </c>
      <c r="C241" s="5">
        <f t="shared" si="93"/>
        <v>135</v>
      </c>
      <c r="D241" s="6">
        <f t="shared" si="108"/>
        <v>-9.2999999999999944E-2</v>
      </c>
      <c r="E241" s="7">
        <f t="shared" si="94"/>
        <v>690605.09015629091</v>
      </c>
      <c r="I241" s="14"/>
      <c r="J241" s="14"/>
      <c r="K241" s="18"/>
      <c r="L241" s="7">
        <f t="shared" si="95"/>
        <v>7961.5460637473952</v>
      </c>
      <c r="M241" s="7">
        <f t="shared" si="120"/>
        <v>649528.46480416751</v>
      </c>
      <c r="N241" s="14">
        <f t="shared" si="109"/>
        <v>30.969030890275025</v>
      </c>
      <c r="O241" s="13">
        <f t="shared" si="121"/>
        <v>4300.8048240125327</v>
      </c>
      <c r="P241" s="7">
        <f t="shared" si="110"/>
        <v>1105654.7374336873</v>
      </c>
      <c r="Q241" s="12">
        <f t="shared" si="115"/>
        <v>231</v>
      </c>
      <c r="R241" s="9">
        <v>257.08089129283991</v>
      </c>
      <c r="S241" s="11">
        <f t="shared" si="118"/>
        <v>-9.2999999999999944E-2</v>
      </c>
      <c r="T241" s="10">
        <f t="shared" si="111"/>
        <v>1939106.2712027996</v>
      </c>
      <c r="U241" s="10">
        <f t="shared" si="119"/>
        <v>3540441.4349541101</v>
      </c>
      <c r="V241" s="10">
        <f t="shared" si="112"/>
        <v>1000</v>
      </c>
      <c r="W241" s="10">
        <f t="shared" si="113"/>
        <v>375482.66540509521</v>
      </c>
      <c r="X241" s="9">
        <f t="shared" si="96"/>
        <v>3.8898262526284135</v>
      </c>
      <c r="Y241" s="9">
        <f t="shared" si="116"/>
        <v>13775.591865830571</v>
      </c>
      <c r="AA241" s="10">
        <f t="shared" si="97"/>
        <v>2762.7202024584808</v>
      </c>
      <c r="AB241" s="10">
        <f t="shared" si="117"/>
        <v>640951.08697036712</v>
      </c>
      <c r="AC241" s="23"/>
      <c r="AD241" s="25">
        <f t="shared" si="98"/>
        <v>-2762.7202024584808</v>
      </c>
      <c r="AE241" s="25">
        <f t="shared" si="99"/>
        <v>-2762.7202024584808</v>
      </c>
      <c r="AF241" s="25">
        <f t="shared" si="100"/>
        <v>0</v>
      </c>
      <c r="AG241" s="25">
        <f t="shared" si="101"/>
        <v>0</v>
      </c>
      <c r="AH241" s="25">
        <f t="shared" si="102"/>
        <v>0</v>
      </c>
      <c r="AI241" s="25">
        <f t="shared" si="103"/>
        <v>0</v>
      </c>
      <c r="AJ241" s="25">
        <f t="shared" si="104"/>
        <v>0</v>
      </c>
      <c r="AK241" s="25">
        <f t="shared" si="105"/>
        <v>0</v>
      </c>
      <c r="AL241" s="25">
        <f t="shared" si="106"/>
        <v>0</v>
      </c>
      <c r="AM241" s="25">
        <f t="shared" si="107"/>
        <v>0</v>
      </c>
      <c r="AO241">
        <f t="shared" si="122"/>
        <v>-0.25</v>
      </c>
    </row>
    <row r="242" spans="1:41" x14ac:dyDescent="0.3">
      <c r="A242" s="4">
        <f t="shared" si="114"/>
        <v>233</v>
      </c>
      <c r="B242">
        <v>297.69967211710861</v>
      </c>
      <c r="C242" s="5">
        <f t="shared" si="93"/>
        <v>136</v>
      </c>
      <c r="D242" s="6">
        <f t="shared" si="108"/>
        <v>0.15799999999999997</v>
      </c>
      <c r="E242" s="7">
        <f t="shared" si="94"/>
        <v>699145.87544507242</v>
      </c>
      <c r="I242" s="14"/>
      <c r="J242" s="14"/>
      <c r="K242" s="18"/>
      <c r="L242" s="7">
        <f t="shared" si="95"/>
        <v>7961.5460637473952</v>
      </c>
      <c r="M242" s="7">
        <f t="shared" si="120"/>
        <v>657490.01086791488</v>
      </c>
      <c r="N242" s="14">
        <f t="shared" si="109"/>
        <v>26.743549991601924</v>
      </c>
      <c r="O242" s="13">
        <f t="shared" si="121"/>
        <v>4327.5483740041345</v>
      </c>
      <c r="P242" s="7">
        <f t="shared" si="110"/>
        <v>1288309.7320119573</v>
      </c>
      <c r="Q242" s="12">
        <f t="shared" si="115"/>
        <v>232</v>
      </c>
      <c r="R242" s="9">
        <v>297.69967211710861</v>
      </c>
      <c r="S242" s="11">
        <f t="shared" si="118"/>
        <v>0.15799999999999997</v>
      </c>
      <c r="T242" s="10">
        <f t="shared" si="111"/>
        <v>1958051.2330003022</v>
      </c>
      <c r="U242" s="10">
        <f t="shared" si="119"/>
        <v>4100989.181676859</v>
      </c>
      <c r="V242" s="10">
        <f t="shared" si="112"/>
        <v>1000</v>
      </c>
      <c r="W242" s="10">
        <f t="shared" si="113"/>
        <v>376482.66540509521</v>
      </c>
      <c r="X242" s="9">
        <f t="shared" si="96"/>
        <v>3.359090028176523</v>
      </c>
      <c r="Y242" s="9">
        <f t="shared" si="116"/>
        <v>13778.950955858747</v>
      </c>
      <c r="AA242" s="10">
        <f t="shared" si="97"/>
        <v>2762.7202024584808</v>
      </c>
      <c r="AB242" s="10">
        <f t="shared" si="117"/>
        <v>643713.80717282556</v>
      </c>
      <c r="AC242" s="23"/>
      <c r="AD242" s="25">
        <f t="shared" si="98"/>
        <v>-2762.7202024584808</v>
      </c>
      <c r="AE242" s="25">
        <f t="shared" si="99"/>
        <v>-2762.7202024584808</v>
      </c>
      <c r="AF242" s="25">
        <f t="shared" si="100"/>
        <v>0</v>
      </c>
      <c r="AG242" s="25">
        <f t="shared" si="101"/>
        <v>0</v>
      </c>
      <c r="AH242" s="25">
        <f t="shared" si="102"/>
        <v>0</v>
      </c>
      <c r="AI242" s="25">
        <f t="shared" si="103"/>
        <v>0</v>
      </c>
      <c r="AJ242" s="25">
        <f t="shared" si="104"/>
        <v>0</v>
      </c>
      <c r="AK242" s="25">
        <f t="shared" si="105"/>
        <v>0</v>
      </c>
      <c r="AL242" s="25">
        <f t="shared" si="106"/>
        <v>0</v>
      </c>
      <c r="AM242" s="25">
        <f t="shared" si="107"/>
        <v>0</v>
      </c>
      <c r="AO242">
        <f t="shared" si="122"/>
        <v>-0.33333333333333393</v>
      </c>
    </row>
    <row r="243" spans="1:41" x14ac:dyDescent="0.3">
      <c r="A243" s="4">
        <f t="shared" si="114"/>
        <v>234</v>
      </c>
      <c r="B243">
        <v>312.28695605084692</v>
      </c>
      <c r="C243" s="5">
        <f t="shared" si="93"/>
        <v>137</v>
      </c>
      <c r="D243" s="6">
        <f t="shared" si="108"/>
        <v>4.8999999999999995E-2</v>
      </c>
      <c r="E243" s="7">
        <f t="shared" si="94"/>
        <v>707757.83394459344</v>
      </c>
      <c r="I243" s="14"/>
      <c r="J243" s="14"/>
      <c r="K243" s="18"/>
      <c r="L243" s="7">
        <f t="shared" si="95"/>
        <v>7961.5460637473952</v>
      </c>
      <c r="M243" s="7">
        <f t="shared" si="120"/>
        <v>665451.55693166226</v>
      </c>
      <c r="N243" s="14">
        <f t="shared" si="109"/>
        <v>25.49432792335741</v>
      </c>
      <c r="O243" s="13">
        <f t="shared" si="121"/>
        <v>4353.0427019274921</v>
      </c>
      <c r="P243" s="7">
        <f t="shared" si="110"/>
        <v>1359398.4549442907</v>
      </c>
      <c r="Q243" s="12">
        <f t="shared" si="115"/>
        <v>233</v>
      </c>
      <c r="R243" s="9">
        <v>312.28695605084692</v>
      </c>
      <c r="S243" s="11">
        <f t="shared" si="118"/>
        <v>4.8999999999999995E-2</v>
      </c>
      <c r="T243" s="10">
        <f t="shared" si="111"/>
        <v>1977154.0694794504</v>
      </c>
      <c r="U243" s="10">
        <f t="shared" si="119"/>
        <v>4302986.6515790252</v>
      </c>
      <c r="V243" s="10">
        <f t="shared" si="112"/>
        <v>1000</v>
      </c>
      <c r="W243" s="10">
        <f t="shared" si="113"/>
        <v>377482.66540509521</v>
      </c>
      <c r="X243" s="9">
        <f t="shared" si="96"/>
        <v>3.202183058318897</v>
      </c>
      <c r="Y243" s="9">
        <f t="shared" si="116"/>
        <v>13782.153138917065</v>
      </c>
      <c r="AA243" s="10">
        <f t="shared" si="97"/>
        <v>2762.7202024584808</v>
      </c>
      <c r="AB243" s="10">
        <f t="shared" si="117"/>
        <v>646476.527375284</v>
      </c>
      <c r="AC243" s="23"/>
      <c r="AD243" s="25">
        <f t="shared" si="98"/>
        <v>-2762.7202024584808</v>
      </c>
      <c r="AE243" s="25">
        <f t="shared" si="99"/>
        <v>-2762.7202024584808</v>
      </c>
      <c r="AF243" s="25">
        <f t="shared" si="100"/>
        <v>0</v>
      </c>
      <c r="AG243" s="25">
        <f t="shared" si="101"/>
        <v>0</v>
      </c>
      <c r="AH243" s="25">
        <f t="shared" si="102"/>
        <v>0</v>
      </c>
      <c r="AI243" s="25">
        <f t="shared" si="103"/>
        <v>0</v>
      </c>
      <c r="AJ243" s="25">
        <f t="shared" si="104"/>
        <v>0</v>
      </c>
      <c r="AK243" s="25">
        <f t="shared" si="105"/>
        <v>0</v>
      </c>
      <c r="AL243" s="25">
        <f t="shared" si="106"/>
        <v>0</v>
      </c>
      <c r="AM243" s="25">
        <f t="shared" si="107"/>
        <v>0</v>
      </c>
      <c r="AO243">
        <f t="shared" si="122"/>
        <v>-0.41666666666666607</v>
      </c>
    </row>
    <row r="244" spans="1:41" x14ac:dyDescent="0.3">
      <c r="A244" s="4">
        <f t="shared" si="114"/>
        <v>235</v>
      </c>
      <c r="B244">
        <v>344.45251252408417</v>
      </c>
      <c r="C244" s="5">
        <f t="shared" si="93"/>
        <v>138</v>
      </c>
      <c r="D244" s="6">
        <f t="shared" si="108"/>
        <v>0.10300000000000004</v>
      </c>
      <c r="E244" s="7">
        <f t="shared" si="94"/>
        <v>716441.55876494409</v>
      </c>
      <c r="I244" s="14"/>
      <c r="J244" s="14"/>
      <c r="K244" s="18"/>
      <c r="L244" s="7">
        <f t="shared" si="95"/>
        <v>7961.5460637473952</v>
      </c>
      <c r="M244" s="7">
        <f t="shared" si="120"/>
        <v>673413.10299540963</v>
      </c>
      <c r="N244" s="14">
        <f t="shared" si="109"/>
        <v>23.113624590532556</v>
      </c>
      <c r="O244" s="13">
        <f t="shared" si="121"/>
        <v>4376.1563265180248</v>
      </c>
      <c r="P244" s="7">
        <f t="shared" si="110"/>
        <v>1507378.0418673002</v>
      </c>
      <c r="Q244" s="12">
        <f t="shared" si="115"/>
        <v>234</v>
      </c>
      <c r="R244" s="9">
        <v>344.45251252408417</v>
      </c>
      <c r="S244" s="11">
        <f t="shared" si="118"/>
        <v>0.10300000000000004</v>
      </c>
      <c r="T244" s="10">
        <f t="shared" si="111"/>
        <v>1996416.0962625917</v>
      </c>
      <c r="U244" s="10">
        <f t="shared" si="119"/>
        <v>4747297.2766916649</v>
      </c>
      <c r="V244" s="10">
        <f t="shared" si="112"/>
        <v>1000</v>
      </c>
      <c r="W244" s="10">
        <f t="shared" si="113"/>
        <v>378482.66540509521</v>
      </c>
      <c r="X244" s="9">
        <f t="shared" si="96"/>
        <v>2.9031578044595618</v>
      </c>
      <c r="Y244" s="9">
        <f t="shared" si="116"/>
        <v>13785.056296721525</v>
      </c>
      <c r="AA244" s="10">
        <f t="shared" si="97"/>
        <v>2762.7202024584808</v>
      </c>
      <c r="AB244" s="10">
        <f t="shared" si="117"/>
        <v>649239.24757774244</v>
      </c>
      <c r="AC244" s="23"/>
      <c r="AD244" s="25">
        <f t="shared" si="98"/>
        <v>-2762.7202024584808</v>
      </c>
      <c r="AE244" s="25">
        <f t="shared" si="99"/>
        <v>-2762.7202024584808</v>
      </c>
      <c r="AF244" s="25">
        <f t="shared" si="100"/>
        <v>0</v>
      </c>
      <c r="AG244" s="25">
        <f t="shared" si="101"/>
        <v>0</v>
      </c>
      <c r="AH244" s="25">
        <f t="shared" si="102"/>
        <v>0</v>
      </c>
      <c r="AI244" s="25">
        <f t="shared" si="103"/>
        <v>0</v>
      </c>
      <c r="AJ244" s="25">
        <f t="shared" si="104"/>
        <v>0</v>
      </c>
      <c r="AK244" s="25">
        <f t="shared" si="105"/>
        <v>0</v>
      </c>
      <c r="AL244" s="25">
        <f t="shared" si="106"/>
        <v>0</v>
      </c>
      <c r="AM244" s="25">
        <f t="shared" si="107"/>
        <v>0</v>
      </c>
      <c r="AO244">
        <f t="shared" si="122"/>
        <v>-0.5</v>
      </c>
    </row>
    <row r="245" spans="1:41" x14ac:dyDescent="0.3">
      <c r="A245" s="4">
        <f t="shared" si="114"/>
        <v>236</v>
      </c>
      <c r="B245">
        <v>371.31980850096278</v>
      </c>
      <c r="C245" s="5">
        <f t="shared" si="93"/>
        <v>139</v>
      </c>
      <c r="D245" s="6">
        <f t="shared" si="108"/>
        <v>7.8000000000000125E-2</v>
      </c>
      <c r="E245" s="7">
        <f t="shared" si="94"/>
        <v>725197.6479587974</v>
      </c>
      <c r="I245" s="14"/>
      <c r="J245" s="14"/>
      <c r="K245" s="18"/>
      <c r="L245" s="7">
        <f t="shared" si="95"/>
        <v>7961.5460637473952</v>
      </c>
      <c r="M245" s="7">
        <f t="shared" si="120"/>
        <v>681374.649059157</v>
      </c>
      <c r="N245" s="14">
        <f t="shared" si="109"/>
        <v>21.441210195299217</v>
      </c>
      <c r="O245" s="13">
        <f t="shared" si="121"/>
        <v>4397.5975367133242</v>
      </c>
      <c r="P245" s="7">
        <f t="shared" si="110"/>
        <v>1632915.0751966971</v>
      </c>
      <c r="Q245" s="12">
        <f t="shared" si="115"/>
        <v>235</v>
      </c>
      <c r="R245" s="9">
        <v>371.31980850096278</v>
      </c>
      <c r="S245" s="11">
        <f t="shared" si="118"/>
        <v>7.8000000000000125E-2</v>
      </c>
      <c r="T245" s="10">
        <f t="shared" si="111"/>
        <v>2015838.639935592</v>
      </c>
      <c r="U245" s="10">
        <f t="shared" si="119"/>
        <v>5118664.4642736148</v>
      </c>
      <c r="V245" s="10">
        <f t="shared" si="112"/>
        <v>1000</v>
      </c>
      <c r="W245" s="10">
        <f t="shared" si="113"/>
        <v>379482.66540509521</v>
      </c>
      <c r="X245" s="9">
        <f t="shared" si="96"/>
        <v>2.6930962935617457</v>
      </c>
      <c r="Y245" s="9">
        <f t="shared" si="116"/>
        <v>13787.749393015087</v>
      </c>
      <c r="AA245" s="10">
        <f t="shared" si="97"/>
        <v>2762.7202024584808</v>
      </c>
      <c r="AB245" s="10">
        <f t="shared" si="117"/>
        <v>652001.96778020088</v>
      </c>
      <c r="AC245" s="23"/>
      <c r="AD245" s="25">
        <f t="shared" si="98"/>
        <v>-2762.7202024584808</v>
      </c>
      <c r="AE245" s="25">
        <f t="shared" si="99"/>
        <v>-2762.7202024584808</v>
      </c>
      <c r="AF245" s="25">
        <f t="shared" si="100"/>
        <v>0</v>
      </c>
      <c r="AG245" s="25">
        <f t="shared" si="101"/>
        <v>0</v>
      </c>
      <c r="AH245" s="25">
        <f t="shared" si="102"/>
        <v>0</v>
      </c>
      <c r="AI245" s="25">
        <f t="shared" si="103"/>
        <v>0</v>
      </c>
      <c r="AJ245" s="25">
        <f t="shared" si="104"/>
        <v>0</v>
      </c>
      <c r="AK245" s="25">
        <f t="shared" si="105"/>
        <v>0</v>
      </c>
      <c r="AL245" s="25">
        <f t="shared" si="106"/>
        <v>0</v>
      </c>
      <c r="AM245" s="25">
        <f t="shared" si="107"/>
        <v>0</v>
      </c>
      <c r="AO245">
        <f t="shared" si="122"/>
        <v>-0.58333333333333393</v>
      </c>
    </row>
    <row r="246" spans="1:41" x14ac:dyDescent="0.3">
      <c r="A246" s="4">
        <f t="shared" si="114"/>
        <v>237</v>
      </c>
      <c r="B246">
        <v>371.69112830946369</v>
      </c>
      <c r="C246" s="5">
        <f t="shared" si="93"/>
        <v>140</v>
      </c>
      <c r="D246" s="6">
        <f t="shared" si="108"/>
        <v>9.999999999998684E-4</v>
      </c>
      <c r="E246" s="7">
        <f t="shared" si="94"/>
        <v>734026.70456259989</v>
      </c>
      <c r="I246" s="14"/>
      <c r="J246" s="14"/>
      <c r="K246" s="18"/>
      <c r="L246" s="7">
        <f t="shared" si="95"/>
        <v>7961.5460637473952</v>
      </c>
      <c r="M246" s="7">
        <f t="shared" si="120"/>
        <v>689336.19512290438</v>
      </c>
      <c r="N246" s="14">
        <f t="shared" si="109"/>
        <v>21.419790404894325</v>
      </c>
      <c r="O246" s="13">
        <f t="shared" si="121"/>
        <v>4419.0173271182184</v>
      </c>
      <c r="P246" s="7">
        <f t="shared" si="110"/>
        <v>1642509.5363356411</v>
      </c>
      <c r="Q246" s="12">
        <f t="shared" si="115"/>
        <v>236</v>
      </c>
      <c r="R246" s="9">
        <v>371.69112830946369</v>
      </c>
      <c r="S246" s="11">
        <f t="shared" si="118"/>
        <v>9.999999999998684E-4</v>
      </c>
      <c r="T246" s="10">
        <f t="shared" si="111"/>
        <v>2035423.038139201</v>
      </c>
      <c r="U246" s="10">
        <f t="shared" si="119"/>
        <v>5124784.1287378883</v>
      </c>
      <c r="V246" s="10">
        <f t="shared" si="112"/>
        <v>1000</v>
      </c>
      <c r="W246" s="10">
        <f t="shared" si="113"/>
        <v>380482.66540509521</v>
      </c>
      <c r="X246" s="9">
        <f t="shared" si="96"/>
        <v>2.6904058876740717</v>
      </c>
      <c r="Y246" s="9">
        <f t="shared" si="116"/>
        <v>13790.43979890276</v>
      </c>
      <c r="AA246" s="10">
        <f t="shared" si="97"/>
        <v>2762.7202024584808</v>
      </c>
      <c r="AB246" s="10">
        <f t="shared" si="117"/>
        <v>654764.68798265932</v>
      </c>
      <c r="AC246" s="23"/>
      <c r="AD246" s="25">
        <f t="shared" si="98"/>
        <v>-2762.7202024584808</v>
      </c>
      <c r="AE246" s="25">
        <f t="shared" si="99"/>
        <v>-2762.7202024584808</v>
      </c>
      <c r="AF246" s="25">
        <f t="shared" si="100"/>
        <v>0</v>
      </c>
      <c r="AG246" s="25">
        <f t="shared" si="101"/>
        <v>0</v>
      </c>
      <c r="AH246" s="25">
        <f t="shared" si="102"/>
        <v>0</v>
      </c>
      <c r="AI246" s="25">
        <f t="shared" si="103"/>
        <v>0</v>
      </c>
      <c r="AJ246" s="25">
        <f t="shared" si="104"/>
        <v>0</v>
      </c>
      <c r="AK246" s="25">
        <f t="shared" si="105"/>
        <v>0</v>
      </c>
      <c r="AL246" s="25">
        <f t="shared" si="106"/>
        <v>0</v>
      </c>
      <c r="AM246" s="25">
        <f t="shared" si="107"/>
        <v>0</v>
      </c>
      <c r="AO246">
        <f t="shared" si="122"/>
        <v>-0.66666666666666607</v>
      </c>
    </row>
    <row r="247" spans="1:41" x14ac:dyDescent="0.3">
      <c r="A247" s="4">
        <f t="shared" si="114"/>
        <v>238</v>
      </c>
      <c r="B247">
        <v>348.64627835427694</v>
      </c>
      <c r="C247" s="5">
        <f t="shared" si="93"/>
        <v>141</v>
      </c>
      <c r="D247" s="6">
        <f t="shared" si="108"/>
        <v>-6.2E-2</v>
      </c>
      <c r="E247" s="7">
        <f t="shared" si="94"/>
        <v>742929.33663810033</v>
      </c>
      <c r="I247" s="14"/>
      <c r="J247" s="14"/>
      <c r="K247" s="18"/>
      <c r="L247" s="7">
        <f t="shared" si="95"/>
        <v>7961.5460637473952</v>
      </c>
      <c r="M247" s="7">
        <f t="shared" si="120"/>
        <v>697297.74118665175</v>
      </c>
      <c r="N247" s="14">
        <f t="shared" si="109"/>
        <v>22.835597446582433</v>
      </c>
      <c r="O247" s="13">
        <f t="shared" si="121"/>
        <v>4441.8529245648006</v>
      </c>
      <c r="P247" s="7">
        <f t="shared" si="110"/>
        <v>1548635.4911465785</v>
      </c>
      <c r="Q247" s="12">
        <f t="shared" si="115"/>
        <v>237</v>
      </c>
      <c r="R247" s="9">
        <v>348.64627835427694</v>
      </c>
      <c r="S247" s="11">
        <f t="shared" si="118"/>
        <v>-6.2E-2</v>
      </c>
      <c r="T247" s="10">
        <f t="shared" si="111"/>
        <v>2055170.6396611724</v>
      </c>
      <c r="U247" s="10">
        <f t="shared" si="119"/>
        <v>4807985.512756139</v>
      </c>
      <c r="V247" s="10">
        <f t="shared" si="112"/>
        <v>1000</v>
      </c>
      <c r="W247" s="10">
        <f t="shared" si="113"/>
        <v>381482.66540509521</v>
      </c>
      <c r="X247" s="9">
        <f t="shared" si="96"/>
        <v>2.8682365540235306</v>
      </c>
      <c r="Y247" s="9">
        <f t="shared" si="116"/>
        <v>13793.308035456785</v>
      </c>
      <c r="AA247" s="10">
        <f t="shared" si="97"/>
        <v>2762.7202024584808</v>
      </c>
      <c r="AB247" s="10">
        <f t="shared" si="117"/>
        <v>657527.40818511776</v>
      </c>
      <c r="AC247" s="23"/>
      <c r="AD247" s="25">
        <f t="shared" si="98"/>
        <v>-2762.7202024584808</v>
      </c>
      <c r="AE247" s="25">
        <f t="shared" si="99"/>
        <v>-2762.7202024584808</v>
      </c>
      <c r="AF247" s="25">
        <f t="shared" si="100"/>
        <v>0</v>
      </c>
      <c r="AG247" s="25">
        <f t="shared" si="101"/>
        <v>0</v>
      </c>
      <c r="AH247" s="25">
        <f t="shared" si="102"/>
        <v>0</v>
      </c>
      <c r="AI247" s="25">
        <f t="shared" si="103"/>
        <v>0</v>
      </c>
      <c r="AJ247" s="25">
        <f t="shared" si="104"/>
        <v>0</v>
      </c>
      <c r="AK247" s="25">
        <f t="shared" si="105"/>
        <v>0</v>
      </c>
      <c r="AL247" s="25">
        <f t="shared" si="106"/>
        <v>0</v>
      </c>
      <c r="AM247" s="25">
        <f t="shared" si="107"/>
        <v>0</v>
      </c>
      <c r="AO247">
        <f t="shared" si="122"/>
        <v>-0.75</v>
      </c>
    </row>
    <row r="248" spans="1:41" x14ac:dyDescent="0.3">
      <c r="A248" s="4">
        <f t="shared" si="114"/>
        <v>239</v>
      </c>
      <c r="B248">
        <v>361.89483693173946</v>
      </c>
      <c r="C248" s="5">
        <f t="shared" si="93"/>
        <v>142</v>
      </c>
      <c r="D248" s="6">
        <f t="shared" si="108"/>
        <v>3.7999999999999985E-2</v>
      </c>
      <c r="E248" s="7">
        <f t="shared" si="94"/>
        <v>751906.15731423011</v>
      </c>
      <c r="I248" s="14"/>
      <c r="J248" s="14"/>
      <c r="K248" s="18"/>
      <c r="L248" s="7">
        <f t="shared" si="95"/>
        <v>7961.5460637473952</v>
      </c>
      <c r="M248" s="7">
        <f t="shared" si="120"/>
        <v>705259.28725039912</v>
      </c>
      <c r="N248" s="14">
        <f t="shared" si="109"/>
        <v>21.999612183605429</v>
      </c>
      <c r="O248" s="13">
        <f t="shared" si="121"/>
        <v>4463.8525367484062</v>
      </c>
      <c r="P248" s="7">
        <f t="shared" si="110"/>
        <v>1615445.1858738961</v>
      </c>
      <c r="Q248" s="12">
        <f t="shared" si="115"/>
        <v>238</v>
      </c>
      <c r="R248" s="9">
        <v>361.89483693173946</v>
      </c>
      <c r="S248" s="11">
        <f t="shared" si="118"/>
        <v>3.7999999999999985E-2</v>
      </c>
      <c r="T248" s="10">
        <f t="shared" si="111"/>
        <v>2075082.8045291619</v>
      </c>
      <c r="U248" s="10">
        <f t="shared" si="119"/>
        <v>4991726.9622408729</v>
      </c>
      <c r="V248" s="10">
        <f t="shared" si="112"/>
        <v>1000</v>
      </c>
      <c r="W248" s="10">
        <f t="shared" si="113"/>
        <v>382482.66540509521</v>
      </c>
      <c r="X248" s="9">
        <f t="shared" si="96"/>
        <v>2.7632336743964649</v>
      </c>
      <c r="Y248" s="9">
        <f t="shared" si="116"/>
        <v>13796.071269131182</v>
      </c>
      <c r="AA248" s="10">
        <f t="shared" si="97"/>
        <v>2762.7202024584808</v>
      </c>
      <c r="AB248" s="10">
        <f t="shared" si="117"/>
        <v>660290.1283875762</v>
      </c>
      <c r="AC248" s="23"/>
      <c r="AD248" s="25">
        <f t="shared" si="98"/>
        <v>-2762.7202024584808</v>
      </c>
      <c r="AE248" s="25">
        <f t="shared" si="99"/>
        <v>-2762.7202024584808</v>
      </c>
      <c r="AF248" s="25">
        <f t="shared" si="100"/>
        <v>0</v>
      </c>
      <c r="AG248" s="25">
        <f t="shared" si="101"/>
        <v>0</v>
      </c>
      <c r="AH248" s="25">
        <f t="shared" si="102"/>
        <v>0</v>
      </c>
      <c r="AI248" s="25">
        <f t="shared" si="103"/>
        <v>0</v>
      </c>
      <c r="AJ248" s="25">
        <f t="shared" si="104"/>
        <v>0</v>
      </c>
      <c r="AK248" s="25">
        <f t="shared" si="105"/>
        <v>0</v>
      </c>
      <c r="AL248" s="25">
        <f t="shared" si="106"/>
        <v>0</v>
      </c>
      <c r="AM248" s="25">
        <f t="shared" si="107"/>
        <v>0</v>
      </c>
      <c r="AO248">
        <f t="shared" si="122"/>
        <v>-0.83333333333333393</v>
      </c>
    </row>
    <row r="249" spans="1:41" x14ac:dyDescent="0.3">
      <c r="A249" s="4">
        <f t="shared" si="114"/>
        <v>240</v>
      </c>
      <c r="B249">
        <v>389.39884453855171</v>
      </c>
      <c r="C249" s="5">
        <f t="shared" si="93"/>
        <v>143</v>
      </c>
      <c r="D249" s="6">
        <f t="shared" si="108"/>
        <v>7.6000000000000151E-2</v>
      </c>
      <c r="E249" s="7">
        <f t="shared" si="94"/>
        <v>760957.7848293276</v>
      </c>
      <c r="I249" s="14"/>
      <c r="J249" s="14"/>
      <c r="K249" s="18"/>
      <c r="L249" s="7">
        <f t="shared" si="95"/>
        <v>7961.5460637473952</v>
      </c>
      <c r="M249" s="7">
        <f t="shared" si="120"/>
        <v>713220.8333141465</v>
      </c>
      <c r="N249" s="14">
        <f t="shared" si="109"/>
        <v>20.445736230116566</v>
      </c>
      <c r="O249" s="13">
        <f t="shared" si="121"/>
        <v>4484.2982729785226</v>
      </c>
      <c r="P249" s="7">
        <f t="shared" si="110"/>
        <v>1746180.5660640597</v>
      </c>
      <c r="Q249" s="12">
        <f t="shared" si="115"/>
        <v>239</v>
      </c>
      <c r="R249" s="9">
        <v>389.39884453855171</v>
      </c>
      <c r="S249" s="11">
        <f t="shared" si="118"/>
        <v>7.6000000000000151E-2</v>
      </c>
      <c r="T249" s="10">
        <f t="shared" si="111"/>
        <v>2095160.9041043832</v>
      </c>
      <c r="U249" s="10">
        <f t="shared" si="119"/>
        <v>5372174.2113711797</v>
      </c>
      <c r="V249" s="10">
        <f t="shared" si="112"/>
        <v>1000</v>
      </c>
      <c r="W249" s="10">
        <f t="shared" si="113"/>
        <v>383482.66540509521</v>
      </c>
      <c r="X249" s="9">
        <f t="shared" si="96"/>
        <v>2.5680610356844467</v>
      </c>
      <c r="Y249" s="9">
        <f t="shared" si="116"/>
        <v>13798.639330166867</v>
      </c>
      <c r="AA249" s="10">
        <f t="shared" si="97"/>
        <v>2762.7202024584808</v>
      </c>
      <c r="AB249" s="10">
        <f t="shared" si="117"/>
        <v>663052.84859003464</v>
      </c>
      <c r="AC249" s="23"/>
      <c r="AD249" s="25">
        <f t="shared" si="98"/>
        <v>-2762.7202024584808</v>
      </c>
      <c r="AE249" s="25">
        <f t="shared" si="99"/>
        <v>-2762.7202024584808</v>
      </c>
      <c r="AF249" s="25">
        <f t="shared" si="100"/>
        <v>0</v>
      </c>
      <c r="AG249" s="25">
        <f t="shared" si="101"/>
        <v>0</v>
      </c>
      <c r="AH249" s="25">
        <f t="shared" si="102"/>
        <v>0</v>
      </c>
      <c r="AI249" s="25">
        <f t="shared" si="103"/>
        <v>0</v>
      </c>
      <c r="AJ249" s="25">
        <f t="shared" si="104"/>
        <v>0</v>
      </c>
      <c r="AK249" s="25">
        <f t="shared" si="105"/>
        <v>0</v>
      </c>
      <c r="AL249" s="25">
        <f t="shared" si="106"/>
        <v>0</v>
      </c>
      <c r="AM249" s="25">
        <f t="shared" si="107"/>
        <v>0</v>
      </c>
      <c r="AO249">
        <f t="shared" si="122"/>
        <v>-0.91666666666666607</v>
      </c>
    </row>
    <row r="250" spans="1:41" x14ac:dyDescent="0.3">
      <c r="A250" s="4">
        <f t="shared" si="114"/>
        <v>241</v>
      </c>
      <c r="B250">
        <v>404.97479832009378</v>
      </c>
      <c r="C250" s="5">
        <f t="shared" si="93"/>
        <v>144</v>
      </c>
      <c r="D250" s="6">
        <f t="shared" si="108"/>
        <v>0.04</v>
      </c>
      <c r="E250" s="7">
        <f t="shared" si="94"/>
        <v>770084.84257371759</v>
      </c>
      <c r="I250" s="14"/>
      <c r="J250" s="14"/>
      <c r="K250" s="18"/>
      <c r="L250" s="7">
        <f t="shared" si="95"/>
        <v>8765.6622161858813</v>
      </c>
      <c r="M250" s="7">
        <f t="shared" si="120"/>
        <v>721986.49553033232</v>
      </c>
      <c r="N250" s="14">
        <f t="shared" si="109"/>
        <v>21.644957297459939</v>
      </c>
      <c r="O250" s="13">
        <f t="shared" si="121"/>
        <v>4505.9432302759824</v>
      </c>
      <c r="P250" s="7">
        <f t="shared" si="110"/>
        <v>1824793.4509228079</v>
      </c>
      <c r="Q250" s="12">
        <f t="shared" si="115"/>
        <v>240</v>
      </c>
      <c r="R250" s="9">
        <v>404.97479832009378</v>
      </c>
      <c r="S250" s="11">
        <f t="shared" si="118"/>
        <v>0.04</v>
      </c>
      <c r="T250" s="10">
        <f t="shared" si="111"/>
        <v>2115406.3211760661</v>
      </c>
      <c r="U250" s="10">
        <f t="shared" si="119"/>
        <v>5588101.1798260268</v>
      </c>
      <c r="V250" s="10">
        <f t="shared" si="112"/>
        <v>1000</v>
      </c>
      <c r="W250" s="10">
        <f t="shared" si="113"/>
        <v>384482.66540509521</v>
      </c>
      <c r="X250" s="9">
        <f t="shared" si="96"/>
        <v>2.4692894573888911</v>
      </c>
      <c r="Y250" s="9">
        <f t="shared" si="116"/>
        <v>13801.108619624256</v>
      </c>
      <c r="AA250" s="10">
        <f t="shared" si="97"/>
        <v>2762.7202024584808</v>
      </c>
      <c r="AB250" s="10">
        <f t="shared" si="117"/>
        <v>665815.56879249308</v>
      </c>
      <c r="AC250" s="23"/>
      <c r="AD250" s="25">
        <f t="shared" si="98"/>
        <v>-2762.7202024584808</v>
      </c>
      <c r="AE250" s="25">
        <f t="shared" si="99"/>
        <v>-2762.7202024584808</v>
      </c>
      <c r="AF250" s="25">
        <f t="shared" si="100"/>
        <v>0</v>
      </c>
      <c r="AG250" s="25">
        <f t="shared" si="101"/>
        <v>0</v>
      </c>
      <c r="AH250" s="25">
        <f t="shared" si="102"/>
        <v>0</v>
      </c>
      <c r="AI250" s="25">
        <f t="shared" si="103"/>
        <v>0</v>
      </c>
      <c r="AJ250" s="25">
        <f t="shared" si="104"/>
        <v>0</v>
      </c>
      <c r="AK250" s="25">
        <f t="shared" si="105"/>
        <v>0</v>
      </c>
      <c r="AL250" s="25">
        <f t="shared" si="106"/>
        <v>0</v>
      </c>
      <c r="AM250" s="25">
        <f t="shared" si="107"/>
        <v>0</v>
      </c>
      <c r="AO250">
        <f t="shared" si="122"/>
        <v>0</v>
      </c>
    </row>
    <row r="251" spans="1:41" x14ac:dyDescent="0.3">
      <c r="A251" s="4">
        <f t="shared" si="114"/>
        <v>242</v>
      </c>
      <c r="B251">
        <v>433.32303420250037</v>
      </c>
      <c r="C251" s="5">
        <f t="shared" si="93"/>
        <v>145</v>
      </c>
      <c r="D251" s="6">
        <f t="shared" si="108"/>
        <v>7.0000000000000048E-2</v>
      </c>
      <c r="E251" s="7">
        <f t="shared" si="94"/>
        <v>779287.95913264412</v>
      </c>
      <c r="I251" s="14"/>
      <c r="J251" s="14"/>
      <c r="K251" s="18"/>
      <c r="L251" s="7">
        <f t="shared" si="95"/>
        <v>8765.6622161858813</v>
      </c>
      <c r="M251" s="7">
        <f t="shared" si="120"/>
        <v>730752.15774651815</v>
      </c>
      <c r="N251" s="14">
        <f t="shared" si="109"/>
        <v>20.228932053700877</v>
      </c>
      <c r="O251" s="13">
        <f t="shared" si="121"/>
        <v>4526.1721623296835</v>
      </c>
      <c r="P251" s="7">
        <f t="shared" si="110"/>
        <v>1961294.6547035906</v>
      </c>
      <c r="Q251" s="12">
        <f t="shared" si="115"/>
        <v>241</v>
      </c>
      <c r="R251" s="9">
        <v>433.32303420250037</v>
      </c>
      <c r="S251" s="11">
        <f t="shared" si="118"/>
        <v>7.0000000000000048E-2</v>
      </c>
      <c r="T251" s="10">
        <f t="shared" si="111"/>
        <v>2135820.4500566781</v>
      </c>
      <c r="U251" s="10">
        <f t="shared" si="119"/>
        <v>5980338.2624138491</v>
      </c>
      <c r="V251" s="10">
        <f t="shared" si="112"/>
        <v>1000</v>
      </c>
      <c r="W251" s="10">
        <f t="shared" si="113"/>
        <v>385482.66540509521</v>
      </c>
      <c r="X251" s="9">
        <f t="shared" si="96"/>
        <v>2.3077471564382157</v>
      </c>
      <c r="Y251" s="9">
        <f t="shared" si="116"/>
        <v>13803.416366780693</v>
      </c>
      <c r="AA251" s="10">
        <f t="shared" si="97"/>
        <v>2762.7202024584808</v>
      </c>
      <c r="AB251" s="10">
        <f t="shared" si="117"/>
        <v>668578.28899495152</v>
      </c>
      <c r="AC251" s="23"/>
      <c r="AD251" s="25">
        <f t="shared" si="98"/>
        <v>-2762.7202024584808</v>
      </c>
      <c r="AE251" s="25">
        <f t="shared" si="99"/>
        <v>-2762.7202024584808</v>
      </c>
      <c r="AF251" s="25">
        <f t="shared" si="100"/>
        <v>0</v>
      </c>
      <c r="AG251" s="25">
        <f t="shared" si="101"/>
        <v>0</v>
      </c>
      <c r="AH251" s="25">
        <f t="shared" si="102"/>
        <v>0</v>
      </c>
      <c r="AI251" s="25">
        <f t="shared" si="103"/>
        <v>0</v>
      </c>
      <c r="AJ251" s="25">
        <f t="shared" si="104"/>
        <v>0</v>
      </c>
      <c r="AK251" s="25">
        <f t="shared" si="105"/>
        <v>0</v>
      </c>
      <c r="AL251" s="25">
        <f t="shared" si="106"/>
        <v>0</v>
      </c>
      <c r="AM251" s="25">
        <f t="shared" si="107"/>
        <v>0</v>
      </c>
      <c r="AO251">
        <f t="shared" si="122"/>
        <v>-8.3333333333333925E-2</v>
      </c>
    </row>
    <row r="252" spans="1:41" x14ac:dyDescent="0.3">
      <c r="A252" s="4">
        <f t="shared" si="114"/>
        <v>243</v>
      </c>
      <c r="B252">
        <v>400.39048360311034</v>
      </c>
      <c r="C252" s="5">
        <f t="shared" si="93"/>
        <v>146</v>
      </c>
      <c r="D252" s="6">
        <f t="shared" si="108"/>
        <v>-7.5999999999999998E-2</v>
      </c>
      <c r="E252" s="7">
        <f t="shared" si="94"/>
        <v>788567.76832956192</v>
      </c>
      <c r="I252" s="14"/>
      <c r="J252" s="14"/>
      <c r="K252" s="18"/>
      <c r="L252" s="7">
        <f t="shared" si="95"/>
        <v>8765.6622161858813</v>
      </c>
      <c r="M252" s="7">
        <f t="shared" si="120"/>
        <v>739517.81996270397</v>
      </c>
      <c r="N252" s="14">
        <f t="shared" si="109"/>
        <v>21.892783607901382</v>
      </c>
      <c r="O252" s="13">
        <f t="shared" si="121"/>
        <v>4548.0649459375845</v>
      </c>
      <c r="P252" s="7">
        <f t="shared" si="110"/>
        <v>1821001.9231623034</v>
      </c>
      <c r="Q252" s="12">
        <f t="shared" si="115"/>
        <v>242</v>
      </c>
      <c r="R252" s="9">
        <v>400.39048360311034</v>
      </c>
      <c r="S252" s="11">
        <f t="shared" si="118"/>
        <v>-7.5999999999999998E-2</v>
      </c>
      <c r="T252" s="10">
        <f t="shared" si="111"/>
        <v>2156404.6966779632</v>
      </c>
      <c r="U252" s="10">
        <f t="shared" si="119"/>
        <v>5526756.5544703966</v>
      </c>
      <c r="V252" s="10">
        <f t="shared" si="112"/>
        <v>1000</v>
      </c>
      <c r="W252" s="10">
        <f t="shared" si="113"/>
        <v>386482.66540509521</v>
      </c>
      <c r="X252" s="9">
        <f t="shared" si="96"/>
        <v>2.4975618576171166</v>
      </c>
      <c r="Y252" s="9">
        <f t="shared" si="116"/>
        <v>13805.913928638311</v>
      </c>
      <c r="AA252" s="10">
        <f t="shared" si="97"/>
        <v>2762.7202024584808</v>
      </c>
      <c r="AB252" s="10">
        <f t="shared" si="117"/>
        <v>671341.00919740996</v>
      </c>
      <c r="AC252" s="23"/>
      <c r="AD252" s="25">
        <f t="shared" si="98"/>
        <v>-2762.7202024584808</v>
      </c>
      <c r="AE252" s="25">
        <f t="shared" si="99"/>
        <v>-2762.7202024584808</v>
      </c>
      <c r="AF252" s="25">
        <f t="shared" si="100"/>
        <v>0</v>
      </c>
      <c r="AG252" s="25">
        <f t="shared" si="101"/>
        <v>0</v>
      </c>
      <c r="AH252" s="25">
        <f t="shared" si="102"/>
        <v>0</v>
      </c>
      <c r="AI252" s="25">
        <f t="shared" si="103"/>
        <v>0</v>
      </c>
      <c r="AJ252" s="25">
        <f t="shared" si="104"/>
        <v>0</v>
      </c>
      <c r="AK252" s="25">
        <f t="shared" si="105"/>
        <v>0</v>
      </c>
      <c r="AL252" s="25">
        <f t="shared" si="106"/>
        <v>0</v>
      </c>
      <c r="AM252" s="25">
        <f t="shared" si="107"/>
        <v>0</v>
      </c>
      <c r="AO252">
        <f t="shared" si="122"/>
        <v>-0.16666666666666607</v>
      </c>
    </row>
    <row r="253" spans="1:41" x14ac:dyDescent="0.3">
      <c r="A253" s="4">
        <f t="shared" si="114"/>
        <v>244</v>
      </c>
      <c r="B253">
        <v>368.35924491486151</v>
      </c>
      <c r="C253" s="5">
        <f t="shared" si="93"/>
        <v>147</v>
      </c>
      <c r="D253" s="6">
        <f t="shared" si="108"/>
        <v>-8.0000000000000016E-2</v>
      </c>
      <c r="E253" s="7">
        <f t="shared" si="94"/>
        <v>797924.90926978714</v>
      </c>
      <c r="I253" s="14"/>
      <c r="J253" s="14"/>
      <c r="K253" s="18"/>
      <c r="L253" s="7">
        <f t="shared" si="95"/>
        <v>8765.6622161858813</v>
      </c>
      <c r="M253" s="7">
        <f t="shared" si="120"/>
        <v>748283.4821788898</v>
      </c>
      <c r="N253" s="14">
        <f t="shared" si="109"/>
        <v>23.796503921631938</v>
      </c>
      <c r="O253" s="13">
        <f t="shared" si="121"/>
        <v>4571.861449859216</v>
      </c>
      <c r="P253" s="7">
        <f t="shared" si="110"/>
        <v>1684087.4315255047</v>
      </c>
      <c r="Q253" s="12">
        <f t="shared" si="115"/>
        <v>243</v>
      </c>
      <c r="R253" s="9">
        <v>368.35924491486151</v>
      </c>
      <c r="S253" s="11">
        <f t="shared" si="118"/>
        <v>-8.0000000000000016E-2</v>
      </c>
      <c r="T253" s="10">
        <f t="shared" si="111"/>
        <v>2177160.4786877586</v>
      </c>
      <c r="U253" s="10">
        <f t="shared" si="119"/>
        <v>5085536.0301127648</v>
      </c>
      <c r="V253" s="10">
        <f t="shared" si="112"/>
        <v>1000</v>
      </c>
      <c r="W253" s="10">
        <f t="shared" si="113"/>
        <v>387482.66540509521</v>
      </c>
      <c r="X253" s="9">
        <f t="shared" si="96"/>
        <v>2.7147411495838227</v>
      </c>
      <c r="Y253" s="9">
        <f t="shared" si="116"/>
        <v>13808.628669787895</v>
      </c>
      <c r="AA253" s="10">
        <f t="shared" si="97"/>
        <v>2762.7202024584808</v>
      </c>
      <c r="AB253" s="10">
        <f t="shared" si="117"/>
        <v>674103.7293998684</v>
      </c>
      <c r="AC253" s="23"/>
      <c r="AD253" s="25">
        <f t="shared" si="98"/>
        <v>-2762.7202024584808</v>
      </c>
      <c r="AE253" s="25">
        <f t="shared" si="99"/>
        <v>-2762.7202024584808</v>
      </c>
      <c r="AF253" s="25">
        <f t="shared" si="100"/>
        <v>0</v>
      </c>
      <c r="AG253" s="25">
        <f t="shared" si="101"/>
        <v>0</v>
      </c>
      <c r="AH253" s="25">
        <f t="shared" si="102"/>
        <v>0</v>
      </c>
      <c r="AI253" s="25">
        <f t="shared" si="103"/>
        <v>0</v>
      </c>
      <c r="AJ253" s="25">
        <f t="shared" si="104"/>
        <v>0</v>
      </c>
      <c r="AK253" s="25">
        <f t="shared" si="105"/>
        <v>0</v>
      </c>
      <c r="AL253" s="25">
        <f t="shared" si="106"/>
        <v>0</v>
      </c>
      <c r="AM253" s="25">
        <f t="shared" si="107"/>
        <v>0</v>
      </c>
      <c r="AO253">
        <f t="shared" si="122"/>
        <v>-0.25</v>
      </c>
    </row>
    <row r="254" spans="1:41" x14ac:dyDescent="0.3">
      <c r="A254" s="4">
        <f t="shared" si="114"/>
        <v>245</v>
      </c>
      <c r="B254">
        <v>361.36041926147914</v>
      </c>
      <c r="C254" s="5">
        <f t="shared" si="93"/>
        <v>148</v>
      </c>
      <c r="D254" s="6">
        <f t="shared" si="108"/>
        <v>-1.9E-2</v>
      </c>
      <c r="E254" s="7">
        <f t="shared" si="94"/>
        <v>807360.02638451406</v>
      </c>
      <c r="I254" s="14"/>
      <c r="J254" s="14"/>
      <c r="K254" s="18"/>
      <c r="L254" s="7">
        <f t="shared" si="95"/>
        <v>8765.6622161858813</v>
      </c>
      <c r="M254" s="7">
        <f t="shared" si="120"/>
        <v>757049.14439507562</v>
      </c>
      <c r="N254" s="14">
        <f t="shared" si="109"/>
        <v>24.257394415526949</v>
      </c>
      <c r="O254" s="13">
        <f t="shared" si="121"/>
        <v>4596.1188442747425</v>
      </c>
      <c r="P254" s="7">
        <f t="shared" si="110"/>
        <v>1660855.4325427059</v>
      </c>
      <c r="Q254" s="12">
        <f t="shared" si="115"/>
        <v>244</v>
      </c>
      <c r="R254" s="9">
        <v>361.36041926147914</v>
      </c>
      <c r="S254" s="11">
        <f t="shared" si="118"/>
        <v>-1.9E-2</v>
      </c>
      <c r="T254" s="10">
        <f t="shared" si="111"/>
        <v>2198089.225547635</v>
      </c>
      <c r="U254" s="10">
        <f t="shared" si="119"/>
        <v>4989891.8455406222</v>
      </c>
      <c r="V254" s="10">
        <f t="shared" si="112"/>
        <v>1000</v>
      </c>
      <c r="W254" s="10">
        <f t="shared" si="113"/>
        <v>388482.66540509521</v>
      </c>
      <c r="X254" s="9">
        <f t="shared" si="96"/>
        <v>2.7673202340304002</v>
      </c>
      <c r="Y254" s="9">
        <f t="shared" si="116"/>
        <v>13811.395990021925</v>
      </c>
      <c r="AA254" s="10">
        <f t="shared" si="97"/>
        <v>2762.7202024584808</v>
      </c>
      <c r="AB254" s="10">
        <f t="shared" si="117"/>
        <v>676866.44960232684</v>
      </c>
      <c r="AC254" s="23"/>
      <c r="AD254" s="25">
        <f t="shared" si="98"/>
        <v>-2762.7202024584808</v>
      </c>
      <c r="AE254" s="25">
        <f t="shared" si="99"/>
        <v>-2762.7202024584808</v>
      </c>
      <c r="AF254" s="25">
        <f t="shared" si="100"/>
        <v>0</v>
      </c>
      <c r="AG254" s="25">
        <f t="shared" si="101"/>
        <v>0</v>
      </c>
      <c r="AH254" s="25">
        <f t="shared" si="102"/>
        <v>0</v>
      </c>
      <c r="AI254" s="25">
        <f t="shared" si="103"/>
        <v>0</v>
      </c>
      <c r="AJ254" s="25">
        <f t="shared" si="104"/>
        <v>0</v>
      </c>
      <c r="AK254" s="25">
        <f t="shared" si="105"/>
        <v>0</v>
      </c>
      <c r="AL254" s="25">
        <f t="shared" si="106"/>
        <v>0</v>
      </c>
      <c r="AM254" s="25">
        <f t="shared" si="107"/>
        <v>0</v>
      </c>
      <c r="AO254">
        <f t="shared" si="122"/>
        <v>-0.33333333333333393</v>
      </c>
    </row>
    <row r="255" spans="1:41" x14ac:dyDescent="0.3">
      <c r="A255" s="4">
        <f t="shared" si="114"/>
        <v>246</v>
      </c>
      <c r="B255">
        <v>385.21020693273681</v>
      </c>
      <c r="C255" s="5">
        <f t="shared" si="93"/>
        <v>149</v>
      </c>
      <c r="D255" s="6">
        <f t="shared" si="108"/>
        <v>6.6000000000000142E-2</v>
      </c>
      <c r="E255" s="7">
        <f t="shared" si="94"/>
        <v>816873.7694751973</v>
      </c>
      <c r="I255" s="14"/>
      <c r="J255" s="14"/>
      <c r="K255" s="18"/>
      <c r="L255" s="7">
        <f t="shared" si="95"/>
        <v>8765.6622161858813</v>
      </c>
      <c r="M255" s="7">
        <f t="shared" si="120"/>
        <v>765814.80661126145</v>
      </c>
      <c r="N255" s="14">
        <f t="shared" si="109"/>
        <v>22.755529470475558</v>
      </c>
      <c r="O255" s="13">
        <f t="shared" si="121"/>
        <v>4618.8743737452178</v>
      </c>
      <c r="P255" s="7">
        <f t="shared" si="110"/>
        <v>1779237.5533067104</v>
      </c>
      <c r="Q255" s="12">
        <f t="shared" si="115"/>
        <v>245</v>
      </c>
      <c r="R255" s="9">
        <v>385.21020693273681</v>
      </c>
      <c r="S255" s="11">
        <f t="shared" si="118"/>
        <v>6.6000000000000142E-2</v>
      </c>
      <c r="T255" s="10">
        <f t="shared" si="111"/>
        <v>2219192.3786313436</v>
      </c>
      <c r="U255" s="10">
        <f t="shared" si="119"/>
        <v>5320290.7073463034</v>
      </c>
      <c r="V255" s="10">
        <f t="shared" si="112"/>
        <v>1000</v>
      </c>
      <c r="W255" s="10">
        <f t="shared" si="113"/>
        <v>389482.66540509521</v>
      </c>
      <c r="X255" s="9">
        <f t="shared" si="96"/>
        <v>2.5959852101598497</v>
      </c>
      <c r="Y255" s="9">
        <f t="shared" si="116"/>
        <v>13813.991975232086</v>
      </c>
      <c r="AA255" s="10">
        <f t="shared" si="97"/>
        <v>2762.7202024584808</v>
      </c>
      <c r="AB255" s="10">
        <f t="shared" si="117"/>
        <v>679629.16980478528</v>
      </c>
      <c r="AC255" s="23"/>
      <c r="AD255" s="25">
        <f t="shared" si="98"/>
        <v>-2762.7202024584808</v>
      </c>
      <c r="AE255" s="25">
        <f t="shared" si="99"/>
        <v>-2762.7202024584808</v>
      </c>
      <c r="AF255" s="25">
        <f t="shared" si="100"/>
        <v>0</v>
      </c>
      <c r="AG255" s="25">
        <f t="shared" si="101"/>
        <v>0</v>
      </c>
      <c r="AH255" s="25">
        <f t="shared" si="102"/>
        <v>0</v>
      </c>
      <c r="AI255" s="25">
        <f t="shared" si="103"/>
        <v>0</v>
      </c>
      <c r="AJ255" s="25">
        <f t="shared" si="104"/>
        <v>0</v>
      </c>
      <c r="AK255" s="25">
        <f t="shared" si="105"/>
        <v>0</v>
      </c>
      <c r="AL255" s="25">
        <f t="shared" si="106"/>
        <v>0</v>
      </c>
      <c r="AM255" s="25">
        <f t="shared" si="107"/>
        <v>0</v>
      </c>
      <c r="AO255">
        <f t="shared" si="122"/>
        <v>-0.41666666666666607</v>
      </c>
    </row>
    <row r="256" spans="1:41" x14ac:dyDescent="0.3">
      <c r="A256" s="4">
        <f t="shared" si="114"/>
        <v>247</v>
      </c>
      <c r="B256">
        <v>349.00044748105955</v>
      </c>
      <c r="C256" s="5">
        <f t="shared" si="93"/>
        <v>150</v>
      </c>
      <c r="D256" s="6">
        <f t="shared" si="108"/>
        <v>-9.3999999999999986E-2</v>
      </c>
      <c r="E256" s="7">
        <f t="shared" si="94"/>
        <v>826466.79375830304</v>
      </c>
      <c r="I256" s="14"/>
      <c r="J256" s="14"/>
      <c r="K256" s="18"/>
      <c r="L256" s="7">
        <f t="shared" si="95"/>
        <v>8765.6622161858813</v>
      </c>
      <c r="M256" s="7">
        <f t="shared" si="120"/>
        <v>774580.46882744727</v>
      </c>
      <c r="N256" s="14">
        <f t="shared" si="109"/>
        <v>25.116478444233511</v>
      </c>
      <c r="O256" s="13">
        <f t="shared" si="121"/>
        <v>4643.9908521894513</v>
      </c>
      <c r="P256" s="7">
        <f t="shared" si="110"/>
        <v>1620754.8855120656</v>
      </c>
      <c r="Q256" s="12">
        <f t="shared" si="115"/>
        <v>246</v>
      </c>
      <c r="R256" s="9">
        <v>349.00044748105955</v>
      </c>
      <c r="S256" s="11">
        <f t="shared" si="118"/>
        <v>-9.3999999999999986E-2</v>
      </c>
      <c r="T256" s="10">
        <f t="shared" si="111"/>
        <v>2240471.3913240847</v>
      </c>
      <c r="U256" s="10">
        <f t="shared" si="119"/>
        <v>4821089.3808557512</v>
      </c>
      <c r="V256" s="10">
        <f t="shared" si="112"/>
        <v>1000</v>
      </c>
      <c r="W256" s="10">
        <f t="shared" si="113"/>
        <v>390482.66540509521</v>
      </c>
      <c r="X256" s="9">
        <f t="shared" si="96"/>
        <v>2.8653258390285319</v>
      </c>
      <c r="Y256" s="9">
        <f t="shared" si="116"/>
        <v>13816.857301071113</v>
      </c>
      <c r="AA256" s="10">
        <f t="shared" si="97"/>
        <v>2762.7202024584808</v>
      </c>
      <c r="AB256" s="10">
        <f t="shared" si="117"/>
        <v>682391.89000724372</v>
      </c>
      <c r="AC256" s="23"/>
      <c r="AD256" s="25">
        <f t="shared" si="98"/>
        <v>-2762.7202024584808</v>
      </c>
      <c r="AE256" s="25">
        <f t="shared" si="99"/>
        <v>-2762.7202024584808</v>
      </c>
      <c r="AF256" s="25">
        <f t="shared" si="100"/>
        <v>0</v>
      </c>
      <c r="AG256" s="25">
        <f t="shared" si="101"/>
        <v>0</v>
      </c>
      <c r="AH256" s="25">
        <f t="shared" si="102"/>
        <v>0</v>
      </c>
      <c r="AI256" s="25">
        <f t="shared" si="103"/>
        <v>0</v>
      </c>
      <c r="AJ256" s="25">
        <f t="shared" si="104"/>
        <v>0</v>
      </c>
      <c r="AK256" s="25">
        <f t="shared" si="105"/>
        <v>0</v>
      </c>
      <c r="AL256" s="25">
        <f t="shared" si="106"/>
        <v>0</v>
      </c>
      <c r="AM256" s="25">
        <f t="shared" si="107"/>
        <v>0</v>
      </c>
      <c r="AO256">
        <f t="shared" si="122"/>
        <v>-0.5</v>
      </c>
    </row>
    <row r="257" spans="1:41" x14ac:dyDescent="0.3">
      <c r="A257" s="4">
        <f t="shared" si="114"/>
        <v>248</v>
      </c>
      <c r="B257">
        <v>365.0544680651883</v>
      </c>
      <c r="C257" s="5">
        <f t="shared" si="93"/>
        <v>151</v>
      </c>
      <c r="D257" s="6">
        <f t="shared" si="108"/>
        <v>4.6000000000000034E-2</v>
      </c>
      <c r="E257" s="7">
        <f t="shared" si="94"/>
        <v>836139.75991043448</v>
      </c>
      <c r="I257" s="14"/>
      <c r="J257" s="14"/>
      <c r="K257" s="18"/>
      <c r="L257" s="7">
        <f t="shared" si="95"/>
        <v>8765.6622161858813</v>
      </c>
      <c r="M257" s="7">
        <f t="shared" si="120"/>
        <v>783346.1310436331</v>
      </c>
      <c r="N257" s="14">
        <f t="shared" si="109"/>
        <v>24.011929678999529</v>
      </c>
      <c r="O257" s="13">
        <f t="shared" si="121"/>
        <v>4668.0027818684512</v>
      </c>
      <c r="P257" s="7">
        <f t="shared" si="110"/>
        <v>1704075.2724618067</v>
      </c>
      <c r="Q257" s="12">
        <f t="shared" si="115"/>
        <v>247</v>
      </c>
      <c r="R257" s="9">
        <v>365.0544680651883</v>
      </c>
      <c r="S257" s="11">
        <f t="shared" si="118"/>
        <v>4.6000000000000034E-2</v>
      </c>
      <c r="T257" s="10">
        <f t="shared" si="111"/>
        <v>2261927.7291225973</v>
      </c>
      <c r="U257" s="10">
        <f t="shared" si="119"/>
        <v>5043905.4923751159</v>
      </c>
      <c r="V257" s="10">
        <f t="shared" si="112"/>
        <v>1000</v>
      </c>
      <c r="W257" s="10">
        <f t="shared" si="113"/>
        <v>391482.66540509521</v>
      </c>
      <c r="X257" s="9">
        <f t="shared" si="96"/>
        <v>2.7393172457251738</v>
      </c>
      <c r="Y257" s="9">
        <f t="shared" si="116"/>
        <v>13819.596618316838</v>
      </c>
      <c r="AA257" s="10">
        <f t="shared" si="97"/>
        <v>2762.7202024584808</v>
      </c>
      <c r="AB257" s="10">
        <f t="shared" si="117"/>
        <v>685154.61020970216</v>
      </c>
      <c r="AC257" s="23"/>
      <c r="AD257" s="25">
        <f t="shared" si="98"/>
        <v>-2762.7202024584808</v>
      </c>
      <c r="AE257" s="25">
        <f t="shared" si="99"/>
        <v>-2762.7202024584808</v>
      </c>
      <c r="AF257" s="25">
        <f t="shared" si="100"/>
        <v>0</v>
      </c>
      <c r="AG257" s="25">
        <f t="shared" si="101"/>
        <v>0</v>
      </c>
      <c r="AH257" s="25">
        <f t="shared" si="102"/>
        <v>0</v>
      </c>
      <c r="AI257" s="25">
        <f t="shared" si="103"/>
        <v>0</v>
      </c>
      <c r="AJ257" s="25">
        <f t="shared" si="104"/>
        <v>0</v>
      </c>
      <c r="AK257" s="25">
        <f t="shared" si="105"/>
        <v>0</v>
      </c>
      <c r="AL257" s="25">
        <f t="shared" si="106"/>
        <v>0</v>
      </c>
      <c r="AM257" s="25">
        <f t="shared" si="107"/>
        <v>0</v>
      </c>
      <c r="AO257">
        <f t="shared" si="122"/>
        <v>-0.58333333333333393</v>
      </c>
    </row>
    <row r="258" spans="1:41" x14ac:dyDescent="0.3">
      <c r="A258" s="4">
        <f t="shared" si="114"/>
        <v>249</v>
      </c>
      <c r="B258">
        <v>332.92967487545172</v>
      </c>
      <c r="C258" s="5">
        <f t="shared" si="93"/>
        <v>152</v>
      </c>
      <c r="D258" s="6">
        <f t="shared" si="108"/>
        <v>-8.8000000000000023E-2</v>
      </c>
      <c r="E258" s="7">
        <f t="shared" si="94"/>
        <v>845893.33411383361</v>
      </c>
      <c r="I258" s="14"/>
      <c r="J258" s="14"/>
      <c r="K258" s="18"/>
      <c r="L258" s="7">
        <f t="shared" si="95"/>
        <v>8765.6622161858813</v>
      </c>
      <c r="M258" s="7">
        <f t="shared" si="120"/>
        <v>792111.79325981892</v>
      </c>
      <c r="N258" s="14">
        <f t="shared" si="109"/>
        <v>26.328870262060889</v>
      </c>
      <c r="O258" s="13">
        <f t="shared" si="121"/>
        <v>4694.3316521305123</v>
      </c>
      <c r="P258" s="7">
        <f t="shared" si="110"/>
        <v>1562882.3107013537</v>
      </c>
      <c r="Q258" s="12">
        <f t="shared" si="115"/>
        <v>248</v>
      </c>
      <c r="R258" s="9">
        <v>332.92967487545172</v>
      </c>
      <c r="S258" s="11">
        <f t="shared" si="118"/>
        <v>-8.8000000000000023E-2</v>
      </c>
      <c r="T258" s="10">
        <f t="shared" si="111"/>
        <v>2283562.8697360978</v>
      </c>
      <c r="U258" s="10">
        <f t="shared" si="119"/>
        <v>4600953.8090461055</v>
      </c>
      <c r="V258" s="10">
        <f t="shared" si="112"/>
        <v>1000</v>
      </c>
      <c r="W258" s="10">
        <f t="shared" si="113"/>
        <v>392482.66540509521</v>
      </c>
      <c r="X258" s="9">
        <f t="shared" si="96"/>
        <v>3.0036373308390063</v>
      </c>
      <c r="Y258" s="9">
        <f t="shared" si="116"/>
        <v>13822.600255647678</v>
      </c>
      <c r="AA258" s="10">
        <f t="shared" si="97"/>
        <v>2762.7202024584808</v>
      </c>
      <c r="AB258" s="10">
        <f t="shared" si="117"/>
        <v>687917.33041216061</v>
      </c>
      <c r="AC258" s="23"/>
      <c r="AD258" s="25">
        <f t="shared" si="98"/>
        <v>-2762.7202024584808</v>
      </c>
      <c r="AE258" s="25">
        <f t="shared" si="99"/>
        <v>-2762.7202024584808</v>
      </c>
      <c r="AF258" s="25">
        <f t="shared" si="100"/>
        <v>0</v>
      </c>
      <c r="AG258" s="25">
        <f t="shared" si="101"/>
        <v>0</v>
      </c>
      <c r="AH258" s="25">
        <f t="shared" si="102"/>
        <v>0</v>
      </c>
      <c r="AI258" s="25">
        <f t="shared" si="103"/>
        <v>0</v>
      </c>
      <c r="AJ258" s="25">
        <f t="shared" si="104"/>
        <v>0</v>
      </c>
      <c r="AK258" s="25">
        <f t="shared" si="105"/>
        <v>0</v>
      </c>
      <c r="AL258" s="25">
        <f t="shared" si="106"/>
        <v>0</v>
      </c>
      <c r="AM258" s="25">
        <f t="shared" si="107"/>
        <v>0</v>
      </c>
      <c r="AO258">
        <f t="shared" si="122"/>
        <v>-0.66666666666666607</v>
      </c>
    </row>
    <row r="259" spans="1:41" x14ac:dyDescent="0.3">
      <c r="A259" s="4">
        <f t="shared" si="114"/>
        <v>250</v>
      </c>
      <c r="B259">
        <v>306.96116023516652</v>
      </c>
      <c r="C259" s="5">
        <f t="shared" si="93"/>
        <v>153</v>
      </c>
      <c r="D259" s="6">
        <f t="shared" si="108"/>
        <v>-7.7999999999999917E-2</v>
      </c>
      <c r="E259" s="7">
        <f t="shared" si="94"/>
        <v>855728.18810226105</v>
      </c>
      <c r="I259" s="14"/>
      <c r="J259" s="14"/>
      <c r="K259" s="18"/>
      <c r="L259" s="7">
        <f t="shared" si="95"/>
        <v>8765.6622161858813</v>
      </c>
      <c r="M259" s="7">
        <f t="shared" si="120"/>
        <v>800877.45547600475</v>
      </c>
      <c r="N259" s="14">
        <f t="shared" si="109"/>
        <v>28.556258418721136</v>
      </c>
      <c r="O259" s="13">
        <f t="shared" si="121"/>
        <v>4722.8879105492333</v>
      </c>
      <c r="P259" s="7">
        <f t="shared" si="110"/>
        <v>1449743.1526828341</v>
      </c>
      <c r="Q259" s="12">
        <f t="shared" si="115"/>
        <v>249</v>
      </c>
      <c r="R259" s="9">
        <v>306.96116023516652</v>
      </c>
      <c r="S259" s="11">
        <f t="shared" si="118"/>
        <v>-7.7999999999999917E-2</v>
      </c>
      <c r="T259" s="10">
        <f t="shared" si="111"/>
        <v>2305378.3031880436</v>
      </c>
      <c r="U259" s="10">
        <f t="shared" si="119"/>
        <v>4243001.4119405095</v>
      </c>
      <c r="V259" s="10">
        <f t="shared" si="112"/>
        <v>1000</v>
      </c>
      <c r="W259" s="10">
        <f t="shared" si="113"/>
        <v>393482.66540509521</v>
      </c>
      <c r="X259" s="9">
        <f t="shared" si="96"/>
        <v>3.2577411397386182</v>
      </c>
      <c r="Y259" s="9">
        <f t="shared" si="116"/>
        <v>13825.857996787416</v>
      </c>
      <c r="AA259" s="10">
        <f t="shared" si="97"/>
        <v>2762.7202024584808</v>
      </c>
      <c r="AB259" s="10">
        <f t="shared" si="117"/>
        <v>690680.05061461905</v>
      </c>
      <c r="AC259" s="23"/>
      <c r="AD259" s="25">
        <f t="shared" si="98"/>
        <v>-2762.7202024584808</v>
      </c>
      <c r="AE259" s="25">
        <f t="shared" si="99"/>
        <v>-2762.7202024584808</v>
      </c>
      <c r="AF259" s="25">
        <f t="shared" si="100"/>
        <v>0</v>
      </c>
      <c r="AG259" s="25">
        <f t="shared" si="101"/>
        <v>0</v>
      </c>
      <c r="AH259" s="25">
        <f t="shared" si="102"/>
        <v>0</v>
      </c>
      <c r="AI259" s="25">
        <f t="shared" si="103"/>
        <v>0</v>
      </c>
      <c r="AJ259" s="25">
        <f t="shared" si="104"/>
        <v>0</v>
      </c>
      <c r="AK259" s="25">
        <f t="shared" si="105"/>
        <v>0</v>
      </c>
      <c r="AL259" s="25">
        <f t="shared" si="106"/>
        <v>0</v>
      </c>
      <c r="AM259" s="25">
        <f t="shared" si="107"/>
        <v>0</v>
      </c>
      <c r="AO259">
        <f t="shared" si="122"/>
        <v>-0.75</v>
      </c>
    </row>
    <row r="260" spans="1:41" x14ac:dyDescent="0.3">
      <c r="A260" s="4">
        <f t="shared" si="114"/>
        <v>251</v>
      </c>
      <c r="B260">
        <v>331.825014214215</v>
      </c>
      <c r="C260" s="5">
        <f t="shared" si="93"/>
        <v>154</v>
      </c>
      <c r="D260" s="6">
        <f t="shared" si="108"/>
        <v>8.0999999999999989E-2</v>
      </c>
      <c r="E260" s="7">
        <f t="shared" si="94"/>
        <v>865644.99920725904</v>
      </c>
      <c r="I260" s="14"/>
      <c r="J260" s="14"/>
      <c r="K260" s="18"/>
      <c r="L260" s="7">
        <f t="shared" si="95"/>
        <v>8765.6622161858813</v>
      </c>
      <c r="M260" s="7">
        <f t="shared" si="120"/>
        <v>809643.11769219057</v>
      </c>
      <c r="N260" s="14">
        <f t="shared" si="109"/>
        <v>26.416520276337774</v>
      </c>
      <c r="O260" s="13">
        <f t="shared" si="121"/>
        <v>4749.3044308255712</v>
      </c>
      <c r="P260" s="7">
        <f t="shared" si="110"/>
        <v>1575938.0102663294</v>
      </c>
      <c r="Q260" s="12">
        <f t="shared" si="115"/>
        <v>250</v>
      </c>
      <c r="R260" s="9">
        <v>331.825014214215</v>
      </c>
      <c r="S260" s="11">
        <f t="shared" si="118"/>
        <v>8.0999999999999989E-2</v>
      </c>
      <c r="T260" s="10">
        <f t="shared" si="111"/>
        <v>2327375.5319187567</v>
      </c>
      <c r="U260" s="10">
        <f t="shared" si="119"/>
        <v>4587765.5263076909</v>
      </c>
      <c r="V260" s="10">
        <f t="shared" si="112"/>
        <v>1000</v>
      </c>
      <c r="W260" s="10">
        <f t="shared" si="113"/>
        <v>394482.66540509521</v>
      </c>
      <c r="X260" s="9">
        <f t="shared" si="96"/>
        <v>3.0136365770014972</v>
      </c>
      <c r="Y260" s="9">
        <f t="shared" si="116"/>
        <v>13828.871633364417</v>
      </c>
      <c r="AA260" s="10">
        <f t="shared" si="97"/>
        <v>2762.7202024584808</v>
      </c>
      <c r="AB260" s="10">
        <f t="shared" si="117"/>
        <v>693442.77081707749</v>
      </c>
      <c r="AC260" s="23"/>
      <c r="AD260" s="25">
        <f t="shared" si="98"/>
        <v>-2762.7202024584808</v>
      </c>
      <c r="AE260" s="25">
        <f t="shared" si="99"/>
        <v>-2762.7202024584808</v>
      </c>
      <c r="AF260" s="25">
        <f t="shared" si="100"/>
        <v>0</v>
      </c>
      <c r="AG260" s="25">
        <f t="shared" si="101"/>
        <v>0</v>
      </c>
      <c r="AH260" s="25">
        <f t="shared" si="102"/>
        <v>0</v>
      </c>
      <c r="AI260" s="25">
        <f t="shared" si="103"/>
        <v>0</v>
      </c>
      <c r="AJ260" s="25">
        <f t="shared" si="104"/>
        <v>0</v>
      </c>
      <c r="AK260" s="25">
        <f t="shared" si="105"/>
        <v>0</v>
      </c>
      <c r="AL260" s="25">
        <f t="shared" si="106"/>
        <v>0</v>
      </c>
      <c r="AM260" s="25">
        <f t="shared" si="107"/>
        <v>0</v>
      </c>
      <c r="AO260">
        <f t="shared" si="122"/>
        <v>-0.83333333333333393</v>
      </c>
    </row>
    <row r="261" spans="1:41" x14ac:dyDescent="0.3">
      <c r="A261" s="4">
        <f t="shared" si="114"/>
        <v>252</v>
      </c>
      <c r="B261">
        <v>330.49771415735813</v>
      </c>
      <c r="C261" s="5">
        <f t="shared" si="93"/>
        <v>155</v>
      </c>
      <c r="D261" s="6">
        <f t="shared" si="108"/>
        <v>-4.0000000000000313E-3</v>
      </c>
      <c r="E261" s="7">
        <f t="shared" si="94"/>
        <v>875644.4504047985</v>
      </c>
      <c r="I261" s="14"/>
      <c r="J261" s="14"/>
      <c r="K261" s="18"/>
      <c r="L261" s="7">
        <f t="shared" si="95"/>
        <v>8765.6622161858813</v>
      </c>
      <c r="M261" s="7">
        <f t="shared" si="120"/>
        <v>818408.7799083764</v>
      </c>
      <c r="N261" s="14">
        <f t="shared" si="109"/>
        <v>26.522610719214637</v>
      </c>
      <c r="O261" s="13">
        <f t="shared" si="121"/>
        <v>4775.827041544786</v>
      </c>
      <c r="P261" s="7">
        <f t="shared" si="110"/>
        <v>1578399.9204414501</v>
      </c>
      <c r="Q261" s="12">
        <f t="shared" si="115"/>
        <v>251</v>
      </c>
      <c r="R261" s="9">
        <v>330.49771415735813</v>
      </c>
      <c r="S261" s="11">
        <f t="shared" si="118"/>
        <v>-4.0000000000000313E-3</v>
      </c>
      <c r="T261" s="10">
        <f t="shared" si="111"/>
        <v>2349556.0708888918</v>
      </c>
      <c r="U261" s="10">
        <f t="shared" si="119"/>
        <v>4570410.4642024599</v>
      </c>
      <c r="V261" s="10">
        <f t="shared" si="112"/>
        <v>1000</v>
      </c>
      <c r="W261" s="10">
        <f t="shared" si="113"/>
        <v>395482.66540509521</v>
      </c>
      <c r="X261" s="9">
        <f t="shared" si="96"/>
        <v>3.0257395351420655</v>
      </c>
      <c r="Y261" s="9">
        <f t="shared" si="116"/>
        <v>13831.897372899559</v>
      </c>
      <c r="AA261" s="10">
        <f t="shared" si="97"/>
        <v>2762.7202024584808</v>
      </c>
      <c r="AB261" s="10">
        <f t="shared" si="117"/>
        <v>696205.49101953593</v>
      </c>
      <c r="AC261" s="23"/>
      <c r="AD261" s="25">
        <f t="shared" si="98"/>
        <v>-2762.7202024584808</v>
      </c>
      <c r="AE261" s="25">
        <f t="shared" si="99"/>
        <v>-2762.7202024584808</v>
      </c>
      <c r="AF261" s="25">
        <f t="shared" si="100"/>
        <v>0</v>
      </c>
      <c r="AG261" s="25">
        <f t="shared" si="101"/>
        <v>0</v>
      </c>
      <c r="AH261" s="25">
        <f t="shared" si="102"/>
        <v>0</v>
      </c>
      <c r="AI261" s="25">
        <f t="shared" si="103"/>
        <v>0</v>
      </c>
      <c r="AJ261" s="25">
        <f t="shared" si="104"/>
        <v>0</v>
      </c>
      <c r="AK261" s="25">
        <f t="shared" si="105"/>
        <v>0</v>
      </c>
      <c r="AL261" s="25">
        <f t="shared" si="106"/>
        <v>0</v>
      </c>
      <c r="AM261" s="25">
        <f t="shared" si="107"/>
        <v>0</v>
      </c>
      <c r="AO261">
        <f t="shared" si="122"/>
        <v>-0.91666666666666607</v>
      </c>
    </row>
    <row r="262" spans="1:41" x14ac:dyDescent="0.3">
      <c r="A262" s="4">
        <f t="shared" si="114"/>
        <v>253</v>
      </c>
      <c r="B262">
        <v>359.91201071736299</v>
      </c>
      <c r="C262" s="5">
        <f t="shared" si="93"/>
        <v>156</v>
      </c>
      <c r="D262" s="6">
        <f t="shared" si="108"/>
        <v>8.8999999999999954E-2</v>
      </c>
      <c r="E262" s="7">
        <f t="shared" si="94"/>
        <v>885727.23036231741</v>
      </c>
      <c r="I262" s="14"/>
      <c r="J262" s="14"/>
      <c r="K262" s="18"/>
      <c r="L262" s="7">
        <f t="shared" si="95"/>
        <v>9650.9941000206545</v>
      </c>
      <c r="M262" s="7">
        <f t="shared" si="120"/>
        <v>828059.77400839701</v>
      </c>
      <c r="N262" s="14">
        <f t="shared" si="109"/>
        <v>26.81487089242912</v>
      </c>
      <c r="O262" s="13">
        <f t="shared" si="121"/>
        <v>4802.6419124372151</v>
      </c>
      <c r="P262" s="7">
        <f t="shared" si="110"/>
        <v>1728528.5074607597</v>
      </c>
      <c r="Q262" s="12">
        <f t="shared" si="115"/>
        <v>252</v>
      </c>
      <c r="R262" s="9">
        <v>359.91201071736299</v>
      </c>
      <c r="S262" s="11">
        <f t="shared" si="118"/>
        <v>8.8999999999999954E-2</v>
      </c>
      <c r="T262" s="10">
        <f t="shared" si="111"/>
        <v>2371921.4476837781</v>
      </c>
      <c r="U262" s="10">
        <f t="shared" si="119"/>
        <v>4978265.995516479</v>
      </c>
      <c r="V262" s="10">
        <f t="shared" si="112"/>
        <v>1000</v>
      </c>
      <c r="W262" s="10">
        <f t="shared" si="113"/>
        <v>396482.66540509521</v>
      </c>
      <c r="X262" s="9">
        <f t="shared" si="96"/>
        <v>2.7784568734086919</v>
      </c>
      <c r="Y262" s="9">
        <f t="shared" si="116"/>
        <v>13834.675829772968</v>
      </c>
      <c r="AA262" s="10">
        <f t="shared" si="97"/>
        <v>2762.7202024584808</v>
      </c>
      <c r="AB262" s="10">
        <f t="shared" si="117"/>
        <v>698968.21122199437</v>
      </c>
      <c r="AC262" s="23"/>
      <c r="AD262" s="25">
        <f t="shared" si="98"/>
        <v>-2762.7202024584808</v>
      </c>
      <c r="AE262" s="25">
        <f t="shared" si="99"/>
        <v>-2762.7202024584808</v>
      </c>
      <c r="AF262" s="25">
        <f t="shared" si="100"/>
        <v>0</v>
      </c>
      <c r="AG262" s="25">
        <f t="shared" si="101"/>
        <v>0</v>
      </c>
      <c r="AH262" s="25">
        <f t="shared" si="102"/>
        <v>0</v>
      </c>
      <c r="AI262" s="25">
        <f t="shared" si="103"/>
        <v>0</v>
      </c>
      <c r="AJ262" s="25">
        <f t="shared" si="104"/>
        <v>0</v>
      </c>
      <c r="AK262" s="25">
        <f t="shared" si="105"/>
        <v>0</v>
      </c>
      <c r="AL262" s="25">
        <f t="shared" si="106"/>
        <v>0</v>
      </c>
      <c r="AM262" s="25">
        <f t="shared" si="107"/>
        <v>0</v>
      </c>
      <c r="AO262">
        <f t="shared" si="122"/>
        <v>0</v>
      </c>
    </row>
    <row r="263" spans="1:41" x14ac:dyDescent="0.3">
      <c r="A263" s="4">
        <f t="shared" si="114"/>
        <v>254</v>
      </c>
      <c r="B263">
        <v>354.51333055660251</v>
      </c>
      <c r="C263" s="5">
        <f t="shared" si="93"/>
        <v>157</v>
      </c>
      <c r="D263" s="6">
        <f t="shared" si="108"/>
        <v>-1.5000000000000091E-2</v>
      </c>
      <c r="E263" s="7">
        <f t="shared" si="94"/>
        <v>895894.03348614858</v>
      </c>
      <c r="I263" s="14"/>
      <c r="J263" s="14"/>
      <c r="K263" s="18"/>
      <c r="L263" s="7">
        <f t="shared" si="95"/>
        <v>9650.9941000206545</v>
      </c>
      <c r="M263" s="7">
        <f t="shared" si="120"/>
        <v>837710.76810841763</v>
      </c>
      <c r="N263" s="14">
        <f t="shared" si="109"/>
        <v>27.223219180131089</v>
      </c>
      <c r="O263" s="13">
        <f t="shared" si="121"/>
        <v>4829.8651316173464</v>
      </c>
      <c r="P263" s="7">
        <f t="shared" si="110"/>
        <v>1712251.5739488688</v>
      </c>
      <c r="Q263" s="12">
        <f t="shared" si="115"/>
        <v>253</v>
      </c>
      <c r="R263" s="9">
        <v>354.51333055660251</v>
      </c>
      <c r="S263" s="11">
        <f t="shared" si="118"/>
        <v>-1.5000000000000091E-2</v>
      </c>
      <c r="T263" s="10">
        <f t="shared" si="111"/>
        <v>2394473.2026186213</v>
      </c>
      <c r="U263" s="10">
        <f t="shared" si="119"/>
        <v>4904577.0055837315</v>
      </c>
      <c r="V263" s="10">
        <f t="shared" si="112"/>
        <v>1000</v>
      </c>
      <c r="W263" s="10">
        <f t="shared" si="113"/>
        <v>397482.66540509521</v>
      </c>
      <c r="X263" s="9">
        <f t="shared" si="96"/>
        <v>2.8207683993996877</v>
      </c>
      <c r="Y263" s="9">
        <f t="shared" si="116"/>
        <v>13837.496598172369</v>
      </c>
      <c r="AA263" s="10">
        <f t="shared" si="97"/>
        <v>2762.7202024584808</v>
      </c>
      <c r="AB263" s="10">
        <f t="shared" si="117"/>
        <v>701730.93142445281</v>
      </c>
      <c r="AC263" s="23"/>
      <c r="AD263" s="25">
        <f t="shared" si="98"/>
        <v>-2762.7202024584808</v>
      </c>
      <c r="AE263" s="25">
        <f t="shared" si="99"/>
        <v>-2762.7202024584808</v>
      </c>
      <c r="AF263" s="25">
        <f t="shared" si="100"/>
        <v>0</v>
      </c>
      <c r="AG263" s="25">
        <f t="shared" si="101"/>
        <v>0</v>
      </c>
      <c r="AH263" s="25">
        <f t="shared" si="102"/>
        <v>0</v>
      </c>
      <c r="AI263" s="25">
        <f t="shared" si="103"/>
        <v>0</v>
      </c>
      <c r="AJ263" s="25">
        <f t="shared" si="104"/>
        <v>0</v>
      </c>
      <c r="AK263" s="25">
        <f t="shared" si="105"/>
        <v>0</v>
      </c>
      <c r="AL263" s="25">
        <f t="shared" si="106"/>
        <v>0</v>
      </c>
      <c r="AM263" s="25">
        <f t="shared" si="107"/>
        <v>0</v>
      </c>
      <c r="AO263">
        <f t="shared" si="122"/>
        <v>-8.3333333333333925E-2</v>
      </c>
    </row>
    <row r="264" spans="1:41" x14ac:dyDescent="0.3">
      <c r="A264" s="4">
        <f t="shared" si="114"/>
        <v>255</v>
      </c>
      <c r="B264">
        <v>301.33633097311213</v>
      </c>
      <c r="C264" s="5">
        <f t="shared" si="93"/>
        <v>158</v>
      </c>
      <c r="D264" s="6">
        <f t="shared" si="108"/>
        <v>-0.15000000000000002</v>
      </c>
      <c r="E264" s="7">
        <f t="shared" si="94"/>
        <v>906145.55996934581</v>
      </c>
      <c r="I264" s="14"/>
      <c r="J264" s="14"/>
      <c r="K264" s="18"/>
      <c r="L264" s="7">
        <f t="shared" si="95"/>
        <v>9650.9941000206545</v>
      </c>
      <c r="M264" s="7">
        <f t="shared" si="120"/>
        <v>847361.76220843825</v>
      </c>
      <c r="N264" s="14">
        <f t="shared" si="109"/>
        <v>32.027316682507163</v>
      </c>
      <c r="O264" s="13">
        <f t="shared" si="121"/>
        <v>4861.8924482998536</v>
      </c>
      <c r="P264" s="7">
        <f t="shared" si="110"/>
        <v>1465064.8319565591</v>
      </c>
      <c r="Q264" s="12">
        <f t="shared" si="115"/>
        <v>254</v>
      </c>
      <c r="R264" s="9">
        <v>301.33633097311213</v>
      </c>
      <c r="S264" s="11">
        <f t="shared" si="118"/>
        <v>-0.15000000000000002</v>
      </c>
      <c r="T264" s="10">
        <f t="shared" si="111"/>
        <v>2417212.8888445897</v>
      </c>
      <c r="U264" s="10">
        <f t="shared" si="119"/>
        <v>4169740.4547461718</v>
      </c>
      <c r="V264" s="10">
        <f t="shared" si="112"/>
        <v>1000</v>
      </c>
      <c r="W264" s="10">
        <f t="shared" si="113"/>
        <v>398482.66540509521</v>
      </c>
      <c r="X264" s="9">
        <f t="shared" si="96"/>
        <v>3.3185510581172797</v>
      </c>
      <c r="Y264" s="9">
        <f t="shared" si="116"/>
        <v>13840.815149230486</v>
      </c>
      <c r="AA264" s="10">
        <f t="shared" si="97"/>
        <v>2762.7202024584808</v>
      </c>
      <c r="AB264" s="10">
        <f t="shared" si="117"/>
        <v>704493.65162691125</v>
      </c>
      <c r="AC264" s="23"/>
      <c r="AD264" s="25">
        <f t="shared" si="98"/>
        <v>-2762.7202024584808</v>
      </c>
      <c r="AE264" s="25">
        <f t="shared" si="99"/>
        <v>-2762.7202024584808</v>
      </c>
      <c r="AF264" s="25">
        <f t="shared" si="100"/>
        <v>0</v>
      </c>
      <c r="AG264" s="25">
        <f t="shared" si="101"/>
        <v>0</v>
      </c>
      <c r="AH264" s="25">
        <f t="shared" si="102"/>
        <v>0</v>
      </c>
      <c r="AI264" s="25">
        <f t="shared" si="103"/>
        <v>0</v>
      </c>
      <c r="AJ264" s="25">
        <f t="shared" si="104"/>
        <v>0</v>
      </c>
      <c r="AK264" s="25">
        <f t="shared" si="105"/>
        <v>0</v>
      </c>
      <c r="AL264" s="25">
        <f t="shared" si="106"/>
        <v>0</v>
      </c>
      <c r="AM264" s="25">
        <f t="shared" si="107"/>
        <v>0</v>
      </c>
      <c r="AO264">
        <f t="shared" si="122"/>
        <v>-0.16666666666666607</v>
      </c>
    </row>
    <row r="265" spans="1:41" x14ac:dyDescent="0.3">
      <c r="A265" s="4">
        <f t="shared" si="114"/>
        <v>256</v>
      </c>
      <c r="B265">
        <v>295.30960435364989</v>
      </c>
      <c r="C265" s="5">
        <f t="shared" si="93"/>
        <v>159</v>
      </c>
      <c r="D265" s="6">
        <f t="shared" si="108"/>
        <v>-1.9999999999999987E-2</v>
      </c>
      <c r="E265" s="7">
        <f t="shared" si="94"/>
        <v>916482.51583990245</v>
      </c>
      <c r="I265" s="14"/>
      <c r="J265" s="14"/>
      <c r="K265" s="18"/>
      <c r="L265" s="7">
        <f t="shared" si="95"/>
        <v>9650.9941000206545</v>
      </c>
      <c r="M265" s="7">
        <f t="shared" si="120"/>
        <v>857012.75630845886</v>
      </c>
      <c r="N265" s="14">
        <f t="shared" si="109"/>
        <v>32.680935390313437</v>
      </c>
      <c r="O265" s="13">
        <f t="shared" si="121"/>
        <v>4894.5733836901672</v>
      </c>
      <c r="P265" s="7">
        <f t="shared" si="110"/>
        <v>1445414.5294174487</v>
      </c>
      <c r="Q265" s="12">
        <f t="shared" si="115"/>
        <v>255</v>
      </c>
      <c r="R265" s="9">
        <v>295.30960435364989</v>
      </c>
      <c r="S265" s="11">
        <f t="shared" si="118"/>
        <v>-1.9999999999999987E-2</v>
      </c>
      <c r="T265" s="10">
        <f t="shared" si="111"/>
        <v>2440142.0724557731</v>
      </c>
      <c r="U265" s="10">
        <f t="shared" si="119"/>
        <v>4087325.6456512483</v>
      </c>
      <c r="V265" s="10">
        <f t="shared" si="112"/>
        <v>1000</v>
      </c>
      <c r="W265" s="10">
        <f t="shared" si="113"/>
        <v>399482.66540509521</v>
      </c>
      <c r="X265" s="9">
        <f t="shared" si="96"/>
        <v>3.3862765899155911</v>
      </c>
      <c r="Y265" s="9">
        <f t="shared" si="116"/>
        <v>13844.201425820402</v>
      </c>
      <c r="AA265" s="10">
        <f t="shared" si="97"/>
        <v>2762.7202024584808</v>
      </c>
      <c r="AB265" s="10">
        <f t="shared" si="117"/>
        <v>707256.37182936969</v>
      </c>
      <c r="AC265" s="23"/>
      <c r="AD265" s="25">
        <f t="shared" si="98"/>
        <v>-2762.7202024584808</v>
      </c>
      <c r="AE265" s="25">
        <f t="shared" si="99"/>
        <v>-2762.7202024584808</v>
      </c>
      <c r="AF265" s="25">
        <f t="shared" si="100"/>
        <v>0</v>
      </c>
      <c r="AG265" s="25">
        <f t="shared" si="101"/>
        <v>0</v>
      </c>
      <c r="AH265" s="25">
        <f t="shared" si="102"/>
        <v>0</v>
      </c>
      <c r="AI265" s="25">
        <f t="shared" si="103"/>
        <v>0</v>
      </c>
      <c r="AJ265" s="25">
        <f t="shared" si="104"/>
        <v>0</v>
      </c>
      <c r="AK265" s="25">
        <f t="shared" si="105"/>
        <v>0</v>
      </c>
      <c r="AL265" s="25">
        <f t="shared" si="106"/>
        <v>0</v>
      </c>
      <c r="AM265" s="25">
        <f t="shared" si="107"/>
        <v>0</v>
      </c>
      <c r="AO265">
        <f t="shared" si="122"/>
        <v>-0.25</v>
      </c>
    </row>
    <row r="266" spans="1:41" x14ac:dyDescent="0.3">
      <c r="A266" s="4">
        <f t="shared" si="114"/>
        <v>257</v>
      </c>
      <c r="B266">
        <v>306.53136931908858</v>
      </c>
      <c r="C266" s="5">
        <f t="shared" ref="C266:C329" si="123">IF(AND(A266&gt;=startm,A266&lt;=endm),A266-startm,"NA")</f>
        <v>160</v>
      </c>
      <c r="D266" s="6">
        <f t="shared" si="108"/>
        <v>3.7999999999999999E-2</v>
      </c>
      <c r="E266" s="7">
        <f t="shared" ref="E266:E329" si="124">IF(C266="NA","NA",IF(C266=0,typical,(1+return/12)*typical*((1+return/12)^C266-1)/(return/12)))</f>
        <v>926905.61300938053</v>
      </c>
      <c r="I266" s="14"/>
      <c r="J266" s="14"/>
      <c r="K266" s="18"/>
      <c r="L266" s="7">
        <f t="shared" ref="L266:L329" si="125">IF(C266="NA","NA",IF(C266=0,typical,IF(L265="NA",typical,IF(INT(C266/12)-(C266/12)=0,L265*(1+gsip1),L265))))</f>
        <v>9650.9941000206545</v>
      </c>
      <c r="M266" s="7">
        <f t="shared" si="120"/>
        <v>866663.75040847948</v>
      </c>
      <c r="N266" s="14">
        <f t="shared" si="109"/>
        <v>31.484523497411786</v>
      </c>
      <c r="O266" s="13">
        <f t="shared" si="121"/>
        <v>4926.0579071875791</v>
      </c>
      <c r="P266" s="7">
        <f t="shared" si="110"/>
        <v>1509991.2756353323</v>
      </c>
      <c r="Q266" s="12">
        <f t="shared" si="115"/>
        <v>256</v>
      </c>
      <c r="R266" s="9">
        <v>306.53136931908858</v>
      </c>
      <c r="S266" s="11">
        <f t="shared" si="118"/>
        <v>3.7999999999999999E-2</v>
      </c>
      <c r="T266" s="10">
        <f t="shared" si="111"/>
        <v>2463262.3325970494</v>
      </c>
      <c r="U266" s="10">
        <f t="shared" si="119"/>
        <v>4243682.0201859958</v>
      </c>
      <c r="V266" s="10">
        <f t="shared" si="112"/>
        <v>1000</v>
      </c>
      <c r="W266" s="10">
        <f t="shared" si="113"/>
        <v>400482.66540509521</v>
      </c>
      <c r="X266" s="9">
        <f t="shared" ref="X266:X329" si="126">V266/R266</f>
        <v>3.2623088534832285</v>
      </c>
      <c r="Y266" s="9">
        <f t="shared" si="116"/>
        <v>13847.463734673885</v>
      </c>
      <c r="AA266" s="10">
        <f t="shared" ref="AA266:AA329" si="127">typical</f>
        <v>2762.7202024584808</v>
      </c>
      <c r="AB266" s="10">
        <f t="shared" si="117"/>
        <v>710019.09203182813</v>
      </c>
      <c r="AC266" s="23"/>
      <c r="AD266" s="25">
        <f t="shared" ref="AD266:AD329" si="128">IF(A266=endm,E266,IF(C266="NA","NA",-typical))</f>
        <v>-2762.7202024584808</v>
      </c>
      <c r="AE266" s="25">
        <f t="shared" ref="AE266:AE329" si="129">IF(A266=endm,P266,IF(C266="NA","NA",-typical))</f>
        <v>-2762.7202024584808</v>
      </c>
      <c r="AF266" s="25">
        <f t="shared" ref="AF266:AF329" si="130">IF(A266=endm,F266,IF(C266="NA","NA",-G266))</f>
        <v>0</v>
      </c>
      <c r="AG266" s="25">
        <f t="shared" ref="AG266:AG329" si="131">IF(A266=endm,O266,0)</f>
        <v>0</v>
      </c>
      <c r="AH266" s="25">
        <f t="shared" ref="AH266:AH329" si="132">IF(A266=endm,J266,0)</f>
        <v>0</v>
      </c>
      <c r="AI266" s="25">
        <f t="shared" ref="AI266:AI329" si="133">IF(A266=endm,E266,0)</f>
        <v>0</v>
      </c>
      <c r="AJ266" s="25">
        <f t="shared" ref="AJ266:AJ329" si="134">IF(A266=endm,P266,0)</f>
        <v>0</v>
      </c>
      <c r="AK266" s="25">
        <f t="shared" ref="AK266:AK329" si="135">IF(A266=endm,F266,0)</f>
        <v>0</v>
      </c>
      <c r="AL266" s="25">
        <f t="shared" ref="AL266:AL329" si="136">IF(A266=endm,M266,0)</f>
        <v>0</v>
      </c>
      <c r="AM266" s="25">
        <f t="shared" ref="AM266:AM329" si="137">IF(A266=endm,H266,0)</f>
        <v>0</v>
      </c>
      <c r="AO266">
        <f t="shared" si="122"/>
        <v>-0.33333333333333393</v>
      </c>
    </row>
    <row r="267" spans="1:41" x14ac:dyDescent="0.3">
      <c r="A267" s="4">
        <f t="shared" si="114"/>
        <v>258</v>
      </c>
      <c r="B267">
        <v>290.89826948381506</v>
      </c>
      <c r="C267" s="5">
        <f t="shared" si="123"/>
        <v>161</v>
      </c>
      <c r="D267" s="6">
        <f t="shared" ref="D267:D330" si="138">IF(C267="NA","NA",IF(C267=0,0,(B267-B266)/B266))</f>
        <v>-5.1000000000000031E-2</v>
      </c>
      <c r="E267" s="7">
        <f t="shared" si="124"/>
        <v>937415.56932193774</v>
      </c>
      <c r="I267" s="14"/>
      <c r="J267" s="14"/>
      <c r="K267" s="18"/>
      <c r="L267" s="7">
        <f t="shared" si="125"/>
        <v>9650.9941000206545</v>
      </c>
      <c r="M267" s="7">
        <f t="shared" si="120"/>
        <v>876314.74450850009</v>
      </c>
      <c r="N267" s="14">
        <f t="shared" ref="N267:N330" si="139">IF(C267="NA","NA",L267/B267)</f>
        <v>33.176526340792186</v>
      </c>
      <c r="O267" s="13">
        <f t="shared" si="121"/>
        <v>4959.2344335283715</v>
      </c>
      <c r="P267" s="7">
        <f t="shared" ref="P267:P330" si="140">IF(C267="NA","NA",O267*B267)</f>
        <v>1442632.7146779511</v>
      </c>
      <c r="Q267" s="12">
        <f t="shared" si="115"/>
        <v>257</v>
      </c>
      <c r="R267" s="9">
        <v>290.89826948381506</v>
      </c>
      <c r="S267" s="11">
        <f t="shared" si="118"/>
        <v>-5.1000000000000031E-2</v>
      </c>
      <c r="T267" s="10">
        <f t="shared" ref="T267:T330" si="141">(1+return/12)*typical*((1+return/12)^Q267-1)/(return/12)</f>
        <v>2486575.2615728374</v>
      </c>
      <c r="U267" s="10">
        <f t="shared" si="119"/>
        <v>4028203.2371565099</v>
      </c>
      <c r="V267" s="10">
        <f t="shared" ref="V267:V330" si="142">IF((U267-T267)&gt;0,IF(typical-(U267-T267)&lt;min,min,typical-(U267-T267)),IF((U267-T267)&lt;0,IF(typical-(U267-T267)&gt;max,max,typical-(U267-T267)),IF((T267-U267)=0,min,)))</f>
        <v>1000</v>
      </c>
      <c r="W267" s="10">
        <f t="shared" ref="W267:W330" si="143">W266+V267</f>
        <v>401482.66540509521</v>
      </c>
      <c r="X267" s="9">
        <f t="shared" si="126"/>
        <v>3.4376278751140452</v>
      </c>
      <c r="Y267" s="9">
        <f t="shared" si="116"/>
        <v>13850.901362548999</v>
      </c>
      <c r="AA267" s="10">
        <f t="shared" si="127"/>
        <v>2762.7202024584808</v>
      </c>
      <c r="AB267" s="10">
        <f t="shared" si="117"/>
        <v>712781.81223428657</v>
      </c>
      <c r="AC267" s="23"/>
      <c r="AD267" s="25">
        <f t="shared" si="128"/>
        <v>-2762.7202024584808</v>
      </c>
      <c r="AE267" s="25">
        <f t="shared" si="129"/>
        <v>-2762.7202024584808</v>
      </c>
      <c r="AF267" s="25">
        <f t="shared" si="130"/>
        <v>0</v>
      </c>
      <c r="AG267" s="25">
        <f t="shared" si="131"/>
        <v>0</v>
      </c>
      <c r="AH267" s="25">
        <f t="shared" si="132"/>
        <v>0</v>
      </c>
      <c r="AI267" s="25">
        <f t="shared" si="133"/>
        <v>0</v>
      </c>
      <c r="AJ267" s="25">
        <f t="shared" si="134"/>
        <v>0</v>
      </c>
      <c r="AK267" s="25">
        <f t="shared" si="135"/>
        <v>0</v>
      </c>
      <c r="AL267" s="25">
        <f t="shared" si="136"/>
        <v>0</v>
      </c>
      <c r="AM267" s="25">
        <f t="shared" si="137"/>
        <v>0</v>
      </c>
      <c r="AO267">
        <f t="shared" si="122"/>
        <v>-0.41666666666666607</v>
      </c>
    </row>
    <row r="268" spans="1:41" x14ac:dyDescent="0.3">
      <c r="A268" s="4">
        <f t="shared" ref="A268:A331" si="144">A267+1</f>
        <v>259</v>
      </c>
      <c r="B268">
        <v>281.58952486033297</v>
      </c>
      <c r="C268" s="5">
        <f t="shared" si="123"/>
        <v>162</v>
      </c>
      <c r="D268" s="6">
        <f t="shared" si="138"/>
        <v>-3.2000000000000008E-2</v>
      </c>
      <c r="E268" s="7">
        <f t="shared" si="124"/>
        <v>948013.10860376607</v>
      </c>
      <c r="I268" s="14"/>
      <c r="J268" s="14"/>
      <c r="K268" s="18"/>
      <c r="L268" s="7">
        <f t="shared" si="125"/>
        <v>9650.9941000206545</v>
      </c>
      <c r="M268" s="7">
        <f t="shared" si="120"/>
        <v>885965.73860852071</v>
      </c>
      <c r="N268" s="14">
        <f t="shared" si="139"/>
        <v>34.273271013215073</v>
      </c>
      <c r="O268" s="13">
        <f t="shared" si="121"/>
        <v>4993.5077045415865</v>
      </c>
      <c r="P268" s="7">
        <f t="shared" si="140"/>
        <v>1406119.4619082774</v>
      </c>
      <c r="Q268" s="12">
        <f t="shared" ref="Q268:Q331" si="145">Q267+1</f>
        <v>258</v>
      </c>
      <c r="R268" s="9">
        <v>281.58952486033297</v>
      </c>
      <c r="S268" s="11">
        <f t="shared" si="118"/>
        <v>-3.2000000000000008E-2</v>
      </c>
      <c r="T268" s="10">
        <f t="shared" si="141"/>
        <v>2510082.4649567567</v>
      </c>
      <c r="U268" s="10">
        <f t="shared" si="119"/>
        <v>3900268.7335675014</v>
      </c>
      <c r="V268" s="10">
        <f t="shared" si="142"/>
        <v>1000</v>
      </c>
      <c r="W268" s="10">
        <f t="shared" si="143"/>
        <v>402482.66540509521</v>
      </c>
      <c r="X268" s="9">
        <f t="shared" si="126"/>
        <v>3.5512684660269063</v>
      </c>
      <c r="Y268" s="9">
        <f t="shared" ref="Y268:Y331" si="146">Y267+X268</f>
        <v>13854.452631015025</v>
      </c>
      <c r="AA268" s="10">
        <f t="shared" si="127"/>
        <v>2762.7202024584808</v>
      </c>
      <c r="AB268" s="10">
        <f t="shared" ref="AB268:AB331" si="147">AB267+AA268</f>
        <v>715544.53243674501</v>
      </c>
      <c r="AC268" s="23"/>
      <c r="AD268" s="25">
        <f t="shared" si="128"/>
        <v>-2762.7202024584808</v>
      </c>
      <c r="AE268" s="25">
        <f t="shared" si="129"/>
        <v>-2762.7202024584808</v>
      </c>
      <c r="AF268" s="25">
        <f t="shared" si="130"/>
        <v>0</v>
      </c>
      <c r="AG268" s="25">
        <f t="shared" si="131"/>
        <v>0</v>
      </c>
      <c r="AH268" s="25">
        <f t="shared" si="132"/>
        <v>0</v>
      </c>
      <c r="AI268" s="25">
        <f t="shared" si="133"/>
        <v>0</v>
      </c>
      <c r="AJ268" s="25">
        <f t="shared" si="134"/>
        <v>0</v>
      </c>
      <c r="AK268" s="25">
        <f t="shared" si="135"/>
        <v>0</v>
      </c>
      <c r="AL268" s="25">
        <f t="shared" si="136"/>
        <v>0</v>
      </c>
      <c r="AM268" s="25">
        <f t="shared" si="137"/>
        <v>0</v>
      </c>
      <c r="AO268">
        <f t="shared" si="122"/>
        <v>-0.5</v>
      </c>
    </row>
    <row r="269" spans="1:41" x14ac:dyDescent="0.3">
      <c r="A269" s="4">
        <f t="shared" si="144"/>
        <v>260</v>
      </c>
      <c r="B269">
        <v>276.52091341284699</v>
      </c>
      <c r="C269" s="5">
        <f t="shared" si="123"/>
        <v>163</v>
      </c>
      <c r="D269" s="6">
        <f t="shared" si="138"/>
        <v>-1.7999999999999943E-2</v>
      </c>
      <c r="E269" s="7">
        <f t="shared" si="124"/>
        <v>958698.96071294299</v>
      </c>
      <c r="I269" s="14"/>
      <c r="J269" s="14"/>
      <c r="K269" s="18"/>
      <c r="L269" s="7">
        <f t="shared" si="125"/>
        <v>9650.9941000206545</v>
      </c>
      <c r="M269" s="7">
        <f t="shared" si="120"/>
        <v>895616.73270854133</v>
      </c>
      <c r="N269" s="14">
        <f t="shared" si="139"/>
        <v>34.901497976797422</v>
      </c>
      <c r="O269" s="13">
        <f t="shared" si="121"/>
        <v>5028.4092025183836</v>
      </c>
      <c r="P269" s="7">
        <f t="shared" si="140"/>
        <v>1390460.3056939489</v>
      </c>
      <c r="Q269" s="12">
        <f t="shared" si="145"/>
        <v>259</v>
      </c>
      <c r="R269" s="9">
        <v>276.52091341284699</v>
      </c>
      <c r="S269" s="11">
        <f t="shared" si="118"/>
        <v>-1.7999999999999943E-2</v>
      </c>
      <c r="T269" s="10">
        <f t="shared" si="141"/>
        <v>2533785.5617022086</v>
      </c>
      <c r="U269" s="10">
        <f t="shared" si="119"/>
        <v>3831045.8963632868</v>
      </c>
      <c r="V269" s="10">
        <f t="shared" si="142"/>
        <v>1000</v>
      </c>
      <c r="W269" s="10">
        <f t="shared" si="143"/>
        <v>403482.66540509521</v>
      </c>
      <c r="X269" s="9">
        <f t="shared" si="126"/>
        <v>3.6163630000273992</v>
      </c>
      <c r="Y269" s="9">
        <f t="shared" si="146"/>
        <v>13858.068994015053</v>
      </c>
      <c r="AA269" s="10">
        <f t="shared" si="127"/>
        <v>2762.7202024584808</v>
      </c>
      <c r="AB269" s="10">
        <f t="shared" si="147"/>
        <v>718307.25263920345</v>
      </c>
      <c r="AC269" s="23"/>
      <c r="AD269" s="25">
        <f t="shared" si="128"/>
        <v>-2762.7202024584808</v>
      </c>
      <c r="AE269" s="25">
        <f t="shared" si="129"/>
        <v>-2762.7202024584808</v>
      </c>
      <c r="AF269" s="25">
        <f t="shared" si="130"/>
        <v>0</v>
      </c>
      <c r="AG269" s="25">
        <f t="shared" si="131"/>
        <v>0</v>
      </c>
      <c r="AH269" s="25">
        <f t="shared" si="132"/>
        <v>0</v>
      </c>
      <c r="AI269" s="25">
        <f t="shared" si="133"/>
        <v>0</v>
      </c>
      <c r="AJ269" s="25">
        <f t="shared" si="134"/>
        <v>0</v>
      </c>
      <c r="AK269" s="25">
        <f t="shared" si="135"/>
        <v>0</v>
      </c>
      <c r="AL269" s="25">
        <f t="shared" si="136"/>
        <v>0</v>
      </c>
      <c r="AM269" s="25">
        <f t="shared" si="137"/>
        <v>0</v>
      </c>
      <c r="AO269">
        <f t="shared" si="122"/>
        <v>-0.58333333333333393</v>
      </c>
    </row>
    <row r="270" spans="1:41" x14ac:dyDescent="0.3">
      <c r="A270" s="4">
        <f t="shared" si="144"/>
        <v>261</v>
      </c>
      <c r="B270">
        <v>239.74363192893833</v>
      </c>
      <c r="C270" s="5">
        <f t="shared" si="123"/>
        <v>164</v>
      </c>
      <c r="D270" s="6">
        <f t="shared" si="138"/>
        <v>-0.13300000000000006</v>
      </c>
      <c r="E270" s="7">
        <f t="shared" si="124"/>
        <v>969473.86158969637</v>
      </c>
      <c r="I270" s="14"/>
      <c r="J270" s="14"/>
      <c r="K270" s="18"/>
      <c r="L270" s="7">
        <f t="shared" si="125"/>
        <v>9650.9941000206545</v>
      </c>
      <c r="M270" s="7">
        <f t="shared" si="120"/>
        <v>905267.72680856194</v>
      </c>
      <c r="N270" s="14">
        <f t="shared" si="139"/>
        <v>40.255476328486075</v>
      </c>
      <c r="O270" s="13">
        <f t="shared" si="121"/>
        <v>5068.6646788468697</v>
      </c>
      <c r="P270" s="7">
        <f t="shared" si="140"/>
        <v>1215180.0791366743</v>
      </c>
      <c r="Q270" s="12">
        <f t="shared" si="145"/>
        <v>260</v>
      </c>
      <c r="R270" s="9">
        <v>239.74363192893833</v>
      </c>
      <c r="S270" s="11">
        <f t="shared" ref="S270:S333" si="148">(R270-R269)/R269</f>
        <v>-0.13300000000000006</v>
      </c>
      <c r="T270" s="10">
        <f t="shared" si="141"/>
        <v>2557686.1842538719</v>
      </c>
      <c r="U270" s="10">
        <f t="shared" ref="U270:U333" si="149">(U269+V269)*(1+S270)</f>
        <v>3322383.7921469696</v>
      </c>
      <c r="V270" s="10">
        <f t="shared" si="142"/>
        <v>1000</v>
      </c>
      <c r="W270" s="10">
        <f t="shared" si="143"/>
        <v>404482.66540509521</v>
      </c>
      <c r="X270" s="9">
        <f t="shared" si="126"/>
        <v>4.1711222607005762</v>
      </c>
      <c r="Y270" s="9">
        <f t="shared" si="146"/>
        <v>13862.240116275754</v>
      </c>
      <c r="AA270" s="10">
        <f t="shared" si="127"/>
        <v>2762.7202024584808</v>
      </c>
      <c r="AB270" s="10">
        <f t="shared" si="147"/>
        <v>721069.97284166189</v>
      </c>
      <c r="AC270" s="23"/>
      <c r="AD270" s="25">
        <f t="shared" si="128"/>
        <v>-2762.7202024584808</v>
      </c>
      <c r="AE270" s="25">
        <f t="shared" si="129"/>
        <v>-2762.7202024584808</v>
      </c>
      <c r="AF270" s="25">
        <f t="shared" si="130"/>
        <v>0</v>
      </c>
      <c r="AG270" s="25">
        <f t="shared" si="131"/>
        <v>0</v>
      </c>
      <c r="AH270" s="25">
        <f t="shared" si="132"/>
        <v>0</v>
      </c>
      <c r="AI270" s="25">
        <f t="shared" si="133"/>
        <v>0</v>
      </c>
      <c r="AJ270" s="25">
        <f t="shared" si="134"/>
        <v>0</v>
      </c>
      <c r="AK270" s="25">
        <f t="shared" si="135"/>
        <v>0</v>
      </c>
      <c r="AL270" s="25">
        <f t="shared" si="136"/>
        <v>0</v>
      </c>
      <c r="AM270" s="25">
        <f t="shared" si="137"/>
        <v>0</v>
      </c>
      <c r="AO270">
        <f t="shared" si="122"/>
        <v>-0.66666666666666607</v>
      </c>
    </row>
    <row r="271" spans="1:41" x14ac:dyDescent="0.3">
      <c r="A271" s="4">
        <f t="shared" si="144"/>
        <v>262</v>
      </c>
      <c r="B271">
        <v>255.08722437239038</v>
      </c>
      <c r="C271" s="5">
        <f t="shared" si="123"/>
        <v>165</v>
      </c>
      <c r="D271" s="6">
        <f t="shared" si="138"/>
        <v>6.4000000000000001E-2</v>
      </c>
      <c r="E271" s="7">
        <f t="shared" si="124"/>
        <v>980338.55330708949</v>
      </c>
      <c r="I271" s="14"/>
      <c r="J271" s="14"/>
      <c r="K271" s="18"/>
      <c r="L271" s="7">
        <f t="shared" si="125"/>
        <v>9650.9941000206545</v>
      </c>
      <c r="M271" s="7">
        <f t="shared" si="120"/>
        <v>914918.72090858256</v>
      </c>
      <c r="N271" s="14">
        <f t="shared" si="139"/>
        <v>37.834094293689915</v>
      </c>
      <c r="O271" s="13">
        <f t="shared" si="121"/>
        <v>5106.4987731405599</v>
      </c>
      <c r="P271" s="7">
        <f t="shared" si="140"/>
        <v>1302602.5983014421</v>
      </c>
      <c r="Q271" s="12">
        <f t="shared" si="145"/>
        <v>261</v>
      </c>
      <c r="R271" s="9">
        <v>255.08722437239038</v>
      </c>
      <c r="S271" s="11">
        <f t="shared" si="148"/>
        <v>6.4000000000000001E-2</v>
      </c>
      <c r="T271" s="10">
        <f t="shared" si="141"/>
        <v>2581785.9786601332</v>
      </c>
      <c r="U271" s="10">
        <f t="shared" si="149"/>
        <v>3536080.354844376</v>
      </c>
      <c r="V271" s="10">
        <f t="shared" si="142"/>
        <v>1000</v>
      </c>
      <c r="W271" s="10">
        <f t="shared" si="143"/>
        <v>405482.66540509521</v>
      </c>
      <c r="X271" s="9">
        <f t="shared" si="126"/>
        <v>3.9202276886283607</v>
      </c>
      <c r="Y271" s="9">
        <f t="shared" si="146"/>
        <v>13866.160343964382</v>
      </c>
      <c r="AA271" s="10">
        <f t="shared" si="127"/>
        <v>2762.7202024584808</v>
      </c>
      <c r="AB271" s="10">
        <f t="shared" si="147"/>
        <v>723832.69304412033</v>
      </c>
      <c r="AC271" s="23"/>
      <c r="AD271" s="25">
        <f t="shared" si="128"/>
        <v>-2762.7202024584808</v>
      </c>
      <c r="AE271" s="25">
        <f t="shared" si="129"/>
        <v>-2762.7202024584808</v>
      </c>
      <c r="AF271" s="25">
        <f t="shared" si="130"/>
        <v>0</v>
      </c>
      <c r="AG271" s="25">
        <f t="shared" si="131"/>
        <v>0</v>
      </c>
      <c r="AH271" s="25">
        <f t="shared" si="132"/>
        <v>0</v>
      </c>
      <c r="AI271" s="25">
        <f t="shared" si="133"/>
        <v>0</v>
      </c>
      <c r="AJ271" s="25">
        <f t="shared" si="134"/>
        <v>0</v>
      </c>
      <c r="AK271" s="25">
        <f t="shared" si="135"/>
        <v>0</v>
      </c>
      <c r="AL271" s="25">
        <f t="shared" si="136"/>
        <v>0</v>
      </c>
      <c r="AM271" s="25">
        <f t="shared" si="137"/>
        <v>0</v>
      </c>
      <c r="AO271">
        <f t="shared" si="122"/>
        <v>-0.75</v>
      </c>
    </row>
    <row r="272" spans="1:41" x14ac:dyDescent="0.3">
      <c r="A272" s="4">
        <f t="shared" si="144"/>
        <v>263</v>
      </c>
      <c r="B272">
        <v>280.08577236088468</v>
      </c>
      <c r="C272" s="5">
        <f t="shared" si="123"/>
        <v>166</v>
      </c>
      <c r="D272" s="6">
        <f t="shared" si="138"/>
        <v>9.8000000000000143E-2</v>
      </c>
      <c r="E272" s="7">
        <f t="shared" si="124"/>
        <v>991293.78412212781</v>
      </c>
      <c r="I272" s="14"/>
      <c r="J272" s="14"/>
      <c r="K272" s="18"/>
      <c r="L272" s="7">
        <f t="shared" si="125"/>
        <v>9650.9941000206545</v>
      </c>
      <c r="M272" s="7">
        <f t="shared" si="120"/>
        <v>924569.71500860318</v>
      </c>
      <c r="N272" s="14">
        <f t="shared" si="139"/>
        <v>34.457280777495363</v>
      </c>
      <c r="O272" s="13">
        <f t="shared" si="121"/>
        <v>5140.9560539180557</v>
      </c>
      <c r="P272" s="7">
        <f t="shared" si="140"/>
        <v>1439908.6470350046</v>
      </c>
      <c r="Q272" s="12">
        <f t="shared" si="145"/>
        <v>262</v>
      </c>
      <c r="R272" s="9">
        <v>280.08577236088468</v>
      </c>
      <c r="S272" s="11">
        <f t="shared" si="148"/>
        <v>9.8000000000000143E-2</v>
      </c>
      <c r="T272" s="10">
        <f t="shared" si="141"/>
        <v>2606086.604686447</v>
      </c>
      <c r="U272" s="10">
        <f t="shared" si="149"/>
        <v>3883714.2296191249</v>
      </c>
      <c r="V272" s="10">
        <f t="shared" si="142"/>
        <v>1000</v>
      </c>
      <c r="W272" s="10">
        <f t="shared" si="143"/>
        <v>406482.66540509521</v>
      </c>
      <c r="X272" s="9">
        <f t="shared" si="126"/>
        <v>3.5703348712462297</v>
      </c>
      <c r="Y272" s="9">
        <f t="shared" si="146"/>
        <v>13869.730678835629</v>
      </c>
      <c r="AA272" s="10">
        <f t="shared" si="127"/>
        <v>2762.7202024584808</v>
      </c>
      <c r="AB272" s="10">
        <f t="shared" si="147"/>
        <v>726595.41324657877</v>
      </c>
      <c r="AC272" s="23"/>
      <c r="AD272" s="25">
        <f t="shared" si="128"/>
        <v>-2762.7202024584808</v>
      </c>
      <c r="AE272" s="25">
        <f t="shared" si="129"/>
        <v>-2762.7202024584808</v>
      </c>
      <c r="AF272" s="25">
        <f t="shared" si="130"/>
        <v>0</v>
      </c>
      <c r="AG272" s="25">
        <f t="shared" si="131"/>
        <v>0</v>
      </c>
      <c r="AH272" s="25">
        <f t="shared" si="132"/>
        <v>0</v>
      </c>
      <c r="AI272" s="25">
        <f t="shared" si="133"/>
        <v>0</v>
      </c>
      <c r="AJ272" s="25">
        <f t="shared" si="134"/>
        <v>0</v>
      </c>
      <c r="AK272" s="25">
        <f t="shared" si="135"/>
        <v>0</v>
      </c>
      <c r="AL272" s="25">
        <f t="shared" si="136"/>
        <v>0</v>
      </c>
      <c r="AM272" s="25">
        <f t="shared" si="137"/>
        <v>0</v>
      </c>
      <c r="AO272">
        <f t="shared" si="122"/>
        <v>-0.83333333333333393</v>
      </c>
    </row>
    <row r="273" spans="1:41" x14ac:dyDescent="0.3">
      <c r="A273" s="4">
        <f t="shared" si="144"/>
        <v>264</v>
      </c>
      <c r="B273">
        <v>277.8450861819976</v>
      </c>
      <c r="C273" s="5">
        <f t="shared" si="123"/>
        <v>167</v>
      </c>
      <c r="D273" s="6">
        <f t="shared" si="138"/>
        <v>-7.999999999999988E-3</v>
      </c>
      <c r="E273" s="7">
        <f t="shared" si="124"/>
        <v>1002340.3085272907</v>
      </c>
      <c r="I273" s="14"/>
      <c r="J273" s="14"/>
      <c r="K273" s="18"/>
      <c r="L273" s="7">
        <f t="shared" si="125"/>
        <v>9650.9941000206545</v>
      </c>
      <c r="M273" s="7">
        <f t="shared" si="120"/>
        <v>934220.70910862379</v>
      </c>
      <c r="N273" s="14">
        <f t="shared" si="139"/>
        <v>34.735162074088073</v>
      </c>
      <c r="O273" s="13">
        <f t="shared" si="121"/>
        <v>5175.691215992144</v>
      </c>
      <c r="P273" s="7">
        <f t="shared" si="140"/>
        <v>1438040.3719587452</v>
      </c>
      <c r="Q273" s="12">
        <f t="shared" si="145"/>
        <v>263</v>
      </c>
      <c r="R273" s="9">
        <v>277.8450861819976</v>
      </c>
      <c r="S273" s="11">
        <f t="shared" si="148"/>
        <v>-7.999999999999988E-3</v>
      </c>
      <c r="T273" s="10">
        <f t="shared" si="141"/>
        <v>2630589.7359296456</v>
      </c>
      <c r="U273" s="10">
        <f t="shared" si="149"/>
        <v>3853636.5157821719</v>
      </c>
      <c r="V273" s="10">
        <f t="shared" si="142"/>
        <v>1000</v>
      </c>
      <c r="W273" s="10">
        <f t="shared" si="143"/>
        <v>407482.66540509521</v>
      </c>
      <c r="X273" s="9">
        <f t="shared" si="126"/>
        <v>3.5991278944014411</v>
      </c>
      <c r="Y273" s="9">
        <f t="shared" si="146"/>
        <v>13873.329806730031</v>
      </c>
      <c r="AA273" s="10">
        <f t="shared" si="127"/>
        <v>2762.7202024584808</v>
      </c>
      <c r="AB273" s="10">
        <f t="shared" si="147"/>
        <v>729358.13344903721</v>
      </c>
      <c r="AC273" s="23"/>
      <c r="AD273" s="25">
        <f t="shared" si="128"/>
        <v>-2762.7202024584808</v>
      </c>
      <c r="AE273" s="25">
        <f t="shared" si="129"/>
        <v>-2762.7202024584808</v>
      </c>
      <c r="AF273" s="25">
        <f t="shared" si="130"/>
        <v>0</v>
      </c>
      <c r="AG273" s="25">
        <f t="shared" si="131"/>
        <v>0</v>
      </c>
      <c r="AH273" s="25">
        <f t="shared" si="132"/>
        <v>0</v>
      </c>
      <c r="AI273" s="25">
        <f t="shared" si="133"/>
        <v>0</v>
      </c>
      <c r="AJ273" s="25">
        <f t="shared" si="134"/>
        <v>0</v>
      </c>
      <c r="AK273" s="25">
        <f t="shared" si="135"/>
        <v>0</v>
      </c>
      <c r="AL273" s="25">
        <f t="shared" si="136"/>
        <v>0</v>
      </c>
      <c r="AM273" s="25">
        <f t="shared" si="137"/>
        <v>0</v>
      </c>
      <c r="AO273">
        <f t="shared" si="122"/>
        <v>-0.91666666666666607</v>
      </c>
    </row>
    <row r="274" spans="1:41" x14ac:dyDescent="0.3">
      <c r="A274" s="4">
        <f t="shared" si="144"/>
        <v>265</v>
      </c>
      <c r="B274">
        <v>282.01276247472754</v>
      </c>
      <c r="C274" s="5">
        <f t="shared" si="123"/>
        <v>168</v>
      </c>
      <c r="D274" s="6">
        <f t="shared" si="138"/>
        <v>1.4999999999999901E-2</v>
      </c>
      <c r="E274" s="7">
        <f t="shared" si="124"/>
        <v>1013478.8873024971</v>
      </c>
      <c r="I274" s="14"/>
      <c r="J274" s="14"/>
      <c r="K274" s="18"/>
      <c r="L274" s="7">
        <f t="shared" si="125"/>
        <v>10625.74450412274</v>
      </c>
      <c r="M274" s="7">
        <f t="shared" si="120"/>
        <v>944846.45361274655</v>
      </c>
      <c r="N274" s="14">
        <f t="shared" si="139"/>
        <v>37.678239845882729</v>
      </c>
      <c r="O274" s="13">
        <f t="shared" si="121"/>
        <v>5213.3694558380266</v>
      </c>
      <c r="P274" s="7">
        <f t="shared" si="140"/>
        <v>1470236.722042249</v>
      </c>
      <c r="Q274" s="12">
        <f t="shared" si="145"/>
        <v>264</v>
      </c>
      <c r="R274" s="9">
        <v>282.01276247472754</v>
      </c>
      <c r="S274" s="11">
        <f t="shared" si="148"/>
        <v>1.4999999999999901E-2</v>
      </c>
      <c r="T274" s="10">
        <f t="shared" si="141"/>
        <v>2655297.0599332051</v>
      </c>
      <c r="U274" s="10">
        <f t="shared" si="149"/>
        <v>3912456.0635189041</v>
      </c>
      <c r="V274" s="10">
        <f t="shared" si="142"/>
        <v>1000</v>
      </c>
      <c r="W274" s="10">
        <f t="shared" si="143"/>
        <v>408482.66540509521</v>
      </c>
      <c r="X274" s="9">
        <f t="shared" si="126"/>
        <v>3.5459388122181692</v>
      </c>
      <c r="Y274" s="9">
        <f t="shared" si="146"/>
        <v>13876.875745542249</v>
      </c>
      <c r="AA274" s="10">
        <f t="shared" si="127"/>
        <v>2762.7202024584808</v>
      </c>
      <c r="AB274" s="10">
        <f t="shared" si="147"/>
        <v>732120.85365149565</v>
      </c>
      <c r="AC274" s="23"/>
      <c r="AD274" s="25">
        <f t="shared" si="128"/>
        <v>-2762.7202024584808</v>
      </c>
      <c r="AE274" s="25">
        <f t="shared" si="129"/>
        <v>-2762.7202024584808</v>
      </c>
      <c r="AF274" s="25">
        <f t="shared" si="130"/>
        <v>0</v>
      </c>
      <c r="AG274" s="25">
        <f t="shared" si="131"/>
        <v>0</v>
      </c>
      <c r="AH274" s="25">
        <f t="shared" si="132"/>
        <v>0</v>
      </c>
      <c r="AI274" s="25">
        <f t="shared" si="133"/>
        <v>0</v>
      </c>
      <c r="AJ274" s="25">
        <f t="shared" si="134"/>
        <v>0</v>
      </c>
      <c r="AK274" s="25">
        <f t="shared" si="135"/>
        <v>0</v>
      </c>
      <c r="AL274" s="25">
        <f t="shared" si="136"/>
        <v>0</v>
      </c>
      <c r="AM274" s="25">
        <f t="shared" si="137"/>
        <v>0</v>
      </c>
      <c r="AO274">
        <f t="shared" si="122"/>
        <v>0</v>
      </c>
    </row>
    <row r="275" spans="1:41" x14ac:dyDescent="0.3">
      <c r="A275" s="4">
        <f t="shared" si="144"/>
        <v>266</v>
      </c>
      <c r="B275">
        <v>299.49755374816067</v>
      </c>
      <c r="C275" s="5">
        <f t="shared" si="123"/>
        <v>169</v>
      </c>
      <c r="D275" s="6">
        <f t="shared" si="138"/>
        <v>6.2000000000000083E-2</v>
      </c>
      <c r="E275" s="7">
        <f t="shared" si="124"/>
        <v>1024710.2875674968</v>
      </c>
      <c r="I275" s="14"/>
      <c r="J275" s="14"/>
      <c r="K275" s="18"/>
      <c r="L275" s="7">
        <f t="shared" si="125"/>
        <v>10625.74450412274</v>
      </c>
      <c r="M275" s="7">
        <f t="shared" si="120"/>
        <v>955472.19811686932</v>
      </c>
      <c r="N275" s="14">
        <f t="shared" si="139"/>
        <v>35.478568593109912</v>
      </c>
      <c r="O275" s="13">
        <f t="shared" si="121"/>
        <v>5248.8480244311368</v>
      </c>
      <c r="P275" s="7">
        <f t="shared" si="140"/>
        <v>1572017.1433129914</v>
      </c>
      <c r="Q275" s="12">
        <f t="shared" si="145"/>
        <v>265</v>
      </c>
      <c r="R275" s="9">
        <v>299.49755374816067</v>
      </c>
      <c r="S275" s="11">
        <f t="shared" si="148"/>
        <v>6.2000000000000083E-2</v>
      </c>
      <c r="T275" s="10">
        <f t="shared" si="141"/>
        <v>2680210.2783034602</v>
      </c>
      <c r="U275" s="10">
        <f t="shared" si="149"/>
        <v>4156090.3394570765</v>
      </c>
      <c r="V275" s="10">
        <f t="shared" si="142"/>
        <v>1000</v>
      </c>
      <c r="W275" s="10">
        <f t="shared" si="143"/>
        <v>409482.66540509521</v>
      </c>
      <c r="X275" s="9">
        <f t="shared" si="126"/>
        <v>3.3389254352336803</v>
      </c>
      <c r="Y275" s="9">
        <f t="shared" si="146"/>
        <v>13880.214670977482</v>
      </c>
      <c r="AA275" s="10">
        <f t="shared" si="127"/>
        <v>2762.7202024584808</v>
      </c>
      <c r="AB275" s="10">
        <f t="shared" si="147"/>
        <v>734883.57385395409</v>
      </c>
      <c r="AC275" s="23"/>
      <c r="AD275" s="25">
        <f t="shared" si="128"/>
        <v>-2762.7202024584808</v>
      </c>
      <c r="AE275" s="25">
        <f t="shared" si="129"/>
        <v>-2762.7202024584808</v>
      </c>
      <c r="AF275" s="25">
        <f t="shared" si="130"/>
        <v>0</v>
      </c>
      <c r="AG275" s="25">
        <f t="shared" si="131"/>
        <v>0</v>
      </c>
      <c r="AH275" s="25">
        <f t="shared" si="132"/>
        <v>0</v>
      </c>
      <c r="AI275" s="25">
        <f t="shared" si="133"/>
        <v>0</v>
      </c>
      <c r="AJ275" s="25">
        <f t="shared" si="134"/>
        <v>0</v>
      </c>
      <c r="AK275" s="25">
        <f t="shared" si="135"/>
        <v>0</v>
      </c>
      <c r="AL275" s="25">
        <f t="shared" si="136"/>
        <v>0</v>
      </c>
      <c r="AM275" s="25">
        <f t="shared" si="137"/>
        <v>0</v>
      </c>
      <c r="AO275">
        <f t="shared" si="122"/>
        <v>-8.3333333333333925E-2</v>
      </c>
    </row>
    <row r="276" spans="1:41" x14ac:dyDescent="0.3">
      <c r="A276" s="4">
        <f t="shared" si="144"/>
        <v>267</v>
      </c>
      <c r="B276">
        <v>296.20308065693092</v>
      </c>
      <c r="C276" s="5">
        <f t="shared" si="123"/>
        <v>170</v>
      </c>
      <c r="D276" s="6">
        <f t="shared" si="138"/>
        <v>-1.0999999999999933E-2</v>
      </c>
      <c r="E276" s="7">
        <f t="shared" si="124"/>
        <v>1036035.2828347052</v>
      </c>
      <c r="I276" s="14"/>
      <c r="J276" s="14"/>
      <c r="K276" s="18"/>
      <c r="L276" s="7">
        <f t="shared" si="125"/>
        <v>10625.74450412274</v>
      </c>
      <c r="M276" s="7">
        <f t="shared" si="120"/>
        <v>966097.94262099208</v>
      </c>
      <c r="N276" s="14">
        <f t="shared" si="139"/>
        <v>35.873173501627811</v>
      </c>
      <c r="O276" s="13">
        <f t="shared" si="121"/>
        <v>5284.7211979327649</v>
      </c>
      <c r="P276" s="7">
        <f t="shared" si="140"/>
        <v>1565350.6992406715</v>
      </c>
      <c r="Q276" s="12">
        <f t="shared" si="145"/>
        <v>266</v>
      </c>
      <c r="R276" s="9">
        <v>296.20308065693092</v>
      </c>
      <c r="S276" s="11">
        <f t="shared" si="148"/>
        <v>-1.0999999999999933E-2</v>
      </c>
      <c r="T276" s="10">
        <f t="shared" si="141"/>
        <v>2705331.1068268013</v>
      </c>
      <c r="U276" s="10">
        <f t="shared" si="149"/>
        <v>4111362.3457230492</v>
      </c>
      <c r="V276" s="10">
        <f t="shared" si="142"/>
        <v>1000</v>
      </c>
      <c r="W276" s="10">
        <f t="shared" si="143"/>
        <v>410482.66540509521</v>
      </c>
      <c r="X276" s="9">
        <f t="shared" si="126"/>
        <v>3.3760621185375941</v>
      </c>
      <c r="Y276" s="9">
        <f t="shared" si="146"/>
        <v>13883.59073309602</v>
      </c>
      <c r="AA276" s="10">
        <f t="shared" si="127"/>
        <v>2762.7202024584808</v>
      </c>
      <c r="AB276" s="10">
        <f t="shared" si="147"/>
        <v>737646.29405641253</v>
      </c>
      <c r="AC276" s="23"/>
      <c r="AD276" s="25">
        <f t="shared" si="128"/>
        <v>-2762.7202024584808</v>
      </c>
      <c r="AE276" s="25">
        <f t="shared" si="129"/>
        <v>-2762.7202024584808</v>
      </c>
      <c r="AF276" s="25">
        <f t="shared" si="130"/>
        <v>0</v>
      </c>
      <c r="AG276" s="25">
        <f t="shared" si="131"/>
        <v>0</v>
      </c>
      <c r="AH276" s="25">
        <f t="shared" si="132"/>
        <v>0</v>
      </c>
      <c r="AI276" s="25">
        <f t="shared" si="133"/>
        <v>0</v>
      </c>
      <c r="AJ276" s="25">
        <f t="shared" si="134"/>
        <v>0</v>
      </c>
      <c r="AK276" s="25">
        <f t="shared" si="135"/>
        <v>0</v>
      </c>
      <c r="AL276" s="25">
        <f t="shared" si="136"/>
        <v>0</v>
      </c>
      <c r="AM276" s="25">
        <f t="shared" si="137"/>
        <v>0</v>
      </c>
      <c r="AO276">
        <f t="shared" si="122"/>
        <v>-0.16666666666666607</v>
      </c>
    </row>
    <row r="277" spans="1:41" x14ac:dyDescent="0.3">
      <c r="A277" s="4">
        <f t="shared" si="144"/>
        <v>268</v>
      </c>
      <c r="B277">
        <v>284.35495743065366</v>
      </c>
      <c r="C277" s="5">
        <f t="shared" si="123"/>
        <v>171</v>
      </c>
      <c r="D277" s="6">
        <f t="shared" si="138"/>
        <v>-4.0000000000000098E-2</v>
      </c>
      <c r="E277" s="7">
        <f t="shared" si="124"/>
        <v>1047454.6530624733</v>
      </c>
      <c r="I277" s="14"/>
      <c r="J277" s="14"/>
      <c r="K277" s="18"/>
      <c r="L277" s="7">
        <f t="shared" si="125"/>
        <v>10625.74450412274</v>
      </c>
      <c r="M277" s="7">
        <f t="shared" si="120"/>
        <v>976723.68712511484</v>
      </c>
      <c r="N277" s="14">
        <f t="shared" si="139"/>
        <v>37.367889064195644</v>
      </c>
      <c r="O277" s="13">
        <f t="shared" si="121"/>
        <v>5322.0890869969608</v>
      </c>
      <c r="P277" s="7">
        <f t="shared" si="140"/>
        <v>1513362.4157751671</v>
      </c>
      <c r="Q277" s="12">
        <f t="shared" si="145"/>
        <v>267</v>
      </c>
      <c r="R277" s="9">
        <v>284.35495743065366</v>
      </c>
      <c r="S277" s="11">
        <f t="shared" si="148"/>
        <v>-4.0000000000000098E-2</v>
      </c>
      <c r="T277" s="10">
        <f t="shared" si="141"/>
        <v>2730661.2755878372</v>
      </c>
      <c r="U277" s="10">
        <f t="shared" si="149"/>
        <v>3947867.8518941267</v>
      </c>
      <c r="V277" s="10">
        <f t="shared" si="142"/>
        <v>1000</v>
      </c>
      <c r="W277" s="10">
        <f t="shared" si="143"/>
        <v>411482.66540509521</v>
      </c>
      <c r="X277" s="9">
        <f t="shared" si="126"/>
        <v>3.5167313734766608</v>
      </c>
      <c r="Y277" s="9">
        <f t="shared" si="146"/>
        <v>13887.107464469496</v>
      </c>
      <c r="AA277" s="10">
        <f t="shared" si="127"/>
        <v>2762.7202024584808</v>
      </c>
      <c r="AB277" s="10">
        <f t="shared" si="147"/>
        <v>740409.01425887097</v>
      </c>
      <c r="AC277" s="23"/>
      <c r="AD277" s="25">
        <f t="shared" si="128"/>
        <v>-2762.7202024584808</v>
      </c>
      <c r="AE277" s="25">
        <f t="shared" si="129"/>
        <v>-2762.7202024584808</v>
      </c>
      <c r="AF277" s="25">
        <f t="shared" si="130"/>
        <v>0</v>
      </c>
      <c r="AG277" s="25">
        <f t="shared" si="131"/>
        <v>0</v>
      </c>
      <c r="AH277" s="25">
        <f t="shared" si="132"/>
        <v>0</v>
      </c>
      <c r="AI277" s="25">
        <f t="shared" si="133"/>
        <v>0</v>
      </c>
      <c r="AJ277" s="25">
        <f t="shared" si="134"/>
        <v>0</v>
      </c>
      <c r="AK277" s="25">
        <f t="shared" si="135"/>
        <v>0</v>
      </c>
      <c r="AL277" s="25">
        <f t="shared" si="136"/>
        <v>0</v>
      </c>
      <c r="AM277" s="25">
        <f t="shared" si="137"/>
        <v>0</v>
      </c>
      <c r="AO277">
        <f t="shared" si="122"/>
        <v>-0.25</v>
      </c>
    </row>
    <row r="278" spans="1:41" x14ac:dyDescent="0.3">
      <c r="A278" s="4">
        <f t="shared" si="144"/>
        <v>269</v>
      </c>
      <c r="B278">
        <v>269.8528546016903</v>
      </c>
      <c r="C278" s="5">
        <f t="shared" si="123"/>
        <v>172</v>
      </c>
      <c r="D278" s="6">
        <f t="shared" si="138"/>
        <v>-5.100000000000008E-2</v>
      </c>
      <c r="E278" s="7">
        <f t="shared" si="124"/>
        <v>1058969.1847088062</v>
      </c>
      <c r="I278" s="14"/>
      <c r="J278" s="14"/>
      <c r="K278" s="18"/>
      <c r="L278" s="7">
        <f t="shared" si="125"/>
        <v>10625.74450412274</v>
      </c>
      <c r="M278" s="7">
        <f t="shared" si="120"/>
        <v>987349.4316292376</v>
      </c>
      <c r="N278" s="14">
        <f t="shared" si="139"/>
        <v>39.376068560796256</v>
      </c>
      <c r="O278" s="13">
        <f t="shared" si="121"/>
        <v>5361.4651555577566</v>
      </c>
      <c r="P278" s="7">
        <f t="shared" si="140"/>
        <v>1446806.6770747562</v>
      </c>
      <c r="Q278" s="12">
        <f t="shared" si="145"/>
        <v>268</v>
      </c>
      <c r="R278" s="9">
        <v>269.8528546016903</v>
      </c>
      <c r="S278" s="11">
        <f t="shared" si="148"/>
        <v>-5.100000000000008E-2</v>
      </c>
      <c r="T278" s="10">
        <f t="shared" si="141"/>
        <v>2756202.5290885484</v>
      </c>
      <c r="U278" s="10">
        <f t="shared" si="149"/>
        <v>3747475.5914475261</v>
      </c>
      <c r="V278" s="10">
        <f t="shared" si="142"/>
        <v>1000</v>
      </c>
      <c r="W278" s="10">
        <f t="shared" si="143"/>
        <v>412482.66540509521</v>
      </c>
      <c r="X278" s="9">
        <f t="shared" si="126"/>
        <v>3.7057232597225087</v>
      </c>
      <c r="Y278" s="9">
        <f t="shared" si="146"/>
        <v>13890.813187729218</v>
      </c>
      <c r="AA278" s="10">
        <f t="shared" si="127"/>
        <v>2762.7202024584808</v>
      </c>
      <c r="AB278" s="10">
        <f t="shared" si="147"/>
        <v>743171.73446132941</v>
      </c>
      <c r="AC278" s="23"/>
      <c r="AD278" s="25">
        <f t="shared" si="128"/>
        <v>-2762.7202024584808</v>
      </c>
      <c r="AE278" s="25">
        <f t="shared" si="129"/>
        <v>-2762.7202024584808</v>
      </c>
      <c r="AF278" s="25">
        <f t="shared" si="130"/>
        <v>0</v>
      </c>
      <c r="AG278" s="25">
        <f t="shared" si="131"/>
        <v>0</v>
      </c>
      <c r="AH278" s="25">
        <f t="shared" si="132"/>
        <v>0</v>
      </c>
      <c r="AI278" s="25">
        <f t="shared" si="133"/>
        <v>0</v>
      </c>
      <c r="AJ278" s="25">
        <f t="shared" si="134"/>
        <v>0</v>
      </c>
      <c r="AK278" s="25">
        <f t="shared" si="135"/>
        <v>0</v>
      </c>
      <c r="AL278" s="25">
        <f t="shared" si="136"/>
        <v>0</v>
      </c>
      <c r="AM278" s="25">
        <f t="shared" si="137"/>
        <v>0</v>
      </c>
      <c r="AO278">
        <f t="shared" si="122"/>
        <v>-0.33333333333333393</v>
      </c>
    </row>
    <row r="279" spans="1:41" x14ac:dyDescent="0.3">
      <c r="A279" s="4">
        <f t="shared" si="144"/>
        <v>270</v>
      </c>
      <c r="B279">
        <v>277.40873453053763</v>
      </c>
      <c r="C279" s="5">
        <f t="shared" si="123"/>
        <v>173</v>
      </c>
      <c r="D279" s="6">
        <f t="shared" si="138"/>
        <v>2.8000000000000014E-2</v>
      </c>
      <c r="E279" s="7">
        <f t="shared" si="124"/>
        <v>1070579.6707855246</v>
      </c>
      <c r="I279" s="14"/>
      <c r="J279" s="14"/>
      <c r="K279" s="18"/>
      <c r="L279" s="7">
        <f t="shared" si="125"/>
        <v>10625.74450412274</v>
      </c>
      <c r="M279" s="7">
        <f t="shared" ref="M279:M342" si="150">IF(C279="NA","NA",IF(M278="NA",L279,M278+L279))</f>
        <v>997975.17613336036</v>
      </c>
      <c r="N279" s="14">
        <f t="shared" si="139"/>
        <v>38.30356863890686</v>
      </c>
      <c r="O279" s="13">
        <f t="shared" ref="O279:O342" si="151">IF(C279="NA","NA",IF(O278="NA",N279,O278+N279))</f>
        <v>5399.7687241966632</v>
      </c>
      <c r="P279" s="7">
        <f t="shared" si="140"/>
        <v>1497943.0085369721</v>
      </c>
      <c r="Q279" s="12">
        <f t="shared" si="145"/>
        <v>269</v>
      </c>
      <c r="R279" s="9">
        <v>277.40873453053763</v>
      </c>
      <c r="S279" s="11">
        <f t="shared" si="148"/>
        <v>2.8000000000000014E-2</v>
      </c>
      <c r="T279" s="10">
        <f t="shared" si="141"/>
        <v>2781956.6263684314</v>
      </c>
      <c r="U279" s="10">
        <f t="shared" si="149"/>
        <v>3853432.9080080572</v>
      </c>
      <c r="V279" s="10">
        <f t="shared" si="142"/>
        <v>1000</v>
      </c>
      <c r="W279" s="10">
        <f t="shared" si="143"/>
        <v>413482.66540509521</v>
      </c>
      <c r="X279" s="9">
        <f t="shared" si="126"/>
        <v>3.6047891631541913</v>
      </c>
      <c r="Y279" s="9">
        <f t="shared" si="146"/>
        <v>13894.417976892371</v>
      </c>
      <c r="AA279" s="10">
        <f t="shared" si="127"/>
        <v>2762.7202024584808</v>
      </c>
      <c r="AB279" s="10">
        <f t="shared" si="147"/>
        <v>745934.45466378785</v>
      </c>
      <c r="AC279" s="23"/>
      <c r="AD279" s="25">
        <f t="shared" si="128"/>
        <v>-2762.7202024584808</v>
      </c>
      <c r="AE279" s="25">
        <f t="shared" si="129"/>
        <v>-2762.7202024584808</v>
      </c>
      <c r="AF279" s="25">
        <f t="shared" si="130"/>
        <v>0</v>
      </c>
      <c r="AG279" s="25">
        <f t="shared" si="131"/>
        <v>0</v>
      </c>
      <c r="AH279" s="25">
        <f t="shared" si="132"/>
        <v>0</v>
      </c>
      <c r="AI279" s="25">
        <f t="shared" si="133"/>
        <v>0</v>
      </c>
      <c r="AJ279" s="25">
        <f t="shared" si="134"/>
        <v>0</v>
      </c>
      <c r="AK279" s="25">
        <f t="shared" si="135"/>
        <v>0</v>
      </c>
      <c r="AL279" s="25">
        <f t="shared" si="136"/>
        <v>0</v>
      </c>
      <c r="AM279" s="25">
        <f t="shared" si="137"/>
        <v>0</v>
      </c>
      <c r="AO279">
        <f t="shared" si="122"/>
        <v>-0.41666666666666607</v>
      </c>
    </row>
    <row r="280" spans="1:41" x14ac:dyDescent="0.3">
      <c r="A280" s="4">
        <f t="shared" si="144"/>
        <v>271</v>
      </c>
      <c r="B280">
        <v>251.60972221919764</v>
      </c>
      <c r="C280" s="5">
        <f t="shared" si="123"/>
        <v>174</v>
      </c>
      <c r="D280" s="6">
        <f t="shared" si="138"/>
        <v>-9.2999999999999972E-2</v>
      </c>
      <c r="E280" s="7">
        <f t="shared" si="124"/>
        <v>1082286.9109128832</v>
      </c>
      <c r="I280" s="14"/>
      <c r="J280" s="14"/>
      <c r="K280" s="18"/>
      <c r="L280" s="7">
        <f t="shared" si="125"/>
        <v>10625.74450412274</v>
      </c>
      <c r="M280" s="7">
        <f t="shared" si="150"/>
        <v>1008600.9206374831</v>
      </c>
      <c r="N280" s="14">
        <f t="shared" si="139"/>
        <v>42.231056933745158</v>
      </c>
      <c r="O280" s="13">
        <f t="shared" si="151"/>
        <v>5441.9997811304083</v>
      </c>
      <c r="P280" s="7">
        <f t="shared" si="140"/>
        <v>1369260.0532471563</v>
      </c>
      <c r="Q280" s="12">
        <f t="shared" si="145"/>
        <v>270</v>
      </c>
      <c r="R280" s="9">
        <v>251.60972221919764</v>
      </c>
      <c r="S280" s="11">
        <f t="shared" si="148"/>
        <v>-9.2999999999999972E-2</v>
      </c>
      <c r="T280" s="10">
        <f t="shared" si="141"/>
        <v>2807925.3411256471</v>
      </c>
      <c r="U280" s="10">
        <f t="shared" si="149"/>
        <v>3495970.647563308</v>
      </c>
      <c r="V280" s="10">
        <f t="shared" si="142"/>
        <v>1000</v>
      </c>
      <c r="W280" s="10">
        <f t="shared" si="143"/>
        <v>414482.66540509521</v>
      </c>
      <c r="X280" s="9">
        <f t="shared" si="126"/>
        <v>3.9744092206771682</v>
      </c>
      <c r="Y280" s="9">
        <f t="shared" si="146"/>
        <v>13898.392386113048</v>
      </c>
      <c r="AA280" s="10">
        <f t="shared" si="127"/>
        <v>2762.7202024584808</v>
      </c>
      <c r="AB280" s="10">
        <f t="shared" si="147"/>
        <v>748697.17486624629</v>
      </c>
      <c r="AC280" s="23"/>
      <c r="AD280" s="25">
        <f t="shared" si="128"/>
        <v>-2762.7202024584808</v>
      </c>
      <c r="AE280" s="25">
        <f t="shared" si="129"/>
        <v>-2762.7202024584808</v>
      </c>
      <c r="AF280" s="25">
        <f t="shared" si="130"/>
        <v>0</v>
      </c>
      <c r="AG280" s="25">
        <f t="shared" si="131"/>
        <v>0</v>
      </c>
      <c r="AH280" s="25">
        <f t="shared" si="132"/>
        <v>0</v>
      </c>
      <c r="AI280" s="25">
        <f t="shared" si="133"/>
        <v>0</v>
      </c>
      <c r="AJ280" s="25">
        <f t="shared" si="134"/>
        <v>0</v>
      </c>
      <c r="AK280" s="25">
        <f t="shared" si="135"/>
        <v>0</v>
      </c>
      <c r="AL280" s="25">
        <f t="shared" si="136"/>
        <v>0</v>
      </c>
      <c r="AM280" s="25">
        <f t="shared" si="137"/>
        <v>0</v>
      </c>
      <c r="AO280">
        <f t="shared" si="122"/>
        <v>-0.5</v>
      </c>
    </row>
    <row r="281" spans="1:41" x14ac:dyDescent="0.3">
      <c r="A281" s="4">
        <f t="shared" si="144"/>
        <v>272</v>
      </c>
      <c r="B281">
        <v>265.19664721903433</v>
      </c>
      <c r="C281" s="5">
        <f t="shared" si="123"/>
        <v>175</v>
      </c>
      <c r="D281" s="6">
        <f t="shared" si="138"/>
        <v>5.4000000000000097E-2</v>
      </c>
      <c r="E281" s="7">
        <f t="shared" si="124"/>
        <v>1094091.711374636</v>
      </c>
      <c r="I281" s="14"/>
      <c r="J281" s="14"/>
      <c r="K281" s="18"/>
      <c r="L281" s="7">
        <f t="shared" si="125"/>
        <v>10625.74450412274</v>
      </c>
      <c r="M281" s="7">
        <f t="shared" si="150"/>
        <v>1019226.6651416059</v>
      </c>
      <c r="N281" s="14">
        <f t="shared" si="139"/>
        <v>40.067416445678518</v>
      </c>
      <c r="O281" s="13">
        <f t="shared" si="151"/>
        <v>5482.067197576087</v>
      </c>
      <c r="P281" s="7">
        <f t="shared" si="140"/>
        <v>1453825.8406266258</v>
      </c>
      <c r="Q281" s="12">
        <f t="shared" si="145"/>
        <v>271</v>
      </c>
      <c r="R281" s="9">
        <v>265.19664721903433</v>
      </c>
      <c r="S281" s="11">
        <f t="shared" si="148"/>
        <v>5.4000000000000097E-2</v>
      </c>
      <c r="T281" s="10">
        <f t="shared" si="141"/>
        <v>2834110.461839173</v>
      </c>
      <c r="U281" s="10">
        <f t="shared" si="149"/>
        <v>3685807.0625317269</v>
      </c>
      <c r="V281" s="10">
        <f t="shared" si="142"/>
        <v>1000</v>
      </c>
      <c r="W281" s="10">
        <f t="shared" si="143"/>
        <v>415482.66540509521</v>
      </c>
      <c r="X281" s="9">
        <f t="shared" si="126"/>
        <v>3.7707867368853583</v>
      </c>
      <c r="Y281" s="9">
        <f t="shared" si="146"/>
        <v>13902.163172849932</v>
      </c>
      <c r="AA281" s="10">
        <f t="shared" si="127"/>
        <v>2762.7202024584808</v>
      </c>
      <c r="AB281" s="10">
        <f t="shared" si="147"/>
        <v>751459.89506870473</v>
      </c>
      <c r="AC281" s="23"/>
      <c r="AD281" s="25">
        <f t="shared" si="128"/>
        <v>-2762.7202024584808</v>
      </c>
      <c r="AE281" s="25">
        <f t="shared" si="129"/>
        <v>-2762.7202024584808</v>
      </c>
      <c r="AF281" s="25">
        <f t="shared" si="130"/>
        <v>0</v>
      </c>
      <c r="AG281" s="25">
        <f t="shared" si="131"/>
        <v>0</v>
      </c>
      <c r="AH281" s="25">
        <f t="shared" si="132"/>
        <v>0</v>
      </c>
      <c r="AI281" s="25">
        <f t="shared" si="133"/>
        <v>0</v>
      </c>
      <c r="AJ281" s="25">
        <f t="shared" si="134"/>
        <v>0</v>
      </c>
      <c r="AK281" s="25">
        <f t="shared" si="135"/>
        <v>0</v>
      </c>
      <c r="AL281" s="25">
        <f t="shared" si="136"/>
        <v>0</v>
      </c>
      <c r="AM281" s="25">
        <f t="shared" si="137"/>
        <v>0</v>
      </c>
      <c r="AO281">
        <f t="shared" si="122"/>
        <v>-0.58333333333333393</v>
      </c>
    </row>
    <row r="282" spans="1:41" x14ac:dyDescent="0.3">
      <c r="A282" s="4">
        <f t="shared" si="144"/>
        <v>273</v>
      </c>
      <c r="B282">
        <v>252.7324047997397</v>
      </c>
      <c r="C282" s="5">
        <f t="shared" si="123"/>
        <v>176</v>
      </c>
      <c r="D282" s="6">
        <f t="shared" si="138"/>
        <v>-4.7000000000000083E-2</v>
      </c>
      <c r="E282" s="7">
        <f t="shared" si="124"/>
        <v>1105994.8851735704</v>
      </c>
      <c r="I282" s="14"/>
      <c r="J282" s="14"/>
      <c r="K282" s="18"/>
      <c r="L282" s="7">
        <f t="shared" si="125"/>
        <v>10625.74450412274</v>
      </c>
      <c r="M282" s="7">
        <f t="shared" si="150"/>
        <v>1029852.4096457287</v>
      </c>
      <c r="N282" s="14">
        <f t="shared" si="139"/>
        <v>42.043459019599709</v>
      </c>
      <c r="O282" s="13">
        <f t="shared" si="151"/>
        <v>5524.110656595687</v>
      </c>
      <c r="P282" s="7">
        <f t="shared" si="140"/>
        <v>1396121.7706212969</v>
      </c>
      <c r="Q282" s="12">
        <f t="shared" si="145"/>
        <v>272</v>
      </c>
      <c r="R282" s="9">
        <v>252.7324047997397</v>
      </c>
      <c r="S282" s="11">
        <f t="shared" si="148"/>
        <v>-4.7000000000000083E-2</v>
      </c>
      <c r="T282" s="10">
        <f t="shared" si="141"/>
        <v>2860513.7918919786</v>
      </c>
      <c r="U282" s="10">
        <f t="shared" si="149"/>
        <v>3513527.1305927355</v>
      </c>
      <c r="V282" s="10">
        <f t="shared" si="142"/>
        <v>1000</v>
      </c>
      <c r="W282" s="10">
        <f t="shared" si="143"/>
        <v>416482.66540509521</v>
      </c>
      <c r="X282" s="9">
        <f t="shared" si="126"/>
        <v>3.9567541835103448</v>
      </c>
      <c r="Y282" s="9">
        <f t="shared" si="146"/>
        <v>13906.119927033442</v>
      </c>
      <c r="AA282" s="10">
        <f t="shared" si="127"/>
        <v>2762.7202024584808</v>
      </c>
      <c r="AB282" s="10">
        <f t="shared" si="147"/>
        <v>754222.61527116317</v>
      </c>
      <c r="AC282" s="23"/>
      <c r="AD282" s="25">
        <f t="shared" si="128"/>
        <v>-2762.7202024584808</v>
      </c>
      <c r="AE282" s="25">
        <f t="shared" si="129"/>
        <v>-2762.7202024584808</v>
      </c>
      <c r="AF282" s="25">
        <f t="shared" si="130"/>
        <v>0</v>
      </c>
      <c r="AG282" s="25">
        <f t="shared" si="131"/>
        <v>0</v>
      </c>
      <c r="AH282" s="25">
        <f t="shared" si="132"/>
        <v>0</v>
      </c>
      <c r="AI282" s="25">
        <f t="shared" si="133"/>
        <v>0</v>
      </c>
      <c r="AJ282" s="25">
        <f t="shared" si="134"/>
        <v>0</v>
      </c>
      <c r="AK282" s="25">
        <f t="shared" si="135"/>
        <v>0</v>
      </c>
      <c r="AL282" s="25">
        <f t="shared" si="136"/>
        <v>0</v>
      </c>
      <c r="AM282" s="25">
        <f t="shared" si="137"/>
        <v>0</v>
      </c>
      <c r="AO282">
        <f t="shared" si="122"/>
        <v>-0.66666666666666607</v>
      </c>
    </row>
    <row r="283" spans="1:41" x14ac:dyDescent="0.3">
      <c r="A283" s="4">
        <f t="shared" si="144"/>
        <v>274</v>
      </c>
      <c r="B283">
        <v>249.69961594214283</v>
      </c>
      <c r="C283" s="5">
        <f t="shared" si="123"/>
        <v>177</v>
      </c>
      <c r="D283" s="6">
        <f t="shared" si="138"/>
        <v>-1.1999999999999974E-2</v>
      </c>
      <c r="E283" s="7">
        <f t="shared" si="124"/>
        <v>1117997.2520874958</v>
      </c>
      <c r="I283" s="14"/>
      <c r="J283" s="14"/>
      <c r="K283" s="18"/>
      <c r="L283" s="7">
        <f t="shared" si="125"/>
        <v>10625.74450412274</v>
      </c>
      <c r="M283" s="7">
        <f t="shared" si="150"/>
        <v>1040478.1541498514</v>
      </c>
      <c r="N283" s="14">
        <f t="shared" si="139"/>
        <v>42.554108319432899</v>
      </c>
      <c r="O283" s="13">
        <f t="shared" si="151"/>
        <v>5566.66476491512</v>
      </c>
      <c r="P283" s="7">
        <f t="shared" si="140"/>
        <v>1389994.0538779642</v>
      </c>
      <c r="Q283" s="12">
        <f t="shared" si="145"/>
        <v>273</v>
      </c>
      <c r="R283" s="9">
        <v>249.69961594214283</v>
      </c>
      <c r="S283" s="11">
        <f t="shared" si="148"/>
        <v>-1.1999999999999974E-2</v>
      </c>
      <c r="T283" s="10">
        <f t="shared" si="141"/>
        <v>2887137.1496952237</v>
      </c>
      <c r="U283" s="10">
        <f t="shared" si="149"/>
        <v>3472352.8050256227</v>
      </c>
      <c r="V283" s="10">
        <f t="shared" si="142"/>
        <v>1000</v>
      </c>
      <c r="W283" s="10">
        <f t="shared" si="143"/>
        <v>417482.66540509521</v>
      </c>
      <c r="X283" s="9">
        <f t="shared" si="126"/>
        <v>4.0048119266299036</v>
      </c>
      <c r="Y283" s="9">
        <f t="shared" si="146"/>
        <v>13910.124738960072</v>
      </c>
      <c r="AA283" s="10">
        <f t="shared" si="127"/>
        <v>2762.7202024584808</v>
      </c>
      <c r="AB283" s="10">
        <f t="shared" si="147"/>
        <v>756985.33547362161</v>
      </c>
      <c r="AC283" s="23"/>
      <c r="AD283" s="25">
        <f t="shared" si="128"/>
        <v>-2762.7202024584808</v>
      </c>
      <c r="AE283" s="25">
        <f t="shared" si="129"/>
        <v>-2762.7202024584808</v>
      </c>
      <c r="AF283" s="25">
        <f t="shared" si="130"/>
        <v>0</v>
      </c>
      <c r="AG283" s="25">
        <f t="shared" si="131"/>
        <v>0</v>
      </c>
      <c r="AH283" s="25">
        <f t="shared" si="132"/>
        <v>0</v>
      </c>
      <c r="AI283" s="25">
        <f t="shared" si="133"/>
        <v>0</v>
      </c>
      <c r="AJ283" s="25">
        <f t="shared" si="134"/>
        <v>0</v>
      </c>
      <c r="AK283" s="25">
        <f t="shared" si="135"/>
        <v>0</v>
      </c>
      <c r="AL283" s="25">
        <f t="shared" si="136"/>
        <v>0</v>
      </c>
      <c r="AM283" s="25">
        <f t="shared" si="137"/>
        <v>0</v>
      </c>
      <c r="AO283">
        <f t="shared" si="122"/>
        <v>-0.75</v>
      </c>
    </row>
    <row r="284" spans="1:41" x14ac:dyDescent="0.3">
      <c r="A284" s="4">
        <f t="shared" si="144"/>
        <v>275</v>
      </c>
      <c r="B284">
        <v>275.6683760001257</v>
      </c>
      <c r="C284" s="5">
        <f t="shared" si="123"/>
        <v>178</v>
      </c>
      <c r="D284" s="6">
        <f t="shared" si="138"/>
        <v>0.10400000000000009</v>
      </c>
      <c r="E284" s="7">
        <f t="shared" si="124"/>
        <v>1130099.638725704</v>
      </c>
      <c r="I284" s="14"/>
      <c r="J284" s="14"/>
      <c r="K284" s="18"/>
      <c r="L284" s="7">
        <f t="shared" si="125"/>
        <v>10625.74450412274</v>
      </c>
      <c r="M284" s="7">
        <f t="shared" si="150"/>
        <v>1051103.8986539741</v>
      </c>
      <c r="N284" s="14">
        <f t="shared" si="139"/>
        <v>38.545387970500812</v>
      </c>
      <c r="O284" s="13">
        <f t="shared" si="151"/>
        <v>5605.210152885621</v>
      </c>
      <c r="P284" s="7">
        <f t="shared" si="140"/>
        <v>1545179.1799853954</v>
      </c>
      <c r="Q284" s="12">
        <f t="shared" si="145"/>
        <v>274</v>
      </c>
      <c r="R284" s="9">
        <v>275.6683760001257</v>
      </c>
      <c r="S284" s="11">
        <f t="shared" si="148"/>
        <v>0.10400000000000009</v>
      </c>
      <c r="T284" s="10">
        <f t="shared" si="141"/>
        <v>2913982.3688134965</v>
      </c>
      <c r="U284" s="10">
        <f t="shared" si="149"/>
        <v>3834581.4967482877</v>
      </c>
      <c r="V284" s="10">
        <f t="shared" si="142"/>
        <v>1000</v>
      </c>
      <c r="W284" s="10">
        <f t="shared" si="143"/>
        <v>418482.66540509521</v>
      </c>
      <c r="X284" s="9">
        <f t="shared" si="126"/>
        <v>3.6275470349908545</v>
      </c>
      <c r="Y284" s="9">
        <f t="shared" si="146"/>
        <v>13913.752285995062</v>
      </c>
      <c r="AA284" s="10">
        <f t="shared" si="127"/>
        <v>2762.7202024584808</v>
      </c>
      <c r="AB284" s="10">
        <f t="shared" si="147"/>
        <v>759748.05567608005</v>
      </c>
      <c r="AC284" s="23"/>
      <c r="AD284" s="25">
        <f t="shared" si="128"/>
        <v>-2762.7202024584808</v>
      </c>
      <c r="AE284" s="25">
        <f t="shared" si="129"/>
        <v>-2762.7202024584808</v>
      </c>
      <c r="AF284" s="25">
        <f t="shared" si="130"/>
        <v>0</v>
      </c>
      <c r="AG284" s="25">
        <f t="shared" si="131"/>
        <v>0</v>
      </c>
      <c r="AH284" s="25">
        <f t="shared" si="132"/>
        <v>0</v>
      </c>
      <c r="AI284" s="25">
        <f t="shared" si="133"/>
        <v>0</v>
      </c>
      <c r="AJ284" s="25">
        <f t="shared" si="134"/>
        <v>0</v>
      </c>
      <c r="AK284" s="25">
        <f t="shared" si="135"/>
        <v>0</v>
      </c>
      <c r="AL284" s="25">
        <f t="shared" si="136"/>
        <v>0</v>
      </c>
      <c r="AM284" s="25">
        <f t="shared" si="137"/>
        <v>0</v>
      </c>
      <c r="AO284">
        <f t="shared" si="122"/>
        <v>-0.83333333333333393</v>
      </c>
    </row>
    <row r="285" spans="1:41" x14ac:dyDescent="0.3">
      <c r="A285" s="4">
        <f t="shared" si="144"/>
        <v>276</v>
      </c>
      <c r="B285">
        <v>286.97077941613082</v>
      </c>
      <c r="C285" s="5">
        <f t="shared" si="123"/>
        <v>179</v>
      </c>
      <c r="D285" s="6">
        <f t="shared" si="138"/>
        <v>4.0999999999999877E-2</v>
      </c>
      <c r="E285" s="7">
        <f t="shared" si="124"/>
        <v>1142302.8785858974</v>
      </c>
      <c r="I285" s="14"/>
      <c r="J285" s="14"/>
      <c r="K285" s="18"/>
      <c r="L285" s="7">
        <f t="shared" si="125"/>
        <v>10625.74450412274</v>
      </c>
      <c r="M285" s="7">
        <f t="shared" si="150"/>
        <v>1061729.6431580968</v>
      </c>
      <c r="N285" s="14">
        <f t="shared" si="139"/>
        <v>37.027269904419612</v>
      </c>
      <c r="O285" s="13">
        <f t="shared" si="151"/>
        <v>5642.2374227900409</v>
      </c>
      <c r="P285" s="7">
        <f t="shared" si="140"/>
        <v>1619157.2708689193</v>
      </c>
      <c r="Q285" s="12">
        <f t="shared" si="145"/>
        <v>275</v>
      </c>
      <c r="R285" s="9">
        <v>286.97077941613082</v>
      </c>
      <c r="S285" s="11">
        <f t="shared" si="148"/>
        <v>4.0999999999999877E-2</v>
      </c>
      <c r="T285" s="10">
        <f t="shared" si="141"/>
        <v>2941051.2980910875</v>
      </c>
      <c r="U285" s="10">
        <f t="shared" si="149"/>
        <v>3992840.3381149671</v>
      </c>
      <c r="V285" s="10">
        <f t="shared" si="142"/>
        <v>1000</v>
      </c>
      <c r="W285" s="10">
        <f t="shared" si="143"/>
        <v>419482.66540509521</v>
      </c>
      <c r="X285" s="9">
        <f t="shared" si="126"/>
        <v>3.4846753458125406</v>
      </c>
      <c r="Y285" s="9">
        <f t="shared" si="146"/>
        <v>13917.236961340875</v>
      </c>
      <c r="AA285" s="10">
        <f t="shared" si="127"/>
        <v>2762.7202024584808</v>
      </c>
      <c r="AB285" s="10">
        <f t="shared" si="147"/>
        <v>762510.77587853849</v>
      </c>
      <c r="AC285" s="23"/>
      <c r="AD285" s="25">
        <f t="shared" si="128"/>
        <v>-2762.7202024584808</v>
      </c>
      <c r="AE285" s="25">
        <f t="shared" si="129"/>
        <v>-2762.7202024584808</v>
      </c>
      <c r="AF285" s="25">
        <f t="shared" si="130"/>
        <v>0</v>
      </c>
      <c r="AG285" s="25">
        <f t="shared" si="131"/>
        <v>0</v>
      </c>
      <c r="AH285" s="25">
        <f t="shared" si="132"/>
        <v>0</v>
      </c>
      <c r="AI285" s="25">
        <f t="shared" si="133"/>
        <v>0</v>
      </c>
      <c r="AJ285" s="25">
        <f t="shared" si="134"/>
        <v>0</v>
      </c>
      <c r="AK285" s="25">
        <f t="shared" si="135"/>
        <v>0</v>
      </c>
      <c r="AL285" s="25">
        <f t="shared" si="136"/>
        <v>0</v>
      </c>
      <c r="AM285" s="25">
        <f t="shared" si="137"/>
        <v>0</v>
      </c>
      <c r="AO285">
        <f t="shared" si="122"/>
        <v>-0.91666666666666607</v>
      </c>
    </row>
    <row r="286" spans="1:41" x14ac:dyDescent="0.3">
      <c r="A286" s="4">
        <f t="shared" si="144"/>
        <v>277</v>
      </c>
      <c r="B286">
        <v>276.06588979831787</v>
      </c>
      <c r="C286" s="5">
        <f t="shared" si="123"/>
        <v>180</v>
      </c>
      <c r="D286" s="6">
        <f t="shared" si="138"/>
        <v>-3.7999999999999944E-2</v>
      </c>
      <c r="E286" s="7">
        <f t="shared" si="124"/>
        <v>1154607.8121115917</v>
      </c>
      <c r="I286" s="14"/>
      <c r="J286" s="14"/>
      <c r="K286" s="18"/>
      <c r="L286" s="7">
        <f t="shared" si="125"/>
        <v>11698.944699039137</v>
      </c>
      <c r="M286" s="7">
        <f t="shared" si="150"/>
        <v>1073428.587857136</v>
      </c>
      <c r="N286" s="14">
        <f t="shared" si="139"/>
        <v>42.377363996638245</v>
      </c>
      <c r="O286" s="13">
        <f t="shared" si="151"/>
        <v>5684.6147867866794</v>
      </c>
      <c r="P286" s="7">
        <f t="shared" si="140"/>
        <v>1569328.2392749398</v>
      </c>
      <c r="Q286" s="12">
        <f t="shared" si="145"/>
        <v>276</v>
      </c>
      <c r="R286" s="9">
        <v>276.06588979831787</v>
      </c>
      <c r="S286" s="11">
        <f t="shared" si="148"/>
        <v>-3.7999999999999944E-2</v>
      </c>
      <c r="T286" s="10">
        <f t="shared" si="141"/>
        <v>2968345.8017793247</v>
      </c>
      <c r="U286" s="10">
        <f t="shared" si="149"/>
        <v>3842074.4052665988</v>
      </c>
      <c r="V286" s="10">
        <f t="shared" si="142"/>
        <v>1000</v>
      </c>
      <c r="W286" s="10">
        <f t="shared" si="143"/>
        <v>420482.66540509521</v>
      </c>
      <c r="X286" s="9">
        <f t="shared" si="126"/>
        <v>3.62232364429578</v>
      </c>
      <c r="Y286" s="9">
        <f t="shared" si="146"/>
        <v>13920.859284985172</v>
      </c>
      <c r="AA286" s="10">
        <f t="shared" si="127"/>
        <v>2762.7202024584808</v>
      </c>
      <c r="AB286" s="10">
        <f t="shared" si="147"/>
        <v>765273.49608099693</v>
      </c>
      <c r="AC286" s="23"/>
      <c r="AD286" s="25">
        <f t="shared" si="128"/>
        <v>-2762.7202024584808</v>
      </c>
      <c r="AE286" s="25">
        <f t="shared" si="129"/>
        <v>-2762.7202024584808</v>
      </c>
      <c r="AF286" s="25">
        <f t="shared" si="130"/>
        <v>0</v>
      </c>
      <c r="AG286" s="25">
        <f t="shared" si="131"/>
        <v>0</v>
      </c>
      <c r="AH286" s="25">
        <f t="shared" si="132"/>
        <v>0</v>
      </c>
      <c r="AI286" s="25">
        <f t="shared" si="133"/>
        <v>0</v>
      </c>
      <c r="AJ286" s="25">
        <f t="shared" si="134"/>
        <v>0</v>
      </c>
      <c r="AK286" s="25">
        <f t="shared" si="135"/>
        <v>0</v>
      </c>
      <c r="AL286" s="25">
        <f t="shared" si="136"/>
        <v>0</v>
      </c>
      <c r="AM286" s="25">
        <f t="shared" si="137"/>
        <v>0</v>
      </c>
      <c r="AO286">
        <f t="shared" si="122"/>
        <v>0</v>
      </c>
    </row>
    <row r="287" spans="1:41" x14ac:dyDescent="0.3">
      <c r="A287" s="4">
        <f t="shared" si="144"/>
        <v>278</v>
      </c>
      <c r="B287">
        <v>281.86327348408253</v>
      </c>
      <c r="C287" s="5">
        <f t="shared" si="123"/>
        <v>181</v>
      </c>
      <c r="D287" s="6">
        <f t="shared" si="138"/>
        <v>2.0999999999999935E-2</v>
      </c>
      <c r="E287" s="7">
        <f t="shared" si="124"/>
        <v>1167015.2867500004</v>
      </c>
      <c r="I287" s="14"/>
      <c r="J287" s="14"/>
      <c r="K287" s="18"/>
      <c r="L287" s="7">
        <f t="shared" si="125"/>
        <v>11698.944699039137</v>
      </c>
      <c r="M287" s="7">
        <f t="shared" si="150"/>
        <v>1085127.5325561753</v>
      </c>
      <c r="N287" s="14">
        <f t="shared" si="139"/>
        <v>41.505743385541869</v>
      </c>
      <c r="O287" s="13">
        <f t="shared" si="151"/>
        <v>5726.1205301722212</v>
      </c>
      <c r="P287" s="7">
        <f t="shared" si="140"/>
        <v>1613983.0769987523</v>
      </c>
      <c r="Q287" s="12">
        <f t="shared" si="145"/>
        <v>277</v>
      </c>
      <c r="R287" s="9">
        <v>281.86327348408253</v>
      </c>
      <c r="S287" s="11">
        <f t="shared" si="148"/>
        <v>2.0999999999999935E-2</v>
      </c>
      <c r="T287" s="10">
        <f t="shared" si="141"/>
        <v>2995867.7596649649</v>
      </c>
      <c r="U287" s="10">
        <f t="shared" si="149"/>
        <v>3923778.9677771972</v>
      </c>
      <c r="V287" s="10">
        <f t="shared" si="142"/>
        <v>1000</v>
      </c>
      <c r="W287" s="10">
        <f t="shared" si="143"/>
        <v>421482.66540509521</v>
      </c>
      <c r="X287" s="9">
        <f t="shared" si="126"/>
        <v>3.5478194361369053</v>
      </c>
      <c r="Y287" s="9">
        <f t="shared" si="146"/>
        <v>13924.407104421309</v>
      </c>
      <c r="AA287" s="10">
        <f t="shared" si="127"/>
        <v>2762.7202024584808</v>
      </c>
      <c r="AB287" s="10">
        <f t="shared" si="147"/>
        <v>768036.21628345537</v>
      </c>
      <c r="AC287" s="23"/>
      <c r="AD287" s="25">
        <f t="shared" si="128"/>
        <v>-2762.7202024584808</v>
      </c>
      <c r="AE287" s="25">
        <f t="shared" si="129"/>
        <v>-2762.7202024584808</v>
      </c>
      <c r="AF287" s="25">
        <f t="shared" si="130"/>
        <v>0</v>
      </c>
      <c r="AG287" s="25">
        <f t="shared" si="131"/>
        <v>0</v>
      </c>
      <c r="AH287" s="25">
        <f t="shared" si="132"/>
        <v>0</v>
      </c>
      <c r="AI287" s="25">
        <f t="shared" si="133"/>
        <v>0</v>
      </c>
      <c r="AJ287" s="25">
        <f t="shared" si="134"/>
        <v>0</v>
      </c>
      <c r="AK287" s="25">
        <f t="shared" si="135"/>
        <v>0</v>
      </c>
      <c r="AL287" s="25">
        <f t="shared" si="136"/>
        <v>0</v>
      </c>
      <c r="AM287" s="25">
        <f t="shared" si="137"/>
        <v>0</v>
      </c>
      <c r="AO287">
        <f t="shared" si="122"/>
        <v>-8.3333333333333925E-2</v>
      </c>
    </row>
    <row r="288" spans="1:41" x14ac:dyDescent="0.3">
      <c r="A288" s="4">
        <f t="shared" si="144"/>
        <v>279</v>
      </c>
      <c r="B288">
        <v>259.31421160535592</v>
      </c>
      <c r="C288" s="5">
        <f t="shared" si="123"/>
        <v>182</v>
      </c>
      <c r="D288" s="6">
        <f t="shared" si="138"/>
        <v>-0.08</v>
      </c>
      <c r="E288" s="7">
        <f t="shared" si="124"/>
        <v>1179526.1570103962</v>
      </c>
      <c r="I288" s="14"/>
      <c r="J288" s="14"/>
      <c r="K288" s="18"/>
      <c r="L288" s="7">
        <f t="shared" si="125"/>
        <v>11698.944699039137</v>
      </c>
      <c r="M288" s="7">
        <f t="shared" si="150"/>
        <v>1096826.4772552145</v>
      </c>
      <c r="N288" s="14">
        <f t="shared" si="139"/>
        <v>45.11493846254551</v>
      </c>
      <c r="O288" s="13">
        <f t="shared" si="151"/>
        <v>5771.2354686347662</v>
      </c>
      <c r="P288" s="7">
        <f t="shared" si="140"/>
        <v>1496563.3755378912</v>
      </c>
      <c r="Q288" s="12">
        <f t="shared" si="145"/>
        <v>278</v>
      </c>
      <c r="R288" s="9">
        <v>259.31421160535592</v>
      </c>
      <c r="S288" s="11">
        <f t="shared" si="148"/>
        <v>-0.08</v>
      </c>
      <c r="T288" s="10">
        <f t="shared" si="141"/>
        <v>3023619.0671996521</v>
      </c>
      <c r="U288" s="10">
        <f t="shared" si="149"/>
        <v>3610796.6503550215</v>
      </c>
      <c r="V288" s="10">
        <f t="shared" si="142"/>
        <v>1000</v>
      </c>
      <c r="W288" s="10">
        <f t="shared" si="143"/>
        <v>422482.66540509521</v>
      </c>
      <c r="X288" s="9">
        <f t="shared" si="126"/>
        <v>3.8563254740618538</v>
      </c>
      <c r="Y288" s="9">
        <f t="shared" si="146"/>
        <v>13928.263429895371</v>
      </c>
      <c r="AA288" s="10">
        <f t="shared" si="127"/>
        <v>2762.7202024584808</v>
      </c>
      <c r="AB288" s="10">
        <f t="shared" si="147"/>
        <v>770798.93648591381</v>
      </c>
      <c r="AC288" s="23"/>
      <c r="AD288" s="25">
        <f t="shared" si="128"/>
        <v>-2762.7202024584808</v>
      </c>
      <c r="AE288" s="25">
        <f t="shared" si="129"/>
        <v>-2762.7202024584808</v>
      </c>
      <c r="AF288" s="25">
        <f t="shared" si="130"/>
        <v>0</v>
      </c>
      <c r="AG288" s="25">
        <f t="shared" si="131"/>
        <v>0</v>
      </c>
      <c r="AH288" s="25">
        <f t="shared" si="132"/>
        <v>0</v>
      </c>
      <c r="AI288" s="25">
        <f t="shared" si="133"/>
        <v>0</v>
      </c>
      <c r="AJ288" s="25">
        <f t="shared" si="134"/>
        <v>0</v>
      </c>
      <c r="AK288" s="25">
        <f t="shared" si="135"/>
        <v>0</v>
      </c>
      <c r="AL288" s="25">
        <f t="shared" si="136"/>
        <v>0</v>
      </c>
      <c r="AM288" s="25">
        <f t="shared" si="137"/>
        <v>0</v>
      </c>
      <c r="AO288">
        <f t="shared" si="122"/>
        <v>-0.16666666666666607</v>
      </c>
    </row>
    <row r="289" spans="1:41" x14ac:dyDescent="0.3">
      <c r="A289" s="4">
        <f t="shared" si="144"/>
        <v>280</v>
      </c>
      <c r="B289">
        <v>247.64507208311488</v>
      </c>
      <c r="C289" s="5">
        <f t="shared" si="123"/>
        <v>183</v>
      </c>
      <c r="D289" s="6">
        <f t="shared" si="138"/>
        <v>-4.5000000000000089E-2</v>
      </c>
      <c r="E289" s="7">
        <f t="shared" si="124"/>
        <v>1192141.2845229614</v>
      </c>
      <c r="I289" s="14"/>
      <c r="J289" s="14"/>
      <c r="K289" s="18"/>
      <c r="L289" s="7">
        <f t="shared" si="125"/>
        <v>11698.944699039137</v>
      </c>
      <c r="M289" s="7">
        <f t="shared" si="150"/>
        <v>1108525.4219542537</v>
      </c>
      <c r="N289" s="14">
        <f t="shared" si="139"/>
        <v>47.240773259209959</v>
      </c>
      <c r="O289" s="13">
        <f t="shared" si="151"/>
        <v>5818.4762418939763</v>
      </c>
      <c r="P289" s="7">
        <f t="shared" si="140"/>
        <v>1440916.9683377251</v>
      </c>
      <c r="Q289" s="12">
        <f t="shared" si="145"/>
        <v>279</v>
      </c>
      <c r="R289" s="9">
        <v>247.64507208311488</v>
      </c>
      <c r="S289" s="11">
        <f t="shared" si="148"/>
        <v>-4.5000000000000089E-2</v>
      </c>
      <c r="T289" s="10">
        <f t="shared" si="141"/>
        <v>3051601.6356304614</v>
      </c>
      <c r="U289" s="10">
        <f t="shared" si="149"/>
        <v>3449265.8010890456</v>
      </c>
      <c r="V289" s="10">
        <f t="shared" si="142"/>
        <v>1000</v>
      </c>
      <c r="W289" s="10">
        <f t="shared" si="143"/>
        <v>423482.66540509521</v>
      </c>
      <c r="X289" s="9">
        <f t="shared" si="126"/>
        <v>4.0380371456145072</v>
      </c>
      <c r="Y289" s="9">
        <f t="shared" si="146"/>
        <v>13932.301467040985</v>
      </c>
      <c r="AA289" s="10">
        <f t="shared" si="127"/>
        <v>2762.7202024584808</v>
      </c>
      <c r="AB289" s="10">
        <f t="shared" si="147"/>
        <v>773561.65668837226</v>
      </c>
      <c r="AC289" s="23"/>
      <c r="AD289" s="25">
        <f t="shared" si="128"/>
        <v>-2762.7202024584808</v>
      </c>
      <c r="AE289" s="25">
        <f t="shared" si="129"/>
        <v>-2762.7202024584808</v>
      </c>
      <c r="AF289" s="25">
        <f t="shared" si="130"/>
        <v>0</v>
      </c>
      <c r="AG289" s="25">
        <f t="shared" si="131"/>
        <v>0</v>
      </c>
      <c r="AH289" s="25">
        <f t="shared" si="132"/>
        <v>0</v>
      </c>
      <c r="AI289" s="25">
        <f t="shared" si="133"/>
        <v>0</v>
      </c>
      <c r="AJ289" s="25">
        <f t="shared" si="134"/>
        <v>0</v>
      </c>
      <c r="AK289" s="25">
        <f t="shared" si="135"/>
        <v>0</v>
      </c>
      <c r="AL289" s="25">
        <f t="shared" si="136"/>
        <v>0</v>
      </c>
      <c r="AM289" s="25">
        <f t="shared" si="137"/>
        <v>0</v>
      </c>
      <c r="AO289">
        <f t="shared" si="122"/>
        <v>-0.25</v>
      </c>
    </row>
    <row r="290" spans="1:41" x14ac:dyDescent="0.3">
      <c r="A290" s="4">
        <f t="shared" si="144"/>
        <v>281</v>
      </c>
      <c r="B290">
        <v>266.96138770559787</v>
      </c>
      <c r="C290" s="5">
        <f t="shared" si="123"/>
        <v>184</v>
      </c>
      <c r="D290" s="6">
        <f t="shared" si="138"/>
        <v>7.8000000000000111E-2</v>
      </c>
      <c r="E290" s="7">
        <f t="shared" si="124"/>
        <v>1204861.5380981318</v>
      </c>
      <c r="I290" s="14"/>
      <c r="J290" s="14"/>
      <c r="K290" s="18"/>
      <c r="L290" s="7">
        <f t="shared" si="125"/>
        <v>11698.944699039137</v>
      </c>
      <c r="M290" s="7">
        <f t="shared" si="150"/>
        <v>1120224.3666532929</v>
      </c>
      <c r="N290" s="14">
        <f t="shared" si="139"/>
        <v>43.822609702421111</v>
      </c>
      <c r="O290" s="13">
        <f t="shared" si="151"/>
        <v>5862.2988515963971</v>
      </c>
      <c r="P290" s="7">
        <f t="shared" si="140"/>
        <v>1565007.436567107</v>
      </c>
      <c r="Q290" s="12">
        <f t="shared" si="145"/>
        <v>280</v>
      </c>
      <c r="R290" s="9">
        <v>266.96138770559787</v>
      </c>
      <c r="S290" s="11">
        <f t="shared" si="148"/>
        <v>7.8000000000000111E-2</v>
      </c>
      <c r="T290" s="10">
        <f t="shared" si="141"/>
        <v>3079817.3921315274</v>
      </c>
      <c r="U290" s="10">
        <f t="shared" si="149"/>
        <v>3719386.5335739916</v>
      </c>
      <c r="V290" s="10">
        <f t="shared" si="142"/>
        <v>1000</v>
      </c>
      <c r="W290" s="10">
        <f t="shared" si="143"/>
        <v>424482.66540509521</v>
      </c>
      <c r="X290" s="9">
        <f t="shared" si="126"/>
        <v>3.7458600608668888</v>
      </c>
      <c r="Y290" s="9">
        <f t="shared" si="146"/>
        <v>13936.047327101851</v>
      </c>
      <c r="AA290" s="10">
        <f t="shared" si="127"/>
        <v>2762.7202024584808</v>
      </c>
      <c r="AB290" s="10">
        <f t="shared" si="147"/>
        <v>776324.3768908307</v>
      </c>
      <c r="AC290" s="23"/>
      <c r="AD290" s="25">
        <f t="shared" si="128"/>
        <v>-2762.7202024584808</v>
      </c>
      <c r="AE290" s="25">
        <f t="shared" si="129"/>
        <v>-2762.7202024584808</v>
      </c>
      <c r="AF290" s="25">
        <f t="shared" si="130"/>
        <v>0</v>
      </c>
      <c r="AG290" s="25">
        <f t="shared" si="131"/>
        <v>0</v>
      </c>
      <c r="AH290" s="25">
        <f t="shared" si="132"/>
        <v>0</v>
      </c>
      <c r="AI290" s="25">
        <f t="shared" si="133"/>
        <v>0</v>
      </c>
      <c r="AJ290" s="25">
        <f t="shared" si="134"/>
        <v>0</v>
      </c>
      <c r="AK290" s="25">
        <f t="shared" si="135"/>
        <v>0</v>
      </c>
      <c r="AL290" s="25">
        <f t="shared" si="136"/>
        <v>0</v>
      </c>
      <c r="AM290" s="25">
        <f t="shared" si="137"/>
        <v>0</v>
      </c>
      <c r="AO290">
        <f t="shared" si="122"/>
        <v>-0.33333333333333393</v>
      </c>
    </row>
    <row r="291" spans="1:41" x14ac:dyDescent="0.3">
      <c r="A291" s="4">
        <f t="shared" si="144"/>
        <v>282</v>
      </c>
      <c r="B291">
        <v>300.59852255650316</v>
      </c>
      <c r="C291" s="5">
        <f t="shared" si="123"/>
        <v>185</v>
      </c>
      <c r="D291" s="6">
        <f t="shared" si="138"/>
        <v>0.12599999999999981</v>
      </c>
      <c r="E291" s="7">
        <f t="shared" si="124"/>
        <v>1217687.7937864284</v>
      </c>
      <c r="I291" s="14"/>
      <c r="J291" s="14"/>
      <c r="K291" s="18"/>
      <c r="L291" s="7">
        <f t="shared" si="125"/>
        <v>11698.944699039137</v>
      </c>
      <c r="M291" s="7">
        <f t="shared" si="150"/>
        <v>1131923.3113523321</v>
      </c>
      <c r="N291" s="14">
        <f t="shared" si="139"/>
        <v>38.918836325418397</v>
      </c>
      <c r="O291" s="13">
        <f t="shared" si="151"/>
        <v>5901.217687921815</v>
      </c>
      <c r="P291" s="7">
        <f t="shared" si="140"/>
        <v>1773897.3182736011</v>
      </c>
      <c r="Q291" s="12">
        <f t="shared" si="145"/>
        <v>281</v>
      </c>
      <c r="R291" s="9">
        <v>300.59852255650316</v>
      </c>
      <c r="S291" s="11">
        <f t="shared" si="148"/>
        <v>0.12599999999999981</v>
      </c>
      <c r="T291" s="10">
        <f t="shared" si="141"/>
        <v>3108268.2799367686</v>
      </c>
      <c r="U291" s="10">
        <f t="shared" si="149"/>
        <v>4189155.236804314</v>
      </c>
      <c r="V291" s="10">
        <f t="shared" si="142"/>
        <v>1000</v>
      </c>
      <c r="W291" s="10">
        <f t="shared" si="143"/>
        <v>425482.66540509521</v>
      </c>
      <c r="X291" s="9">
        <f t="shared" si="126"/>
        <v>3.3266963240380902</v>
      </c>
      <c r="Y291" s="9">
        <f t="shared" si="146"/>
        <v>13939.374023425889</v>
      </c>
      <c r="AA291" s="10">
        <f t="shared" si="127"/>
        <v>2762.7202024584808</v>
      </c>
      <c r="AB291" s="10">
        <f t="shared" si="147"/>
        <v>779087.09709328914</v>
      </c>
      <c r="AC291" s="23"/>
      <c r="AD291" s="25">
        <f t="shared" si="128"/>
        <v>-2762.7202024584808</v>
      </c>
      <c r="AE291" s="25">
        <f t="shared" si="129"/>
        <v>-2762.7202024584808</v>
      </c>
      <c r="AF291" s="25">
        <f t="shared" si="130"/>
        <v>0</v>
      </c>
      <c r="AG291" s="25">
        <f t="shared" si="131"/>
        <v>0</v>
      </c>
      <c r="AH291" s="25">
        <f t="shared" si="132"/>
        <v>0</v>
      </c>
      <c r="AI291" s="25">
        <f t="shared" si="133"/>
        <v>0</v>
      </c>
      <c r="AJ291" s="25">
        <f t="shared" si="134"/>
        <v>0</v>
      </c>
      <c r="AK291" s="25">
        <f t="shared" si="135"/>
        <v>0</v>
      </c>
      <c r="AL291" s="25">
        <f t="shared" si="136"/>
        <v>0</v>
      </c>
      <c r="AM291" s="25">
        <f t="shared" si="137"/>
        <v>0</v>
      </c>
      <c r="AO291">
        <f t="shared" si="122"/>
        <v>-0.41666666666666607</v>
      </c>
    </row>
    <row r="292" spans="1:41" x14ac:dyDescent="0.3">
      <c r="A292" s="4">
        <f t="shared" si="144"/>
        <v>283</v>
      </c>
      <c r="B292">
        <v>314.42605459410231</v>
      </c>
      <c r="C292" s="5">
        <f t="shared" si="123"/>
        <v>186</v>
      </c>
      <c r="D292" s="6">
        <f t="shared" si="138"/>
        <v>4.6000000000000034E-2</v>
      </c>
      <c r="E292" s="7">
        <f t="shared" si="124"/>
        <v>1230620.9349387945</v>
      </c>
      <c r="I292" s="14"/>
      <c r="J292" s="14"/>
      <c r="K292" s="18"/>
      <c r="L292" s="7">
        <f t="shared" si="125"/>
        <v>11698.944699039137</v>
      </c>
      <c r="M292" s="7">
        <f t="shared" si="150"/>
        <v>1143622.2560513713</v>
      </c>
      <c r="N292" s="14">
        <f t="shared" si="139"/>
        <v>37.207300502312044</v>
      </c>
      <c r="O292" s="13">
        <f t="shared" si="151"/>
        <v>5938.4249884241272</v>
      </c>
      <c r="P292" s="7">
        <f t="shared" si="140"/>
        <v>1867195.539613226</v>
      </c>
      <c r="Q292" s="12">
        <f t="shared" si="145"/>
        <v>282</v>
      </c>
      <c r="R292" s="9">
        <v>314.42605459410231</v>
      </c>
      <c r="S292" s="11">
        <f t="shared" si="148"/>
        <v>4.6000000000000034E-2</v>
      </c>
      <c r="T292" s="10">
        <f t="shared" si="141"/>
        <v>3136956.2584737209</v>
      </c>
      <c r="U292" s="10">
        <f t="shared" si="149"/>
        <v>4382902.3776973123</v>
      </c>
      <c r="V292" s="10">
        <f t="shared" si="142"/>
        <v>1000</v>
      </c>
      <c r="W292" s="10">
        <f t="shared" si="143"/>
        <v>426482.66540509521</v>
      </c>
      <c r="X292" s="9">
        <f t="shared" si="126"/>
        <v>3.180398015332782</v>
      </c>
      <c r="Y292" s="9">
        <f t="shared" si="146"/>
        <v>13942.554421441222</v>
      </c>
      <c r="AA292" s="10">
        <f t="shared" si="127"/>
        <v>2762.7202024584808</v>
      </c>
      <c r="AB292" s="10">
        <f t="shared" si="147"/>
        <v>781849.81729574758</v>
      </c>
      <c r="AC292" s="23"/>
      <c r="AD292" s="25">
        <f t="shared" si="128"/>
        <v>-2762.7202024584808</v>
      </c>
      <c r="AE292" s="25">
        <f t="shared" si="129"/>
        <v>-2762.7202024584808</v>
      </c>
      <c r="AF292" s="25">
        <f t="shared" si="130"/>
        <v>0</v>
      </c>
      <c r="AG292" s="25">
        <f t="shared" si="131"/>
        <v>0</v>
      </c>
      <c r="AH292" s="25">
        <f t="shared" si="132"/>
        <v>0</v>
      </c>
      <c r="AI292" s="25">
        <f t="shared" si="133"/>
        <v>0</v>
      </c>
      <c r="AJ292" s="25">
        <f t="shared" si="134"/>
        <v>0</v>
      </c>
      <c r="AK292" s="25">
        <f t="shared" si="135"/>
        <v>0</v>
      </c>
      <c r="AL292" s="25">
        <f t="shared" si="136"/>
        <v>0</v>
      </c>
      <c r="AM292" s="25">
        <f t="shared" si="137"/>
        <v>0</v>
      </c>
      <c r="AO292">
        <f t="shared" ref="AO292:AO355" si="152">IF(C292="NA","NA",INT(C292/12)-(C292/12))</f>
        <v>-0.5</v>
      </c>
    </row>
    <row r="293" spans="1:41" x14ac:dyDescent="0.3">
      <c r="A293" s="4">
        <f t="shared" si="144"/>
        <v>284</v>
      </c>
      <c r="B293">
        <v>359.70340645565301</v>
      </c>
      <c r="C293" s="5">
        <f t="shared" si="123"/>
        <v>187</v>
      </c>
      <c r="D293" s="6">
        <f t="shared" si="138"/>
        <v>0.14399999999999988</v>
      </c>
      <c r="E293" s="7">
        <f t="shared" si="124"/>
        <v>1243661.8522674299</v>
      </c>
      <c r="I293" s="14"/>
      <c r="J293" s="14"/>
      <c r="K293" s="18"/>
      <c r="L293" s="7">
        <f t="shared" si="125"/>
        <v>11698.944699039137</v>
      </c>
      <c r="M293" s="7">
        <f t="shared" si="150"/>
        <v>1155321.2007504106</v>
      </c>
      <c r="N293" s="14">
        <f t="shared" si="139"/>
        <v>32.523864075447591</v>
      </c>
      <c r="O293" s="13">
        <f t="shared" si="151"/>
        <v>5970.948852499575</v>
      </c>
      <c r="P293" s="7">
        <f t="shared" si="140"/>
        <v>2147770.6420165696</v>
      </c>
      <c r="Q293" s="12">
        <f t="shared" si="145"/>
        <v>283</v>
      </c>
      <c r="R293" s="9">
        <v>359.70340645565301</v>
      </c>
      <c r="S293" s="11">
        <f t="shared" si="148"/>
        <v>0.14399999999999988</v>
      </c>
      <c r="T293" s="10">
        <f t="shared" si="141"/>
        <v>3165883.3034984805</v>
      </c>
      <c r="U293" s="10">
        <f t="shared" si="149"/>
        <v>5015184.3200857248</v>
      </c>
      <c r="V293" s="10">
        <f t="shared" si="142"/>
        <v>1000</v>
      </c>
      <c r="W293" s="10">
        <f t="shared" si="143"/>
        <v>427482.66540509521</v>
      </c>
      <c r="X293" s="9">
        <f t="shared" si="126"/>
        <v>2.7800681952209638</v>
      </c>
      <c r="Y293" s="9">
        <f t="shared" si="146"/>
        <v>13945.334489636443</v>
      </c>
      <c r="AA293" s="10">
        <f t="shared" si="127"/>
        <v>2762.7202024584808</v>
      </c>
      <c r="AB293" s="10">
        <f t="shared" si="147"/>
        <v>784612.53749820602</v>
      </c>
      <c r="AC293" s="23"/>
      <c r="AD293" s="25">
        <f t="shared" si="128"/>
        <v>-2762.7202024584808</v>
      </c>
      <c r="AE293" s="25">
        <f t="shared" si="129"/>
        <v>-2762.7202024584808</v>
      </c>
      <c r="AF293" s="25">
        <f t="shared" si="130"/>
        <v>0</v>
      </c>
      <c r="AG293" s="25">
        <f t="shared" si="131"/>
        <v>0</v>
      </c>
      <c r="AH293" s="25">
        <f t="shared" si="132"/>
        <v>0</v>
      </c>
      <c r="AI293" s="25">
        <f t="shared" si="133"/>
        <v>0</v>
      </c>
      <c r="AJ293" s="25">
        <f t="shared" si="134"/>
        <v>0</v>
      </c>
      <c r="AK293" s="25">
        <f t="shared" si="135"/>
        <v>0</v>
      </c>
      <c r="AL293" s="25">
        <f t="shared" si="136"/>
        <v>0</v>
      </c>
      <c r="AM293" s="25">
        <f t="shared" si="137"/>
        <v>0</v>
      </c>
      <c r="AO293">
        <f t="shared" si="152"/>
        <v>-0.58333333333333393</v>
      </c>
    </row>
    <row r="294" spans="1:41" x14ac:dyDescent="0.3">
      <c r="A294" s="4">
        <f t="shared" si="144"/>
        <v>285</v>
      </c>
      <c r="B294">
        <v>375.89005974615736</v>
      </c>
      <c r="C294" s="5">
        <f t="shared" si="123"/>
        <v>188</v>
      </c>
      <c r="D294" s="6">
        <f t="shared" si="138"/>
        <v>4.4999999999999908E-2</v>
      </c>
      <c r="E294" s="7">
        <f t="shared" si="124"/>
        <v>1256811.4439071375</v>
      </c>
      <c r="I294" s="14"/>
      <c r="J294" s="14"/>
      <c r="K294" s="18"/>
      <c r="L294" s="7">
        <f t="shared" si="125"/>
        <v>11698.944699039137</v>
      </c>
      <c r="M294" s="7">
        <f t="shared" si="150"/>
        <v>1167020.1454494498</v>
      </c>
      <c r="N294" s="14">
        <f t="shared" si="139"/>
        <v>31.123314904734542</v>
      </c>
      <c r="O294" s="13">
        <f t="shared" si="151"/>
        <v>6002.0721674043098</v>
      </c>
      <c r="P294" s="7">
        <f t="shared" si="140"/>
        <v>2256119.265606354</v>
      </c>
      <c r="Q294" s="12">
        <f t="shared" si="145"/>
        <v>284</v>
      </c>
      <c r="R294" s="9">
        <v>375.89005974615736</v>
      </c>
      <c r="S294" s="11">
        <f t="shared" si="148"/>
        <v>4.4999999999999908E-2</v>
      </c>
      <c r="T294" s="10">
        <f t="shared" si="141"/>
        <v>3195051.4072317807</v>
      </c>
      <c r="U294" s="10">
        <f t="shared" si="149"/>
        <v>5241912.6144895824</v>
      </c>
      <c r="V294" s="10">
        <f t="shared" si="142"/>
        <v>1000</v>
      </c>
      <c r="W294" s="10">
        <f t="shared" si="143"/>
        <v>428482.66540509521</v>
      </c>
      <c r="X294" s="9">
        <f t="shared" si="126"/>
        <v>2.6603523399243674</v>
      </c>
      <c r="Y294" s="9">
        <f t="shared" si="146"/>
        <v>13947.994841976368</v>
      </c>
      <c r="AA294" s="10">
        <f t="shared" si="127"/>
        <v>2762.7202024584808</v>
      </c>
      <c r="AB294" s="10">
        <f t="shared" si="147"/>
        <v>787375.25770066446</v>
      </c>
      <c r="AC294" s="23"/>
      <c r="AD294" s="25">
        <f t="shared" si="128"/>
        <v>-2762.7202024584808</v>
      </c>
      <c r="AE294" s="25">
        <f t="shared" si="129"/>
        <v>-2762.7202024584808</v>
      </c>
      <c r="AF294" s="25">
        <f t="shared" si="130"/>
        <v>0</v>
      </c>
      <c r="AG294" s="25">
        <f t="shared" si="131"/>
        <v>0</v>
      </c>
      <c r="AH294" s="25">
        <f t="shared" si="132"/>
        <v>0</v>
      </c>
      <c r="AI294" s="25">
        <f t="shared" si="133"/>
        <v>0</v>
      </c>
      <c r="AJ294" s="25">
        <f t="shared" si="134"/>
        <v>0</v>
      </c>
      <c r="AK294" s="25">
        <f t="shared" si="135"/>
        <v>0</v>
      </c>
      <c r="AL294" s="25">
        <f t="shared" si="136"/>
        <v>0</v>
      </c>
      <c r="AM294" s="25">
        <f t="shared" si="137"/>
        <v>0</v>
      </c>
      <c r="AO294">
        <f t="shared" si="152"/>
        <v>-0.66666666666666607</v>
      </c>
    </row>
    <row r="295" spans="1:41" x14ac:dyDescent="0.3">
      <c r="A295" s="4">
        <f t="shared" si="144"/>
        <v>286</v>
      </c>
      <c r="B295">
        <v>412.72728560128081</v>
      </c>
      <c r="C295" s="5">
        <f t="shared" si="123"/>
        <v>189</v>
      </c>
      <c r="D295" s="6">
        <f t="shared" si="138"/>
        <v>9.8000000000000073E-2</v>
      </c>
      <c r="E295" s="7">
        <f t="shared" si="124"/>
        <v>1270070.6154771755</v>
      </c>
      <c r="I295" s="14"/>
      <c r="J295" s="14"/>
      <c r="K295" s="18"/>
      <c r="L295" s="7">
        <f t="shared" si="125"/>
        <v>11698.944699039137</v>
      </c>
      <c r="M295" s="7">
        <f t="shared" si="150"/>
        <v>1178719.090148489</v>
      </c>
      <c r="N295" s="14">
        <f t="shared" si="139"/>
        <v>28.34545984037754</v>
      </c>
      <c r="O295" s="13">
        <f t="shared" si="151"/>
        <v>6030.4176272446875</v>
      </c>
      <c r="P295" s="7">
        <f t="shared" si="140"/>
        <v>2488917.8983348161</v>
      </c>
      <c r="Q295" s="12">
        <f t="shared" si="145"/>
        <v>285</v>
      </c>
      <c r="R295" s="9">
        <v>412.72728560128081</v>
      </c>
      <c r="S295" s="11">
        <f t="shared" si="148"/>
        <v>9.8000000000000073E-2</v>
      </c>
      <c r="T295" s="10">
        <f t="shared" si="141"/>
        <v>3224462.5784961898</v>
      </c>
      <c r="U295" s="10">
        <f t="shared" si="149"/>
        <v>5756718.0507095614</v>
      </c>
      <c r="V295" s="10">
        <f t="shared" si="142"/>
        <v>1000</v>
      </c>
      <c r="W295" s="10">
        <f t="shared" si="143"/>
        <v>429482.66540509521</v>
      </c>
      <c r="X295" s="9">
        <f t="shared" si="126"/>
        <v>2.4229074134101705</v>
      </c>
      <c r="Y295" s="9">
        <f t="shared" si="146"/>
        <v>13950.417749389779</v>
      </c>
      <c r="AA295" s="10">
        <f t="shared" si="127"/>
        <v>2762.7202024584808</v>
      </c>
      <c r="AB295" s="10">
        <f t="shared" si="147"/>
        <v>790137.9779031229</v>
      </c>
      <c r="AC295" s="23"/>
      <c r="AD295" s="25">
        <f t="shared" si="128"/>
        <v>-2762.7202024584808</v>
      </c>
      <c r="AE295" s="25">
        <f t="shared" si="129"/>
        <v>-2762.7202024584808</v>
      </c>
      <c r="AF295" s="25">
        <f t="shared" si="130"/>
        <v>0</v>
      </c>
      <c r="AG295" s="25">
        <f t="shared" si="131"/>
        <v>0</v>
      </c>
      <c r="AH295" s="25">
        <f t="shared" si="132"/>
        <v>0</v>
      </c>
      <c r="AI295" s="25">
        <f t="shared" si="133"/>
        <v>0</v>
      </c>
      <c r="AJ295" s="25">
        <f t="shared" si="134"/>
        <v>0</v>
      </c>
      <c r="AK295" s="25">
        <f t="shared" si="135"/>
        <v>0</v>
      </c>
      <c r="AL295" s="25">
        <f t="shared" si="136"/>
        <v>0</v>
      </c>
      <c r="AM295" s="25">
        <f t="shared" si="137"/>
        <v>0</v>
      </c>
      <c r="AO295">
        <f t="shared" si="152"/>
        <v>-0.75</v>
      </c>
    </row>
    <row r="296" spans="1:41" x14ac:dyDescent="0.3">
      <c r="A296" s="4">
        <f t="shared" si="144"/>
        <v>287</v>
      </c>
      <c r="B296">
        <v>428.41092245412949</v>
      </c>
      <c r="C296" s="5">
        <f t="shared" si="123"/>
        <v>190</v>
      </c>
      <c r="D296" s="6">
        <f t="shared" si="138"/>
        <v>3.800000000000002E-2</v>
      </c>
      <c r="E296" s="7">
        <f t="shared" si="124"/>
        <v>1283440.2801436312</v>
      </c>
      <c r="I296" s="14"/>
      <c r="J296" s="14"/>
      <c r="K296" s="18"/>
      <c r="L296" s="7">
        <f t="shared" si="125"/>
        <v>11698.944699039137</v>
      </c>
      <c r="M296" s="7">
        <f t="shared" si="150"/>
        <v>1190418.0348475282</v>
      </c>
      <c r="N296" s="14">
        <f t="shared" si="139"/>
        <v>27.307764778783756</v>
      </c>
      <c r="O296" s="13">
        <f t="shared" si="151"/>
        <v>6057.7253920234716</v>
      </c>
      <c r="P296" s="7">
        <f t="shared" si="140"/>
        <v>2595195.7231705785</v>
      </c>
      <c r="Q296" s="12">
        <f t="shared" si="145"/>
        <v>286</v>
      </c>
      <c r="R296" s="9">
        <v>428.41092245412949</v>
      </c>
      <c r="S296" s="11">
        <f t="shared" si="148"/>
        <v>3.800000000000002E-2</v>
      </c>
      <c r="T296" s="10">
        <f t="shared" si="141"/>
        <v>3254118.8428544709</v>
      </c>
      <c r="U296" s="10">
        <f t="shared" si="149"/>
        <v>5976511.3366365246</v>
      </c>
      <c r="V296" s="10">
        <f t="shared" si="142"/>
        <v>1000</v>
      </c>
      <c r="W296" s="10">
        <f t="shared" si="143"/>
        <v>430482.66540509521</v>
      </c>
      <c r="X296" s="9">
        <f t="shared" si="126"/>
        <v>2.3342075273701064</v>
      </c>
      <c r="Y296" s="9">
        <f t="shared" si="146"/>
        <v>13952.751956917149</v>
      </c>
      <c r="AA296" s="10">
        <f t="shared" si="127"/>
        <v>2762.7202024584808</v>
      </c>
      <c r="AB296" s="10">
        <f t="shared" si="147"/>
        <v>792900.69810558134</v>
      </c>
      <c r="AC296" s="23"/>
      <c r="AD296" s="25">
        <f t="shared" si="128"/>
        <v>-2762.7202024584808</v>
      </c>
      <c r="AE296" s="25">
        <f t="shared" si="129"/>
        <v>-2762.7202024584808</v>
      </c>
      <c r="AF296" s="25">
        <f t="shared" si="130"/>
        <v>0</v>
      </c>
      <c r="AG296" s="25">
        <f t="shared" si="131"/>
        <v>0</v>
      </c>
      <c r="AH296" s="25">
        <f t="shared" si="132"/>
        <v>0</v>
      </c>
      <c r="AI296" s="25">
        <f t="shared" si="133"/>
        <v>0</v>
      </c>
      <c r="AJ296" s="25">
        <f t="shared" si="134"/>
        <v>0</v>
      </c>
      <c r="AK296" s="25">
        <f t="shared" si="135"/>
        <v>0</v>
      </c>
      <c r="AL296" s="25">
        <f t="shared" si="136"/>
        <v>0</v>
      </c>
      <c r="AM296" s="25">
        <f t="shared" si="137"/>
        <v>0</v>
      </c>
      <c r="AO296">
        <f t="shared" si="152"/>
        <v>-0.83333333333333393</v>
      </c>
    </row>
    <row r="297" spans="1:41" x14ac:dyDescent="0.3">
      <c r="A297" s="4">
        <f t="shared" si="144"/>
        <v>288</v>
      </c>
      <c r="B297">
        <v>498.67031373660672</v>
      </c>
      <c r="C297" s="5">
        <f t="shared" si="123"/>
        <v>191</v>
      </c>
      <c r="D297" s="6">
        <f t="shared" si="138"/>
        <v>0.16399999999999998</v>
      </c>
      <c r="E297" s="7">
        <f t="shared" si="124"/>
        <v>1296921.3586823069</v>
      </c>
      <c r="I297" s="14"/>
      <c r="J297" s="14"/>
      <c r="K297" s="18"/>
      <c r="L297" s="7">
        <f t="shared" si="125"/>
        <v>11698.944699039137</v>
      </c>
      <c r="M297" s="7">
        <f t="shared" si="150"/>
        <v>1202116.9795465674</v>
      </c>
      <c r="N297" s="14">
        <f t="shared" si="139"/>
        <v>23.460279019573676</v>
      </c>
      <c r="O297" s="13">
        <f t="shared" si="151"/>
        <v>6081.1856710430457</v>
      </c>
      <c r="P297" s="7">
        <f t="shared" si="140"/>
        <v>3032506.7664695927</v>
      </c>
      <c r="Q297" s="12">
        <f t="shared" si="145"/>
        <v>287</v>
      </c>
      <c r="R297" s="9">
        <v>498.67031373660672</v>
      </c>
      <c r="S297" s="11">
        <f t="shared" si="148"/>
        <v>0.16399999999999998</v>
      </c>
      <c r="T297" s="10">
        <f t="shared" si="141"/>
        <v>3284022.2427490703</v>
      </c>
      <c r="U297" s="10">
        <f t="shared" si="149"/>
        <v>6957823.1958449138</v>
      </c>
      <c r="V297" s="10">
        <f t="shared" si="142"/>
        <v>1000</v>
      </c>
      <c r="W297" s="10">
        <f t="shared" si="143"/>
        <v>431482.66540509521</v>
      </c>
      <c r="X297" s="9">
        <f t="shared" si="126"/>
        <v>2.0053329272939058</v>
      </c>
      <c r="Y297" s="9">
        <f t="shared" si="146"/>
        <v>13954.757289844443</v>
      </c>
      <c r="AA297" s="10">
        <f t="shared" si="127"/>
        <v>2762.7202024584808</v>
      </c>
      <c r="AB297" s="10">
        <f t="shared" si="147"/>
        <v>795663.41830803978</v>
      </c>
      <c r="AC297" s="23"/>
      <c r="AD297" s="25">
        <f t="shared" si="128"/>
        <v>-2762.7202024584808</v>
      </c>
      <c r="AE297" s="25">
        <f t="shared" si="129"/>
        <v>-2762.7202024584808</v>
      </c>
      <c r="AF297" s="25">
        <f t="shared" si="130"/>
        <v>0</v>
      </c>
      <c r="AG297" s="25">
        <f t="shared" si="131"/>
        <v>0</v>
      </c>
      <c r="AH297" s="25">
        <f t="shared" si="132"/>
        <v>0</v>
      </c>
      <c r="AI297" s="25">
        <f t="shared" si="133"/>
        <v>0</v>
      </c>
      <c r="AJ297" s="25">
        <f t="shared" si="134"/>
        <v>0</v>
      </c>
      <c r="AK297" s="25">
        <f t="shared" si="135"/>
        <v>0</v>
      </c>
      <c r="AL297" s="25">
        <f t="shared" si="136"/>
        <v>0</v>
      </c>
      <c r="AM297" s="25">
        <f t="shared" si="137"/>
        <v>0</v>
      </c>
      <c r="AO297">
        <f t="shared" si="152"/>
        <v>-0.91666666666666607</v>
      </c>
    </row>
    <row r="298" spans="1:41" x14ac:dyDescent="0.3">
      <c r="A298" s="4">
        <f t="shared" si="144"/>
        <v>289</v>
      </c>
      <c r="B298">
        <v>486.20355589319155</v>
      </c>
      <c r="C298" s="5">
        <f t="shared" si="123"/>
        <v>192</v>
      </c>
      <c r="D298" s="6">
        <f t="shared" si="138"/>
        <v>-2.4999999999999998E-2</v>
      </c>
      <c r="E298" s="7">
        <f t="shared" si="124"/>
        <v>1310514.7795421381</v>
      </c>
      <c r="I298" s="14"/>
      <c r="J298" s="14"/>
      <c r="K298" s="18"/>
      <c r="L298" s="7">
        <f t="shared" si="125"/>
        <v>12880.538113642089</v>
      </c>
      <c r="M298" s="7">
        <f t="shared" si="150"/>
        <v>1214997.5176602094</v>
      </c>
      <c r="N298" s="14">
        <f t="shared" si="139"/>
        <v>26.492068923641657</v>
      </c>
      <c r="O298" s="13">
        <f t="shared" si="151"/>
        <v>6107.6777399666871</v>
      </c>
      <c r="P298" s="7">
        <f t="shared" si="140"/>
        <v>2969574.635421495</v>
      </c>
      <c r="Q298" s="12">
        <f t="shared" si="145"/>
        <v>288</v>
      </c>
      <c r="R298" s="9">
        <v>486.20355589319155</v>
      </c>
      <c r="S298" s="11">
        <f t="shared" si="148"/>
        <v>-2.4999999999999998E-2</v>
      </c>
      <c r="T298" s="10">
        <f t="shared" si="141"/>
        <v>3314174.8376427912</v>
      </c>
      <c r="U298" s="10">
        <f t="shared" si="149"/>
        <v>6784852.6159487907</v>
      </c>
      <c r="V298" s="10">
        <f t="shared" si="142"/>
        <v>1000</v>
      </c>
      <c r="W298" s="10">
        <f t="shared" si="143"/>
        <v>432482.66540509521</v>
      </c>
      <c r="X298" s="9">
        <f t="shared" si="126"/>
        <v>2.0567517203014418</v>
      </c>
      <c r="Y298" s="9">
        <f t="shared" si="146"/>
        <v>13956.814041564745</v>
      </c>
      <c r="AA298" s="10">
        <f t="shared" si="127"/>
        <v>2762.7202024584808</v>
      </c>
      <c r="AB298" s="10">
        <f t="shared" si="147"/>
        <v>798426.13851049822</v>
      </c>
      <c r="AC298" s="23"/>
      <c r="AD298" s="25">
        <f t="shared" si="128"/>
        <v>-2762.7202024584808</v>
      </c>
      <c r="AE298" s="25">
        <f t="shared" si="129"/>
        <v>-2762.7202024584808</v>
      </c>
      <c r="AF298" s="25">
        <f t="shared" si="130"/>
        <v>0</v>
      </c>
      <c r="AG298" s="25">
        <f t="shared" si="131"/>
        <v>0</v>
      </c>
      <c r="AH298" s="25">
        <f t="shared" si="132"/>
        <v>0</v>
      </c>
      <c r="AI298" s="25">
        <f t="shared" si="133"/>
        <v>0</v>
      </c>
      <c r="AJ298" s="25">
        <f t="shared" si="134"/>
        <v>0</v>
      </c>
      <c r="AK298" s="25">
        <f t="shared" si="135"/>
        <v>0</v>
      </c>
      <c r="AL298" s="25">
        <f t="shared" si="136"/>
        <v>0</v>
      </c>
      <c r="AM298" s="25">
        <f t="shared" si="137"/>
        <v>0</v>
      </c>
      <c r="AO298">
        <f t="shared" si="152"/>
        <v>0</v>
      </c>
    </row>
    <row r="299" spans="1:41" x14ac:dyDescent="0.3">
      <c r="A299" s="4">
        <f t="shared" si="144"/>
        <v>290</v>
      </c>
      <c r="B299">
        <v>483.7725381137256</v>
      </c>
      <c r="C299" s="5">
        <f t="shared" si="123"/>
        <v>193</v>
      </c>
      <c r="D299" s="6">
        <f t="shared" si="138"/>
        <v>-4.9999999999999776E-3</v>
      </c>
      <c r="E299" s="7">
        <f t="shared" si="124"/>
        <v>1324221.4789091351</v>
      </c>
      <c r="I299" s="14"/>
      <c r="J299" s="14"/>
      <c r="K299" s="18"/>
      <c r="L299" s="7">
        <f t="shared" si="125"/>
        <v>12880.538113642089</v>
      </c>
      <c r="M299" s="7">
        <f t="shared" si="150"/>
        <v>1227878.0557738515</v>
      </c>
      <c r="N299" s="14">
        <f t="shared" si="139"/>
        <v>26.625194898132317</v>
      </c>
      <c r="O299" s="13">
        <f t="shared" si="151"/>
        <v>6134.3029348648197</v>
      </c>
      <c r="P299" s="7">
        <f t="shared" si="140"/>
        <v>2967607.30035803</v>
      </c>
      <c r="Q299" s="12">
        <f t="shared" si="145"/>
        <v>289</v>
      </c>
      <c r="R299" s="9">
        <v>483.7725381137256</v>
      </c>
      <c r="S299" s="11">
        <f t="shared" si="148"/>
        <v>-4.9999999999999776E-3</v>
      </c>
      <c r="T299" s="10">
        <f t="shared" si="141"/>
        <v>3344578.704160627</v>
      </c>
      <c r="U299" s="10">
        <f t="shared" si="149"/>
        <v>6751923.3528690469</v>
      </c>
      <c r="V299" s="10">
        <f t="shared" si="142"/>
        <v>1000</v>
      </c>
      <c r="W299" s="10">
        <f t="shared" si="143"/>
        <v>433482.66540509521</v>
      </c>
      <c r="X299" s="9">
        <f t="shared" si="126"/>
        <v>2.0670871560818513</v>
      </c>
      <c r="Y299" s="9">
        <f t="shared" si="146"/>
        <v>13958.881128720826</v>
      </c>
      <c r="AA299" s="10">
        <f t="shared" si="127"/>
        <v>2762.7202024584808</v>
      </c>
      <c r="AB299" s="10">
        <f t="shared" si="147"/>
        <v>801188.85871295666</v>
      </c>
      <c r="AC299" s="23"/>
      <c r="AD299" s="25">
        <f t="shared" si="128"/>
        <v>-2762.7202024584808</v>
      </c>
      <c r="AE299" s="25">
        <f t="shared" si="129"/>
        <v>-2762.7202024584808</v>
      </c>
      <c r="AF299" s="25">
        <f t="shared" si="130"/>
        <v>0</v>
      </c>
      <c r="AG299" s="25">
        <f t="shared" si="131"/>
        <v>0</v>
      </c>
      <c r="AH299" s="25">
        <f t="shared" si="132"/>
        <v>0</v>
      </c>
      <c r="AI299" s="25">
        <f t="shared" si="133"/>
        <v>0</v>
      </c>
      <c r="AJ299" s="25">
        <f t="shared" si="134"/>
        <v>0</v>
      </c>
      <c r="AK299" s="25">
        <f t="shared" si="135"/>
        <v>0</v>
      </c>
      <c r="AL299" s="25">
        <f t="shared" si="136"/>
        <v>0</v>
      </c>
      <c r="AM299" s="25">
        <f t="shared" si="137"/>
        <v>0</v>
      </c>
      <c r="AO299">
        <f t="shared" si="152"/>
        <v>-8.3333333333332149E-2</v>
      </c>
    </row>
    <row r="300" spans="1:41" x14ac:dyDescent="0.3">
      <c r="A300" s="4">
        <f t="shared" si="144"/>
        <v>291</v>
      </c>
      <c r="B300">
        <v>476.03217750390598</v>
      </c>
      <c r="C300" s="5">
        <f t="shared" si="123"/>
        <v>194</v>
      </c>
      <c r="D300" s="6">
        <f t="shared" si="138"/>
        <v>-1.6000000000000018E-2</v>
      </c>
      <c r="E300" s="7">
        <f t="shared" si="124"/>
        <v>1338042.400770857</v>
      </c>
      <c r="I300" s="14"/>
      <c r="J300" s="14"/>
      <c r="K300" s="18"/>
      <c r="L300" s="7">
        <f t="shared" si="125"/>
        <v>12880.538113642089</v>
      </c>
      <c r="M300" s="7">
        <f t="shared" si="150"/>
        <v>1240758.5938874935</v>
      </c>
      <c r="N300" s="14">
        <f t="shared" si="139"/>
        <v>27.058124896475935</v>
      </c>
      <c r="O300" s="13">
        <f t="shared" si="151"/>
        <v>6161.361059761296</v>
      </c>
      <c r="P300" s="7">
        <f t="shared" si="140"/>
        <v>2933006.1216659434</v>
      </c>
      <c r="Q300" s="12">
        <f t="shared" si="145"/>
        <v>290</v>
      </c>
      <c r="R300" s="9">
        <v>476.03217750390598</v>
      </c>
      <c r="S300" s="11">
        <f t="shared" si="148"/>
        <v>-1.6000000000000018E-2</v>
      </c>
      <c r="T300" s="10">
        <f t="shared" si="141"/>
        <v>3375235.9362327778</v>
      </c>
      <c r="U300" s="10">
        <f t="shared" si="149"/>
        <v>6644876.579223142</v>
      </c>
      <c r="V300" s="10">
        <f t="shared" si="142"/>
        <v>1000</v>
      </c>
      <c r="W300" s="10">
        <f t="shared" si="143"/>
        <v>434482.66540509521</v>
      </c>
      <c r="X300" s="9">
        <f t="shared" si="126"/>
        <v>2.1006983293514749</v>
      </c>
      <c r="Y300" s="9">
        <f t="shared" si="146"/>
        <v>13960.981827050178</v>
      </c>
      <c r="AA300" s="10">
        <f t="shared" si="127"/>
        <v>2762.7202024584808</v>
      </c>
      <c r="AB300" s="10">
        <f t="shared" si="147"/>
        <v>803951.5789154151</v>
      </c>
      <c r="AC300" s="23"/>
      <c r="AD300" s="25">
        <f t="shared" si="128"/>
        <v>-2762.7202024584808</v>
      </c>
      <c r="AE300" s="25">
        <f t="shared" si="129"/>
        <v>-2762.7202024584808</v>
      </c>
      <c r="AF300" s="25">
        <f t="shared" si="130"/>
        <v>0</v>
      </c>
      <c r="AG300" s="25">
        <f t="shared" si="131"/>
        <v>0</v>
      </c>
      <c r="AH300" s="25">
        <f t="shared" si="132"/>
        <v>0</v>
      </c>
      <c r="AI300" s="25">
        <f t="shared" si="133"/>
        <v>0</v>
      </c>
      <c r="AJ300" s="25">
        <f t="shared" si="134"/>
        <v>0</v>
      </c>
      <c r="AK300" s="25">
        <f t="shared" si="135"/>
        <v>0</v>
      </c>
      <c r="AL300" s="25">
        <f t="shared" si="136"/>
        <v>0</v>
      </c>
      <c r="AM300" s="25">
        <f t="shared" si="137"/>
        <v>0</v>
      </c>
      <c r="AO300">
        <f t="shared" si="152"/>
        <v>-0.16666666666666785</v>
      </c>
    </row>
    <row r="301" spans="1:41" x14ac:dyDescent="0.3">
      <c r="A301" s="4">
        <f t="shared" si="144"/>
        <v>292</v>
      </c>
      <c r="B301">
        <v>482.6966279889607</v>
      </c>
      <c r="C301" s="5">
        <f t="shared" si="123"/>
        <v>195</v>
      </c>
      <c r="D301" s="6">
        <f t="shared" si="138"/>
        <v>1.4000000000000066E-2</v>
      </c>
      <c r="E301" s="7">
        <f t="shared" si="124"/>
        <v>1351978.4969814261</v>
      </c>
      <c r="I301" s="14"/>
      <c r="J301" s="14"/>
      <c r="K301" s="18"/>
      <c r="L301" s="7">
        <f t="shared" si="125"/>
        <v>12880.538113642089</v>
      </c>
      <c r="M301" s="7">
        <f t="shared" si="150"/>
        <v>1253639.1320011355</v>
      </c>
      <c r="N301" s="14">
        <f t="shared" si="139"/>
        <v>26.684541318023602</v>
      </c>
      <c r="O301" s="13">
        <f t="shared" si="151"/>
        <v>6188.0456010793196</v>
      </c>
      <c r="P301" s="7">
        <f t="shared" si="140"/>
        <v>2986948.745482909</v>
      </c>
      <c r="Q301" s="12">
        <f t="shared" si="145"/>
        <v>291</v>
      </c>
      <c r="R301" s="9">
        <v>482.6966279889607</v>
      </c>
      <c r="S301" s="11">
        <f t="shared" si="148"/>
        <v>1.4000000000000066E-2</v>
      </c>
      <c r="T301" s="10">
        <f t="shared" si="141"/>
        <v>3406148.6452388624</v>
      </c>
      <c r="U301" s="10">
        <f t="shared" si="149"/>
        <v>6738918.8513322659</v>
      </c>
      <c r="V301" s="10">
        <f t="shared" si="142"/>
        <v>1000</v>
      </c>
      <c r="W301" s="10">
        <f t="shared" si="143"/>
        <v>435482.66540509521</v>
      </c>
      <c r="X301" s="9">
        <f t="shared" si="126"/>
        <v>2.0716946048831111</v>
      </c>
      <c r="Y301" s="9">
        <f t="shared" si="146"/>
        <v>13963.053521655062</v>
      </c>
      <c r="AA301" s="10">
        <f t="shared" si="127"/>
        <v>2762.7202024584808</v>
      </c>
      <c r="AB301" s="10">
        <f t="shared" si="147"/>
        <v>806714.29911787354</v>
      </c>
      <c r="AC301" s="23"/>
      <c r="AD301" s="25">
        <f t="shared" si="128"/>
        <v>-2762.7202024584808</v>
      </c>
      <c r="AE301" s="25">
        <f t="shared" si="129"/>
        <v>-2762.7202024584808</v>
      </c>
      <c r="AF301" s="25">
        <f t="shared" si="130"/>
        <v>0</v>
      </c>
      <c r="AG301" s="25">
        <f t="shared" si="131"/>
        <v>0</v>
      </c>
      <c r="AH301" s="25">
        <f t="shared" si="132"/>
        <v>0</v>
      </c>
      <c r="AI301" s="25">
        <f t="shared" si="133"/>
        <v>0</v>
      </c>
      <c r="AJ301" s="25">
        <f t="shared" si="134"/>
        <v>0</v>
      </c>
      <c r="AK301" s="25">
        <f t="shared" si="135"/>
        <v>0</v>
      </c>
      <c r="AL301" s="25">
        <f t="shared" si="136"/>
        <v>0</v>
      </c>
      <c r="AM301" s="25">
        <f t="shared" si="137"/>
        <v>0</v>
      </c>
      <c r="AO301">
        <f t="shared" si="152"/>
        <v>-0.25</v>
      </c>
    </row>
    <row r="302" spans="1:41" x14ac:dyDescent="0.3">
      <c r="A302" s="4">
        <f t="shared" si="144"/>
        <v>293</v>
      </c>
      <c r="B302">
        <v>398.70741471888158</v>
      </c>
      <c r="C302" s="5">
        <f t="shared" si="123"/>
        <v>196</v>
      </c>
      <c r="D302" s="6">
        <f t="shared" si="138"/>
        <v>-0.1739999999999999</v>
      </c>
      <c r="E302" s="7">
        <f t="shared" si="124"/>
        <v>1366030.7273270835</v>
      </c>
      <c r="I302" s="14"/>
      <c r="J302" s="14"/>
      <c r="K302" s="18"/>
      <c r="L302" s="7">
        <f t="shared" si="125"/>
        <v>12880.538113642089</v>
      </c>
      <c r="M302" s="7">
        <f t="shared" si="150"/>
        <v>1266519.6701147775</v>
      </c>
      <c r="N302" s="14">
        <f t="shared" si="139"/>
        <v>32.305740094459566</v>
      </c>
      <c r="O302" s="13">
        <f t="shared" si="151"/>
        <v>6220.3513411737795</v>
      </c>
      <c r="P302" s="7">
        <f t="shared" si="140"/>
        <v>2480100.2018825253</v>
      </c>
      <c r="Q302" s="12">
        <f t="shared" si="145"/>
        <v>292</v>
      </c>
      <c r="R302" s="9">
        <v>398.70741471888158</v>
      </c>
      <c r="S302" s="11">
        <f t="shared" si="148"/>
        <v>-0.1739999999999999</v>
      </c>
      <c r="T302" s="10">
        <f t="shared" si="141"/>
        <v>3437318.960153332</v>
      </c>
      <c r="U302" s="10">
        <f t="shared" si="149"/>
        <v>5567172.9712004522</v>
      </c>
      <c r="V302" s="10">
        <f t="shared" si="142"/>
        <v>1000</v>
      </c>
      <c r="W302" s="10">
        <f t="shared" si="143"/>
        <v>436482.66540509521</v>
      </c>
      <c r="X302" s="9">
        <f t="shared" si="126"/>
        <v>2.5081048485267687</v>
      </c>
      <c r="Y302" s="9">
        <f t="shared" si="146"/>
        <v>13965.561626503588</v>
      </c>
      <c r="AA302" s="10">
        <f t="shared" si="127"/>
        <v>2762.7202024584808</v>
      </c>
      <c r="AB302" s="10">
        <f t="shared" si="147"/>
        <v>809477.01932033198</v>
      </c>
      <c r="AC302" s="23"/>
      <c r="AD302" s="25">
        <f t="shared" si="128"/>
        <v>-2762.7202024584808</v>
      </c>
      <c r="AE302" s="25">
        <f t="shared" si="129"/>
        <v>-2762.7202024584808</v>
      </c>
      <c r="AF302" s="25">
        <f t="shared" si="130"/>
        <v>0</v>
      </c>
      <c r="AG302" s="25">
        <f t="shared" si="131"/>
        <v>0</v>
      </c>
      <c r="AH302" s="25">
        <f t="shared" si="132"/>
        <v>0</v>
      </c>
      <c r="AI302" s="25">
        <f t="shared" si="133"/>
        <v>0</v>
      </c>
      <c r="AJ302" s="25">
        <f t="shared" si="134"/>
        <v>0</v>
      </c>
      <c r="AK302" s="25">
        <f t="shared" si="135"/>
        <v>0</v>
      </c>
      <c r="AL302" s="25">
        <f t="shared" si="136"/>
        <v>0</v>
      </c>
      <c r="AM302" s="25">
        <f t="shared" si="137"/>
        <v>0</v>
      </c>
      <c r="AO302">
        <f t="shared" si="152"/>
        <v>-0.33333333333333215</v>
      </c>
    </row>
    <row r="303" spans="1:41" x14ac:dyDescent="0.3">
      <c r="A303" s="4">
        <f t="shared" si="144"/>
        <v>294</v>
      </c>
      <c r="B303">
        <v>404.68802593966478</v>
      </c>
      <c r="C303" s="5">
        <f t="shared" si="123"/>
        <v>197</v>
      </c>
      <c r="D303" s="6">
        <f t="shared" si="138"/>
        <v>1.4999999999999947E-2</v>
      </c>
      <c r="E303" s="7">
        <f t="shared" si="124"/>
        <v>1380200.059592288</v>
      </c>
      <c r="I303" s="14"/>
      <c r="J303" s="14"/>
      <c r="K303" s="18"/>
      <c r="L303" s="7">
        <f t="shared" si="125"/>
        <v>12880.538113642089</v>
      </c>
      <c r="M303" s="7">
        <f t="shared" si="150"/>
        <v>1279400.2082284195</v>
      </c>
      <c r="N303" s="14">
        <f t="shared" si="139"/>
        <v>31.828315363999572</v>
      </c>
      <c r="O303" s="13">
        <f t="shared" si="151"/>
        <v>6252.179656537779</v>
      </c>
      <c r="P303" s="7">
        <f t="shared" si="140"/>
        <v>2530182.2430244051</v>
      </c>
      <c r="Q303" s="12">
        <f t="shared" si="145"/>
        <v>293</v>
      </c>
      <c r="R303" s="9">
        <v>404.68802593966478</v>
      </c>
      <c r="S303" s="11">
        <f t="shared" si="148"/>
        <v>1.4999999999999947E-2</v>
      </c>
      <c r="T303" s="10">
        <f t="shared" si="141"/>
        <v>3468749.0276920884</v>
      </c>
      <c r="U303" s="10">
        <f t="shared" si="149"/>
        <v>5651695.5657684589</v>
      </c>
      <c r="V303" s="10">
        <f t="shared" si="142"/>
        <v>1000</v>
      </c>
      <c r="W303" s="10">
        <f t="shared" si="143"/>
        <v>437482.66540509521</v>
      </c>
      <c r="X303" s="9">
        <f t="shared" si="126"/>
        <v>2.4710392596322843</v>
      </c>
      <c r="Y303" s="9">
        <f t="shared" si="146"/>
        <v>13968.032665763219</v>
      </c>
      <c r="AA303" s="10">
        <f t="shared" si="127"/>
        <v>2762.7202024584808</v>
      </c>
      <c r="AB303" s="10">
        <f t="shared" si="147"/>
        <v>812239.73952279042</v>
      </c>
      <c r="AC303" s="23"/>
      <c r="AD303" s="25">
        <f t="shared" si="128"/>
        <v>-2762.7202024584808</v>
      </c>
      <c r="AE303" s="25">
        <f t="shared" si="129"/>
        <v>-2762.7202024584808</v>
      </c>
      <c r="AF303" s="25">
        <f t="shared" si="130"/>
        <v>0</v>
      </c>
      <c r="AG303" s="25">
        <f t="shared" si="131"/>
        <v>0</v>
      </c>
      <c r="AH303" s="25">
        <f t="shared" si="132"/>
        <v>0</v>
      </c>
      <c r="AI303" s="25">
        <f t="shared" si="133"/>
        <v>0</v>
      </c>
      <c r="AJ303" s="25">
        <f t="shared" si="134"/>
        <v>0</v>
      </c>
      <c r="AK303" s="25">
        <f t="shared" si="135"/>
        <v>0</v>
      </c>
      <c r="AL303" s="25">
        <f t="shared" si="136"/>
        <v>0</v>
      </c>
      <c r="AM303" s="25">
        <f t="shared" si="137"/>
        <v>0</v>
      </c>
      <c r="AO303">
        <f t="shared" si="152"/>
        <v>-0.41666666666666785</v>
      </c>
    </row>
    <row r="304" spans="1:41" x14ac:dyDescent="0.3">
      <c r="A304" s="4">
        <f t="shared" si="144"/>
        <v>295</v>
      </c>
      <c r="B304">
        <v>438.68182011859665</v>
      </c>
      <c r="C304" s="5">
        <f t="shared" si="123"/>
        <v>198</v>
      </c>
      <c r="D304" s="6">
        <f t="shared" si="138"/>
        <v>8.4000000000000061E-2</v>
      </c>
      <c r="E304" s="7">
        <f t="shared" si="124"/>
        <v>1394487.4696263694</v>
      </c>
      <c r="I304" s="14"/>
      <c r="J304" s="14"/>
      <c r="K304" s="18"/>
      <c r="L304" s="7">
        <f t="shared" si="125"/>
        <v>12880.538113642089</v>
      </c>
      <c r="M304" s="7">
        <f t="shared" si="150"/>
        <v>1292280.7463420616</v>
      </c>
      <c r="N304" s="14">
        <f t="shared" si="139"/>
        <v>29.361914542435027</v>
      </c>
      <c r="O304" s="13">
        <f t="shared" si="151"/>
        <v>6281.5415710802145</v>
      </c>
      <c r="P304" s="7">
        <f t="shared" si="140"/>
        <v>2755598.0895520975</v>
      </c>
      <c r="Q304" s="12">
        <f t="shared" si="145"/>
        <v>294</v>
      </c>
      <c r="R304" s="9">
        <v>438.68182011859665</v>
      </c>
      <c r="S304" s="11">
        <f t="shared" si="148"/>
        <v>8.4000000000000061E-2</v>
      </c>
      <c r="T304" s="10">
        <f t="shared" si="141"/>
        <v>3500441.0124603352</v>
      </c>
      <c r="U304" s="10">
        <f t="shared" si="149"/>
        <v>6127521.9932930097</v>
      </c>
      <c r="V304" s="10">
        <f t="shared" si="142"/>
        <v>1000</v>
      </c>
      <c r="W304" s="10">
        <f t="shared" si="143"/>
        <v>438482.66540509521</v>
      </c>
      <c r="X304" s="9">
        <f t="shared" si="126"/>
        <v>2.2795565125759079</v>
      </c>
      <c r="Y304" s="9">
        <f t="shared" si="146"/>
        <v>13970.312222275796</v>
      </c>
      <c r="AA304" s="10">
        <f t="shared" si="127"/>
        <v>2762.7202024584808</v>
      </c>
      <c r="AB304" s="10">
        <f t="shared" si="147"/>
        <v>815002.45972524886</v>
      </c>
      <c r="AC304" s="23"/>
      <c r="AD304" s="25">
        <f t="shared" si="128"/>
        <v>-2762.7202024584808</v>
      </c>
      <c r="AE304" s="25">
        <f t="shared" si="129"/>
        <v>-2762.7202024584808</v>
      </c>
      <c r="AF304" s="25">
        <f t="shared" si="130"/>
        <v>0</v>
      </c>
      <c r="AG304" s="25">
        <f t="shared" si="131"/>
        <v>0</v>
      </c>
      <c r="AH304" s="25">
        <f t="shared" si="132"/>
        <v>0</v>
      </c>
      <c r="AI304" s="25">
        <f t="shared" si="133"/>
        <v>0</v>
      </c>
      <c r="AJ304" s="25">
        <f t="shared" si="134"/>
        <v>0</v>
      </c>
      <c r="AK304" s="25">
        <f t="shared" si="135"/>
        <v>0</v>
      </c>
      <c r="AL304" s="25">
        <f t="shared" si="136"/>
        <v>0</v>
      </c>
      <c r="AM304" s="25">
        <f t="shared" si="137"/>
        <v>0</v>
      </c>
      <c r="AO304">
        <f t="shared" si="152"/>
        <v>-0.5</v>
      </c>
    </row>
    <row r="305" spans="1:41" x14ac:dyDescent="0.3">
      <c r="A305" s="4">
        <f t="shared" si="144"/>
        <v>296</v>
      </c>
      <c r="B305">
        <v>438.68182011859665</v>
      </c>
      <c r="C305" s="5">
        <f t="shared" si="123"/>
        <v>199</v>
      </c>
      <c r="D305" s="6">
        <f t="shared" si="138"/>
        <v>0</v>
      </c>
      <c r="E305" s="7">
        <f t="shared" si="124"/>
        <v>1408893.9414107348</v>
      </c>
      <c r="I305" s="14"/>
      <c r="J305" s="14"/>
      <c r="K305" s="18"/>
      <c r="L305" s="7">
        <f t="shared" si="125"/>
        <v>12880.538113642089</v>
      </c>
      <c r="M305" s="7">
        <f t="shared" si="150"/>
        <v>1305161.2844557036</v>
      </c>
      <c r="N305" s="14">
        <f t="shared" si="139"/>
        <v>29.361914542435027</v>
      </c>
      <c r="O305" s="13">
        <f t="shared" si="151"/>
        <v>6310.9034856226499</v>
      </c>
      <c r="P305" s="7">
        <f t="shared" si="140"/>
        <v>2768478.62766574</v>
      </c>
      <c r="Q305" s="12">
        <f t="shared" si="145"/>
        <v>295</v>
      </c>
      <c r="R305" s="9">
        <v>438.68182011859665</v>
      </c>
      <c r="S305" s="11">
        <f t="shared" si="148"/>
        <v>0</v>
      </c>
      <c r="T305" s="10">
        <f t="shared" si="141"/>
        <v>3532397.0971016493</v>
      </c>
      <c r="U305" s="10">
        <f t="shared" si="149"/>
        <v>6128521.9932930097</v>
      </c>
      <c r="V305" s="10">
        <f t="shared" si="142"/>
        <v>1000</v>
      </c>
      <c r="W305" s="10">
        <f t="shared" si="143"/>
        <v>439482.66540509521</v>
      </c>
      <c r="X305" s="9">
        <f t="shared" si="126"/>
        <v>2.2795565125759079</v>
      </c>
      <c r="Y305" s="9">
        <f t="shared" si="146"/>
        <v>13972.591778788372</v>
      </c>
      <c r="AA305" s="10">
        <f t="shared" si="127"/>
        <v>2762.7202024584808</v>
      </c>
      <c r="AB305" s="10">
        <f t="shared" si="147"/>
        <v>817765.1799277073</v>
      </c>
      <c r="AC305" s="23"/>
      <c r="AD305" s="25">
        <f t="shared" si="128"/>
        <v>-2762.7202024584808</v>
      </c>
      <c r="AE305" s="25">
        <f t="shared" si="129"/>
        <v>-2762.7202024584808</v>
      </c>
      <c r="AF305" s="25">
        <f t="shared" si="130"/>
        <v>0</v>
      </c>
      <c r="AG305" s="25">
        <f t="shared" si="131"/>
        <v>0</v>
      </c>
      <c r="AH305" s="25">
        <f t="shared" si="132"/>
        <v>0</v>
      </c>
      <c r="AI305" s="25">
        <f t="shared" si="133"/>
        <v>0</v>
      </c>
      <c r="AJ305" s="25">
        <f t="shared" si="134"/>
        <v>0</v>
      </c>
      <c r="AK305" s="25">
        <f t="shared" si="135"/>
        <v>0</v>
      </c>
      <c r="AL305" s="25">
        <f t="shared" si="136"/>
        <v>0</v>
      </c>
      <c r="AM305" s="25">
        <f t="shared" si="137"/>
        <v>0</v>
      </c>
      <c r="AO305">
        <f t="shared" si="152"/>
        <v>-0.58333333333333215</v>
      </c>
    </row>
    <row r="306" spans="1:41" x14ac:dyDescent="0.3">
      <c r="A306" s="4">
        <f t="shared" si="144"/>
        <v>297</v>
      </c>
      <c r="B306">
        <v>469.38954752689847</v>
      </c>
      <c r="C306" s="5">
        <f t="shared" si="123"/>
        <v>200</v>
      </c>
      <c r="D306" s="6">
        <f t="shared" si="138"/>
        <v>7.0000000000000132E-2</v>
      </c>
      <c r="E306" s="7">
        <f t="shared" si="124"/>
        <v>1423420.4671266365</v>
      </c>
      <c r="I306" s="14"/>
      <c r="J306" s="14"/>
      <c r="K306" s="18"/>
      <c r="L306" s="7">
        <f t="shared" si="125"/>
        <v>12880.538113642089</v>
      </c>
      <c r="M306" s="7">
        <f t="shared" si="150"/>
        <v>1318041.8225693456</v>
      </c>
      <c r="N306" s="14">
        <f t="shared" si="139"/>
        <v>27.441041628443948</v>
      </c>
      <c r="O306" s="13">
        <f t="shared" si="151"/>
        <v>6338.3445272510935</v>
      </c>
      <c r="P306" s="7">
        <f t="shared" si="140"/>
        <v>2975152.6697159838</v>
      </c>
      <c r="Q306" s="12">
        <f t="shared" si="145"/>
        <v>296</v>
      </c>
      <c r="R306" s="9">
        <v>469.38954752689847</v>
      </c>
      <c r="S306" s="11">
        <f t="shared" si="148"/>
        <v>7.0000000000000132E-2</v>
      </c>
      <c r="T306" s="10">
        <f t="shared" si="141"/>
        <v>3564619.4824483097</v>
      </c>
      <c r="U306" s="10">
        <f t="shared" si="149"/>
        <v>6558588.5328235207</v>
      </c>
      <c r="V306" s="10">
        <f t="shared" si="142"/>
        <v>1000</v>
      </c>
      <c r="W306" s="10">
        <f t="shared" si="143"/>
        <v>440482.66540509521</v>
      </c>
      <c r="X306" s="9">
        <f t="shared" si="126"/>
        <v>2.1304266472672038</v>
      </c>
      <c r="Y306" s="9">
        <f t="shared" si="146"/>
        <v>13974.722205435639</v>
      </c>
      <c r="AA306" s="10">
        <f t="shared" si="127"/>
        <v>2762.7202024584808</v>
      </c>
      <c r="AB306" s="10">
        <f t="shared" si="147"/>
        <v>820527.90013016574</v>
      </c>
      <c r="AC306" s="23"/>
      <c r="AD306" s="25">
        <f t="shared" si="128"/>
        <v>-2762.7202024584808</v>
      </c>
      <c r="AE306" s="25">
        <f t="shared" si="129"/>
        <v>-2762.7202024584808</v>
      </c>
      <c r="AF306" s="25">
        <f t="shared" si="130"/>
        <v>0</v>
      </c>
      <c r="AG306" s="25">
        <f t="shared" si="131"/>
        <v>0</v>
      </c>
      <c r="AH306" s="25">
        <f t="shared" si="132"/>
        <v>0</v>
      </c>
      <c r="AI306" s="25">
        <f t="shared" si="133"/>
        <v>0</v>
      </c>
      <c r="AJ306" s="25">
        <f t="shared" si="134"/>
        <v>0</v>
      </c>
      <c r="AK306" s="25">
        <f t="shared" si="135"/>
        <v>0</v>
      </c>
      <c r="AL306" s="25">
        <f t="shared" si="136"/>
        <v>0</v>
      </c>
      <c r="AM306" s="25">
        <f t="shared" si="137"/>
        <v>0</v>
      </c>
      <c r="AO306">
        <f t="shared" si="152"/>
        <v>-0.66666666666666785</v>
      </c>
    </row>
    <row r="307" spans="1:41" x14ac:dyDescent="0.3">
      <c r="A307" s="4">
        <f t="shared" si="144"/>
        <v>298</v>
      </c>
      <c r="B307">
        <v>480.65489666754405</v>
      </c>
      <c r="C307" s="5">
        <f t="shared" si="123"/>
        <v>201</v>
      </c>
      <c r="D307" s="6">
        <f t="shared" si="138"/>
        <v>2.4000000000000042E-2</v>
      </c>
      <c r="E307" s="7">
        <f t="shared" si="124"/>
        <v>1438068.0472235039</v>
      </c>
      <c r="I307" s="14"/>
      <c r="J307" s="14"/>
      <c r="K307" s="18"/>
      <c r="L307" s="7">
        <f t="shared" si="125"/>
        <v>12880.538113642089</v>
      </c>
      <c r="M307" s="7">
        <f t="shared" si="150"/>
        <v>1330922.3606829876</v>
      </c>
      <c r="N307" s="14">
        <f t="shared" si="139"/>
        <v>26.79789221527729</v>
      </c>
      <c r="O307" s="13">
        <f t="shared" si="151"/>
        <v>6365.1424194663705</v>
      </c>
      <c r="P307" s="7">
        <f t="shared" si="140"/>
        <v>3059436.8719028095</v>
      </c>
      <c r="Q307" s="12">
        <f t="shared" si="145"/>
        <v>297</v>
      </c>
      <c r="R307" s="9">
        <v>480.65489666754405</v>
      </c>
      <c r="S307" s="11">
        <f t="shared" si="148"/>
        <v>2.4000000000000042E-2</v>
      </c>
      <c r="T307" s="10">
        <f t="shared" si="141"/>
        <v>3597110.3876728569</v>
      </c>
      <c r="U307" s="10">
        <f t="shared" si="149"/>
        <v>6717018.6576112853</v>
      </c>
      <c r="V307" s="10">
        <f t="shared" si="142"/>
        <v>1000</v>
      </c>
      <c r="W307" s="10">
        <f t="shared" si="143"/>
        <v>441482.66540509521</v>
      </c>
      <c r="X307" s="9">
        <f t="shared" si="126"/>
        <v>2.0804947727218783</v>
      </c>
      <c r="Y307" s="9">
        <f t="shared" si="146"/>
        <v>13976.80270020836</v>
      </c>
      <c r="AA307" s="10">
        <f t="shared" si="127"/>
        <v>2762.7202024584808</v>
      </c>
      <c r="AB307" s="10">
        <f t="shared" si="147"/>
        <v>823290.62033262418</v>
      </c>
      <c r="AC307" s="23"/>
      <c r="AD307" s="25">
        <f t="shared" si="128"/>
        <v>-2762.7202024584808</v>
      </c>
      <c r="AE307" s="25">
        <f t="shared" si="129"/>
        <v>-2762.7202024584808</v>
      </c>
      <c r="AF307" s="25">
        <f t="shared" si="130"/>
        <v>0</v>
      </c>
      <c r="AG307" s="25">
        <f t="shared" si="131"/>
        <v>0</v>
      </c>
      <c r="AH307" s="25">
        <f t="shared" si="132"/>
        <v>0</v>
      </c>
      <c r="AI307" s="25">
        <f t="shared" si="133"/>
        <v>0</v>
      </c>
      <c r="AJ307" s="25">
        <f t="shared" si="134"/>
        <v>0</v>
      </c>
      <c r="AK307" s="25">
        <f t="shared" si="135"/>
        <v>0</v>
      </c>
      <c r="AL307" s="25">
        <f t="shared" si="136"/>
        <v>0</v>
      </c>
      <c r="AM307" s="25">
        <f t="shared" si="137"/>
        <v>0</v>
      </c>
      <c r="AO307">
        <f t="shared" si="152"/>
        <v>-0.75</v>
      </c>
    </row>
    <row r="308" spans="1:41" x14ac:dyDescent="0.3">
      <c r="A308" s="4">
        <f t="shared" si="144"/>
        <v>299</v>
      </c>
      <c r="B308">
        <v>526.79776674762832</v>
      </c>
      <c r="C308" s="5">
        <f t="shared" si="123"/>
        <v>202</v>
      </c>
      <c r="D308" s="6">
        <f t="shared" si="138"/>
        <v>9.6000000000000071E-2</v>
      </c>
      <c r="E308" s="7">
        <f t="shared" si="124"/>
        <v>1452837.6904878456</v>
      </c>
      <c r="I308" s="14"/>
      <c r="J308" s="14"/>
      <c r="K308" s="18"/>
      <c r="L308" s="7">
        <f t="shared" si="125"/>
        <v>12880.538113642089</v>
      </c>
      <c r="M308" s="7">
        <f t="shared" si="150"/>
        <v>1343802.8987966296</v>
      </c>
      <c r="N308" s="14">
        <f t="shared" si="139"/>
        <v>24.450631583282199</v>
      </c>
      <c r="O308" s="13">
        <f t="shared" si="151"/>
        <v>6389.5930510496528</v>
      </c>
      <c r="P308" s="7">
        <f t="shared" si="140"/>
        <v>3366023.3497191216</v>
      </c>
      <c r="Q308" s="12">
        <f t="shared" si="145"/>
        <v>298</v>
      </c>
      <c r="R308" s="9">
        <v>526.79776674762832</v>
      </c>
      <c r="S308" s="11">
        <f t="shared" si="148"/>
        <v>9.6000000000000071E-2</v>
      </c>
      <c r="T308" s="10">
        <f t="shared" si="141"/>
        <v>3629872.0504409433</v>
      </c>
      <c r="U308" s="10">
        <f t="shared" si="149"/>
        <v>7362948.4487419697</v>
      </c>
      <c r="V308" s="10">
        <f t="shared" si="142"/>
        <v>1000</v>
      </c>
      <c r="W308" s="10">
        <f t="shared" si="143"/>
        <v>442482.66540509521</v>
      </c>
      <c r="X308" s="9">
        <f t="shared" si="126"/>
        <v>1.8982616539433195</v>
      </c>
      <c r="Y308" s="9">
        <f t="shared" si="146"/>
        <v>13978.700961862303</v>
      </c>
      <c r="AA308" s="10">
        <f t="shared" si="127"/>
        <v>2762.7202024584808</v>
      </c>
      <c r="AB308" s="10">
        <f t="shared" si="147"/>
        <v>826053.34053508262</v>
      </c>
      <c r="AC308" s="23"/>
      <c r="AD308" s="25">
        <f t="shared" si="128"/>
        <v>-2762.7202024584808</v>
      </c>
      <c r="AE308" s="25">
        <f t="shared" si="129"/>
        <v>-2762.7202024584808</v>
      </c>
      <c r="AF308" s="25">
        <f t="shared" si="130"/>
        <v>0</v>
      </c>
      <c r="AG308" s="25">
        <f t="shared" si="131"/>
        <v>0</v>
      </c>
      <c r="AH308" s="25">
        <f t="shared" si="132"/>
        <v>0</v>
      </c>
      <c r="AI308" s="25">
        <f t="shared" si="133"/>
        <v>0</v>
      </c>
      <c r="AJ308" s="25">
        <f t="shared" si="134"/>
        <v>0</v>
      </c>
      <c r="AK308" s="25">
        <f t="shared" si="135"/>
        <v>0</v>
      </c>
      <c r="AL308" s="25">
        <f t="shared" si="136"/>
        <v>0</v>
      </c>
      <c r="AM308" s="25">
        <f t="shared" si="137"/>
        <v>0</v>
      </c>
      <c r="AO308">
        <f t="shared" si="152"/>
        <v>-0.83333333333333215</v>
      </c>
    </row>
    <row r="309" spans="1:41" x14ac:dyDescent="0.3">
      <c r="A309" s="4">
        <f t="shared" si="144"/>
        <v>300</v>
      </c>
      <c r="B309">
        <v>559.45922828598134</v>
      </c>
      <c r="C309" s="5">
        <f t="shared" si="123"/>
        <v>203</v>
      </c>
      <c r="D309" s="6">
        <f t="shared" si="138"/>
        <v>6.2000000000000131E-2</v>
      </c>
      <c r="E309" s="7">
        <f t="shared" si="124"/>
        <v>1467730.4141127232</v>
      </c>
      <c r="I309" s="14"/>
      <c r="J309" s="14"/>
      <c r="K309" s="18"/>
      <c r="L309" s="7">
        <f t="shared" si="125"/>
        <v>12880.538113642089</v>
      </c>
      <c r="M309" s="7">
        <f t="shared" si="150"/>
        <v>1356683.4369102716</v>
      </c>
      <c r="N309" s="14">
        <f t="shared" si="139"/>
        <v>23.023193581245003</v>
      </c>
      <c r="O309" s="13">
        <f t="shared" si="151"/>
        <v>6412.6162446308981</v>
      </c>
      <c r="P309" s="7">
        <f t="shared" si="140"/>
        <v>3587597.3355153501</v>
      </c>
      <c r="Q309" s="12">
        <f t="shared" si="145"/>
        <v>299</v>
      </c>
      <c r="R309" s="9">
        <v>559.45922828598134</v>
      </c>
      <c r="S309" s="11">
        <f t="shared" si="148"/>
        <v>6.2000000000000131E-2</v>
      </c>
      <c r="T309" s="10">
        <f t="shared" si="141"/>
        <v>3662906.72706543</v>
      </c>
      <c r="U309" s="10">
        <f t="shared" si="149"/>
        <v>7820513.252563972</v>
      </c>
      <c r="V309" s="10">
        <f t="shared" si="142"/>
        <v>1000</v>
      </c>
      <c r="W309" s="10">
        <f t="shared" si="143"/>
        <v>443482.66540509521</v>
      </c>
      <c r="X309" s="9">
        <f t="shared" si="126"/>
        <v>1.7874403521123534</v>
      </c>
      <c r="Y309" s="9">
        <f t="shared" si="146"/>
        <v>13980.488402214416</v>
      </c>
      <c r="AA309" s="10">
        <f t="shared" si="127"/>
        <v>2762.7202024584808</v>
      </c>
      <c r="AB309" s="10">
        <f t="shared" si="147"/>
        <v>828816.06073754106</v>
      </c>
      <c r="AC309" s="23"/>
      <c r="AD309" s="25">
        <f t="shared" si="128"/>
        <v>-2762.7202024584808</v>
      </c>
      <c r="AE309" s="25">
        <f t="shared" si="129"/>
        <v>-2762.7202024584808</v>
      </c>
      <c r="AF309" s="25">
        <f t="shared" si="130"/>
        <v>0</v>
      </c>
      <c r="AG309" s="25">
        <f t="shared" si="131"/>
        <v>0</v>
      </c>
      <c r="AH309" s="25">
        <f t="shared" si="132"/>
        <v>0</v>
      </c>
      <c r="AI309" s="25">
        <f t="shared" si="133"/>
        <v>0</v>
      </c>
      <c r="AJ309" s="25">
        <f t="shared" si="134"/>
        <v>0</v>
      </c>
      <c r="AK309" s="25">
        <f t="shared" si="135"/>
        <v>0</v>
      </c>
      <c r="AL309" s="25">
        <f t="shared" si="136"/>
        <v>0</v>
      </c>
      <c r="AM309" s="25">
        <f t="shared" si="137"/>
        <v>0</v>
      </c>
      <c r="AO309">
        <f t="shared" si="152"/>
        <v>-0.91666666666666785</v>
      </c>
    </row>
    <row r="310" spans="1:41" x14ac:dyDescent="0.3">
      <c r="A310" s="4">
        <f t="shared" si="144"/>
        <v>301</v>
      </c>
      <c r="B310">
        <v>555.54301368797951</v>
      </c>
      <c r="C310" s="5">
        <f t="shared" si="123"/>
        <v>204</v>
      </c>
      <c r="D310" s="6">
        <f t="shared" si="138"/>
        <v>-6.999999999999929E-3</v>
      </c>
      <c r="E310" s="7">
        <f t="shared" si="124"/>
        <v>1482747.2437678082</v>
      </c>
      <c r="I310" s="14"/>
      <c r="J310" s="14"/>
      <c r="K310" s="18"/>
      <c r="L310" s="7">
        <f t="shared" si="125"/>
        <v>14181.472463119941</v>
      </c>
      <c r="M310" s="7">
        <f t="shared" si="150"/>
        <v>1370864.9093733917</v>
      </c>
      <c r="N310" s="14">
        <f t="shared" si="139"/>
        <v>25.527226719990683</v>
      </c>
      <c r="O310" s="13">
        <f t="shared" si="151"/>
        <v>6438.1434713508888</v>
      </c>
      <c r="P310" s="7">
        <f t="shared" si="140"/>
        <v>3576665.6266298629</v>
      </c>
      <c r="Q310" s="12">
        <f t="shared" si="145"/>
        <v>300</v>
      </c>
      <c r="R310" s="9">
        <v>555.54301368797951</v>
      </c>
      <c r="S310" s="11">
        <f t="shared" si="148"/>
        <v>-6.999999999999929E-3</v>
      </c>
      <c r="T310" s="10">
        <f t="shared" si="141"/>
        <v>3696216.6926617878</v>
      </c>
      <c r="U310" s="10">
        <f t="shared" si="149"/>
        <v>7766762.6597960247</v>
      </c>
      <c r="V310" s="10">
        <f t="shared" si="142"/>
        <v>1000</v>
      </c>
      <c r="W310" s="10">
        <f t="shared" si="143"/>
        <v>444482.66540509521</v>
      </c>
      <c r="X310" s="9">
        <f t="shared" si="126"/>
        <v>1.8000406365683317</v>
      </c>
      <c r="Y310" s="9">
        <f t="shared" si="146"/>
        <v>13982.288442850984</v>
      </c>
      <c r="AA310" s="10">
        <f t="shared" si="127"/>
        <v>2762.7202024584808</v>
      </c>
      <c r="AB310" s="10">
        <f t="shared" si="147"/>
        <v>831578.7809399995</v>
      </c>
      <c r="AC310" s="23"/>
      <c r="AD310" s="25">
        <f t="shared" si="128"/>
        <v>-2762.7202024584808</v>
      </c>
      <c r="AE310" s="25">
        <f t="shared" si="129"/>
        <v>-2762.7202024584808</v>
      </c>
      <c r="AF310" s="25">
        <f t="shared" si="130"/>
        <v>0</v>
      </c>
      <c r="AG310" s="25">
        <f t="shared" si="131"/>
        <v>0</v>
      </c>
      <c r="AH310" s="25">
        <f t="shared" si="132"/>
        <v>0</v>
      </c>
      <c r="AI310" s="25">
        <f t="shared" si="133"/>
        <v>0</v>
      </c>
      <c r="AJ310" s="25">
        <f t="shared" si="134"/>
        <v>0</v>
      </c>
      <c r="AK310" s="25">
        <f t="shared" si="135"/>
        <v>0</v>
      </c>
      <c r="AL310" s="25">
        <f t="shared" si="136"/>
        <v>0</v>
      </c>
      <c r="AM310" s="25">
        <f t="shared" si="137"/>
        <v>0</v>
      </c>
      <c r="AO310">
        <f t="shared" si="152"/>
        <v>0</v>
      </c>
    </row>
    <row r="311" spans="1:41" x14ac:dyDescent="0.3">
      <c r="A311" s="4">
        <f t="shared" si="144"/>
        <v>302</v>
      </c>
      <c r="B311">
        <v>567.76495998911503</v>
      </c>
      <c r="C311" s="5">
        <f t="shared" si="123"/>
        <v>205</v>
      </c>
      <c r="D311" s="6">
        <f t="shared" si="138"/>
        <v>2.1999999999999943E-2</v>
      </c>
      <c r="E311" s="7">
        <f t="shared" si="124"/>
        <v>1497889.2136700186</v>
      </c>
      <c r="I311" s="14"/>
      <c r="J311" s="14"/>
      <c r="K311" s="18"/>
      <c r="L311" s="7">
        <f t="shared" si="125"/>
        <v>14181.472463119941</v>
      </c>
      <c r="M311" s="7">
        <f t="shared" si="150"/>
        <v>1385046.3818365117</v>
      </c>
      <c r="N311" s="14">
        <f t="shared" si="139"/>
        <v>24.977716947153311</v>
      </c>
      <c r="O311" s="13">
        <f t="shared" si="151"/>
        <v>6463.1211882980424</v>
      </c>
      <c r="P311" s="7">
        <f t="shared" si="140"/>
        <v>3669533.7428788398</v>
      </c>
      <c r="Q311" s="12">
        <f t="shared" si="145"/>
        <v>301</v>
      </c>
      <c r="R311" s="9">
        <v>567.76495998911503</v>
      </c>
      <c r="S311" s="11">
        <f t="shared" si="148"/>
        <v>2.1999999999999943E-2</v>
      </c>
      <c r="T311" s="10">
        <f t="shared" si="141"/>
        <v>3729804.2413047804</v>
      </c>
      <c r="U311" s="10">
        <f t="shared" si="149"/>
        <v>7938653.4383115377</v>
      </c>
      <c r="V311" s="10">
        <f t="shared" si="142"/>
        <v>1000</v>
      </c>
      <c r="W311" s="10">
        <f t="shared" si="143"/>
        <v>445482.66540509521</v>
      </c>
      <c r="X311" s="9">
        <f t="shared" si="126"/>
        <v>1.7612922079924969</v>
      </c>
      <c r="Y311" s="9">
        <f t="shared" si="146"/>
        <v>13984.049735058978</v>
      </c>
      <c r="AA311" s="10">
        <f t="shared" si="127"/>
        <v>2762.7202024584808</v>
      </c>
      <c r="AB311" s="10">
        <f t="shared" si="147"/>
        <v>834341.50114245794</v>
      </c>
      <c r="AC311" s="23"/>
      <c r="AD311" s="25">
        <f t="shared" si="128"/>
        <v>-2762.7202024584808</v>
      </c>
      <c r="AE311" s="25">
        <f t="shared" si="129"/>
        <v>-2762.7202024584808</v>
      </c>
      <c r="AF311" s="25">
        <f t="shared" si="130"/>
        <v>0</v>
      </c>
      <c r="AG311" s="25">
        <f t="shared" si="131"/>
        <v>0</v>
      </c>
      <c r="AH311" s="25">
        <f t="shared" si="132"/>
        <v>0</v>
      </c>
      <c r="AI311" s="25">
        <f t="shared" si="133"/>
        <v>0</v>
      </c>
      <c r="AJ311" s="25">
        <f t="shared" si="134"/>
        <v>0</v>
      </c>
      <c r="AK311" s="25">
        <f t="shared" si="135"/>
        <v>0</v>
      </c>
      <c r="AL311" s="25">
        <f t="shared" si="136"/>
        <v>0</v>
      </c>
      <c r="AM311" s="25">
        <f t="shared" si="137"/>
        <v>0</v>
      </c>
      <c r="AO311">
        <f t="shared" si="152"/>
        <v>-8.3333333333332149E-2</v>
      </c>
    </row>
    <row r="312" spans="1:41" x14ac:dyDescent="0.3">
      <c r="A312" s="4">
        <f t="shared" si="144"/>
        <v>303</v>
      </c>
      <c r="B312">
        <v>549.59648126946331</v>
      </c>
      <c r="C312" s="5">
        <f t="shared" si="123"/>
        <v>206</v>
      </c>
      <c r="D312" s="6">
        <f t="shared" si="138"/>
        <v>-3.2000000000000063E-2</v>
      </c>
      <c r="E312" s="7">
        <f t="shared" si="124"/>
        <v>1513157.3666547479</v>
      </c>
      <c r="I312" s="14"/>
      <c r="J312" s="14"/>
      <c r="K312" s="18"/>
      <c r="L312" s="7">
        <f t="shared" si="125"/>
        <v>14181.472463119941</v>
      </c>
      <c r="M312" s="7">
        <f t="shared" si="150"/>
        <v>1399227.8542996317</v>
      </c>
      <c r="N312" s="14">
        <f t="shared" si="139"/>
        <v>25.803426598298877</v>
      </c>
      <c r="O312" s="13">
        <f t="shared" si="151"/>
        <v>6488.9246148963412</v>
      </c>
      <c r="P312" s="7">
        <f t="shared" si="140"/>
        <v>3566290.1355698365</v>
      </c>
      <c r="Q312" s="12">
        <f t="shared" si="145"/>
        <v>302</v>
      </c>
      <c r="R312" s="9">
        <v>549.59648126946331</v>
      </c>
      <c r="S312" s="11">
        <f t="shared" si="148"/>
        <v>-3.2000000000000063E-2</v>
      </c>
      <c r="T312" s="10">
        <f t="shared" si="141"/>
        <v>3763671.6861864664</v>
      </c>
      <c r="U312" s="10">
        <f t="shared" si="149"/>
        <v>7685584.5282855686</v>
      </c>
      <c r="V312" s="10">
        <f t="shared" si="142"/>
        <v>1000</v>
      </c>
      <c r="W312" s="10">
        <f t="shared" si="143"/>
        <v>446482.66540509521</v>
      </c>
      <c r="X312" s="9">
        <f t="shared" si="126"/>
        <v>1.8195167437939017</v>
      </c>
      <c r="Y312" s="9">
        <f t="shared" si="146"/>
        <v>13985.869251802771</v>
      </c>
      <c r="AA312" s="10">
        <f t="shared" si="127"/>
        <v>2762.7202024584808</v>
      </c>
      <c r="AB312" s="10">
        <f t="shared" si="147"/>
        <v>837104.22134491638</v>
      </c>
      <c r="AC312" s="23"/>
      <c r="AD312" s="25">
        <f t="shared" si="128"/>
        <v>-2762.7202024584808</v>
      </c>
      <c r="AE312" s="25">
        <f t="shared" si="129"/>
        <v>-2762.7202024584808</v>
      </c>
      <c r="AF312" s="25">
        <f t="shared" si="130"/>
        <v>0</v>
      </c>
      <c r="AG312" s="25">
        <f t="shared" si="131"/>
        <v>0</v>
      </c>
      <c r="AH312" s="25">
        <f t="shared" si="132"/>
        <v>0</v>
      </c>
      <c r="AI312" s="25">
        <f t="shared" si="133"/>
        <v>0</v>
      </c>
      <c r="AJ312" s="25">
        <f t="shared" si="134"/>
        <v>0</v>
      </c>
      <c r="AK312" s="25">
        <f t="shared" si="135"/>
        <v>0</v>
      </c>
      <c r="AL312" s="25">
        <f t="shared" si="136"/>
        <v>0</v>
      </c>
      <c r="AM312" s="25">
        <f t="shared" si="137"/>
        <v>0</v>
      </c>
      <c r="AO312">
        <f t="shared" si="152"/>
        <v>-0.16666666666666785</v>
      </c>
    </row>
    <row r="313" spans="1:41" x14ac:dyDescent="0.3">
      <c r="A313" s="4">
        <f t="shared" si="144"/>
        <v>304</v>
      </c>
      <c r="B313">
        <v>513.87270998694828</v>
      </c>
      <c r="C313" s="5">
        <f t="shared" si="123"/>
        <v>207</v>
      </c>
      <c r="D313" s="6">
        <f t="shared" si="138"/>
        <v>-6.499999999999985E-2</v>
      </c>
      <c r="E313" s="7">
        <f t="shared" si="124"/>
        <v>1528552.7542476829</v>
      </c>
      <c r="I313" s="14"/>
      <c r="J313" s="14"/>
      <c r="K313" s="18"/>
      <c r="L313" s="7">
        <f t="shared" si="125"/>
        <v>14181.472463119941</v>
      </c>
      <c r="M313" s="7">
        <f t="shared" si="150"/>
        <v>1413409.3267627517</v>
      </c>
      <c r="N313" s="14">
        <f t="shared" si="139"/>
        <v>27.597247698715371</v>
      </c>
      <c r="O313" s="13">
        <f t="shared" si="151"/>
        <v>6516.5218625950565</v>
      </c>
      <c r="P313" s="7">
        <f t="shared" si="140"/>
        <v>3348662.7492209175</v>
      </c>
      <c r="Q313" s="12">
        <f t="shared" si="145"/>
        <v>303</v>
      </c>
      <c r="R313" s="9">
        <v>513.87270998694828</v>
      </c>
      <c r="S313" s="11">
        <f t="shared" si="148"/>
        <v>-6.499999999999985E-2</v>
      </c>
      <c r="T313" s="10">
        <f t="shared" si="141"/>
        <v>3797821.359775499</v>
      </c>
      <c r="U313" s="10">
        <f t="shared" si="149"/>
        <v>7186956.5339470077</v>
      </c>
      <c r="V313" s="10">
        <f t="shared" si="142"/>
        <v>1000</v>
      </c>
      <c r="W313" s="10">
        <f t="shared" si="143"/>
        <v>447482.66540509521</v>
      </c>
      <c r="X313" s="9">
        <f t="shared" si="126"/>
        <v>1.9460072126137984</v>
      </c>
      <c r="Y313" s="9">
        <f t="shared" si="146"/>
        <v>13987.815259015384</v>
      </c>
      <c r="AA313" s="10">
        <f t="shared" si="127"/>
        <v>2762.7202024584808</v>
      </c>
      <c r="AB313" s="10">
        <f t="shared" si="147"/>
        <v>839866.94154737482</v>
      </c>
      <c r="AC313" s="23"/>
      <c r="AD313" s="25">
        <f t="shared" si="128"/>
        <v>-2762.7202024584808</v>
      </c>
      <c r="AE313" s="25">
        <f t="shared" si="129"/>
        <v>-2762.7202024584808</v>
      </c>
      <c r="AF313" s="25">
        <f t="shared" si="130"/>
        <v>0</v>
      </c>
      <c r="AG313" s="25">
        <f t="shared" si="131"/>
        <v>0</v>
      </c>
      <c r="AH313" s="25">
        <f t="shared" si="132"/>
        <v>0</v>
      </c>
      <c r="AI313" s="25">
        <f t="shared" si="133"/>
        <v>0</v>
      </c>
      <c r="AJ313" s="25">
        <f t="shared" si="134"/>
        <v>0</v>
      </c>
      <c r="AK313" s="25">
        <f t="shared" si="135"/>
        <v>0</v>
      </c>
      <c r="AL313" s="25">
        <f t="shared" si="136"/>
        <v>0</v>
      </c>
      <c r="AM313" s="25">
        <f t="shared" si="137"/>
        <v>0</v>
      </c>
      <c r="AO313">
        <f t="shared" si="152"/>
        <v>-0.25</v>
      </c>
    </row>
    <row r="314" spans="1:41" x14ac:dyDescent="0.3">
      <c r="A314" s="4">
        <f t="shared" si="144"/>
        <v>305</v>
      </c>
      <c r="B314">
        <v>563.71836285568224</v>
      </c>
      <c r="C314" s="5">
        <f t="shared" si="123"/>
        <v>208</v>
      </c>
      <c r="D314" s="6">
        <f t="shared" si="138"/>
        <v>9.6999999999999961E-2</v>
      </c>
      <c r="E314" s="7">
        <f t="shared" si="124"/>
        <v>1544076.4367372256</v>
      </c>
      <c r="I314" s="14"/>
      <c r="J314" s="14"/>
      <c r="K314" s="18"/>
      <c r="L314" s="7">
        <f t="shared" si="125"/>
        <v>14181.472463119941</v>
      </c>
      <c r="M314" s="7">
        <f t="shared" si="150"/>
        <v>1427590.7992258717</v>
      </c>
      <c r="N314" s="14">
        <f t="shared" si="139"/>
        <v>25.157017045319392</v>
      </c>
      <c r="O314" s="13">
        <f t="shared" si="151"/>
        <v>6541.6788796403762</v>
      </c>
      <c r="P314" s="7">
        <f t="shared" si="140"/>
        <v>3687664.5083584664</v>
      </c>
      <c r="Q314" s="12">
        <f t="shared" si="145"/>
        <v>304</v>
      </c>
      <c r="R314" s="9">
        <v>563.71836285568224</v>
      </c>
      <c r="S314" s="11">
        <f t="shared" si="148"/>
        <v>9.6999999999999961E-2</v>
      </c>
      <c r="T314" s="10">
        <f t="shared" si="141"/>
        <v>3832255.6139777736</v>
      </c>
      <c r="U314" s="10">
        <f t="shared" si="149"/>
        <v>7885188.3177398676</v>
      </c>
      <c r="V314" s="10">
        <f t="shared" si="142"/>
        <v>1000</v>
      </c>
      <c r="W314" s="10">
        <f t="shared" si="143"/>
        <v>448482.66540509521</v>
      </c>
      <c r="X314" s="9">
        <f t="shared" si="126"/>
        <v>1.7739354718448481</v>
      </c>
      <c r="Y314" s="9">
        <f t="shared" si="146"/>
        <v>13989.589194487229</v>
      </c>
      <c r="AA314" s="10">
        <f t="shared" si="127"/>
        <v>2762.7202024584808</v>
      </c>
      <c r="AB314" s="10">
        <f t="shared" si="147"/>
        <v>842629.66174983326</v>
      </c>
      <c r="AC314" s="23"/>
      <c r="AD314" s="25">
        <f t="shared" si="128"/>
        <v>-2762.7202024584808</v>
      </c>
      <c r="AE314" s="25">
        <f t="shared" si="129"/>
        <v>-2762.7202024584808</v>
      </c>
      <c r="AF314" s="25">
        <f t="shared" si="130"/>
        <v>0</v>
      </c>
      <c r="AG314" s="25">
        <f t="shared" si="131"/>
        <v>0</v>
      </c>
      <c r="AH314" s="25">
        <f t="shared" si="132"/>
        <v>0</v>
      </c>
      <c r="AI314" s="25">
        <f t="shared" si="133"/>
        <v>0</v>
      </c>
      <c r="AJ314" s="25">
        <f t="shared" si="134"/>
        <v>0</v>
      </c>
      <c r="AK314" s="25">
        <f t="shared" si="135"/>
        <v>0</v>
      </c>
      <c r="AL314" s="25">
        <f t="shared" si="136"/>
        <v>0</v>
      </c>
      <c r="AM314" s="25">
        <f t="shared" si="137"/>
        <v>0</v>
      </c>
      <c r="AO314">
        <f t="shared" si="152"/>
        <v>-0.33333333333333215</v>
      </c>
    </row>
    <row r="315" spans="1:41" x14ac:dyDescent="0.3">
      <c r="A315" s="4">
        <f t="shared" si="144"/>
        <v>306</v>
      </c>
      <c r="B315">
        <v>599.79633807844596</v>
      </c>
      <c r="C315" s="5">
        <f t="shared" si="123"/>
        <v>209</v>
      </c>
      <c r="D315" s="6">
        <f t="shared" si="138"/>
        <v>6.4000000000000085E-2</v>
      </c>
      <c r="E315" s="7">
        <f t="shared" si="124"/>
        <v>1559729.4832475148</v>
      </c>
      <c r="I315" s="14"/>
      <c r="J315" s="14"/>
      <c r="K315" s="18"/>
      <c r="L315" s="7">
        <f t="shared" si="125"/>
        <v>14181.472463119941</v>
      </c>
      <c r="M315" s="7">
        <f t="shared" si="150"/>
        <v>1441772.2716889917</v>
      </c>
      <c r="N315" s="14">
        <f t="shared" si="139"/>
        <v>23.643813012518223</v>
      </c>
      <c r="O315" s="13">
        <f t="shared" si="151"/>
        <v>6565.3226926528941</v>
      </c>
      <c r="P315" s="7">
        <f t="shared" si="140"/>
        <v>3937856.5093565285</v>
      </c>
      <c r="Q315" s="12">
        <f t="shared" si="145"/>
        <v>305</v>
      </c>
      <c r="R315" s="9">
        <v>599.79633807844596</v>
      </c>
      <c r="S315" s="11">
        <f t="shared" si="148"/>
        <v>6.4000000000000085E-2</v>
      </c>
      <c r="T315" s="10">
        <f t="shared" si="141"/>
        <v>3866976.8202984002</v>
      </c>
      <c r="U315" s="10">
        <f t="shared" si="149"/>
        <v>8390904.3700752202</v>
      </c>
      <c r="V315" s="10">
        <f t="shared" si="142"/>
        <v>1000</v>
      </c>
      <c r="W315" s="10">
        <f t="shared" si="143"/>
        <v>449482.66540509521</v>
      </c>
      <c r="X315" s="9">
        <f t="shared" si="126"/>
        <v>1.6672325863203459</v>
      </c>
      <c r="Y315" s="9">
        <f t="shared" si="146"/>
        <v>13991.256427073549</v>
      </c>
      <c r="AA315" s="10">
        <f t="shared" si="127"/>
        <v>2762.7202024584808</v>
      </c>
      <c r="AB315" s="10">
        <f t="shared" si="147"/>
        <v>845392.3819522917</v>
      </c>
      <c r="AC315" s="23"/>
      <c r="AD315" s="25">
        <f t="shared" si="128"/>
        <v>-2762.7202024584808</v>
      </c>
      <c r="AE315" s="25">
        <f t="shared" si="129"/>
        <v>-2762.7202024584808</v>
      </c>
      <c r="AF315" s="25">
        <f t="shared" si="130"/>
        <v>0</v>
      </c>
      <c r="AG315" s="25">
        <f t="shared" si="131"/>
        <v>0</v>
      </c>
      <c r="AH315" s="25">
        <f t="shared" si="132"/>
        <v>0</v>
      </c>
      <c r="AI315" s="25">
        <f t="shared" si="133"/>
        <v>0</v>
      </c>
      <c r="AJ315" s="25">
        <f t="shared" si="134"/>
        <v>0</v>
      </c>
      <c r="AK315" s="25">
        <f t="shared" si="135"/>
        <v>0</v>
      </c>
      <c r="AL315" s="25">
        <f t="shared" si="136"/>
        <v>0</v>
      </c>
      <c r="AM315" s="25">
        <f t="shared" si="137"/>
        <v>0</v>
      </c>
      <c r="AO315">
        <f t="shared" si="152"/>
        <v>-0.41666666666666785</v>
      </c>
    </row>
    <row r="316" spans="1:41" x14ac:dyDescent="0.3">
      <c r="A316" s="4">
        <f t="shared" si="144"/>
        <v>307</v>
      </c>
      <c r="B316">
        <v>624.38798793966214</v>
      </c>
      <c r="C316" s="5">
        <f t="shared" si="123"/>
        <v>210</v>
      </c>
      <c r="D316" s="6">
        <f t="shared" si="138"/>
        <v>4.0999999999999828E-2</v>
      </c>
      <c r="E316" s="7">
        <f t="shared" si="124"/>
        <v>1575512.9718120566</v>
      </c>
      <c r="I316" s="14"/>
      <c r="J316" s="14"/>
      <c r="K316" s="18"/>
      <c r="L316" s="7">
        <f t="shared" si="125"/>
        <v>14181.472463119941</v>
      </c>
      <c r="M316" s="7">
        <f t="shared" si="150"/>
        <v>1455953.7441521117</v>
      </c>
      <c r="N316" s="14">
        <f t="shared" si="139"/>
        <v>22.712596553811938</v>
      </c>
      <c r="O316" s="13">
        <f t="shared" si="151"/>
        <v>6588.0352892067058</v>
      </c>
      <c r="P316" s="7">
        <f t="shared" si="140"/>
        <v>4113490.0987032652</v>
      </c>
      <c r="Q316" s="12">
        <f t="shared" si="145"/>
        <v>306</v>
      </c>
      <c r="R316" s="9">
        <v>624.38798793966214</v>
      </c>
      <c r="S316" s="11">
        <f t="shared" si="148"/>
        <v>4.0999999999999828E-2</v>
      </c>
      <c r="T316" s="10">
        <f t="shared" si="141"/>
        <v>3901987.3700050334</v>
      </c>
      <c r="U316" s="10">
        <f t="shared" si="149"/>
        <v>8735972.4492483027</v>
      </c>
      <c r="V316" s="10">
        <f t="shared" si="142"/>
        <v>1000</v>
      </c>
      <c r="W316" s="10">
        <f t="shared" si="143"/>
        <v>450482.66540509521</v>
      </c>
      <c r="X316" s="9">
        <f t="shared" si="126"/>
        <v>1.6015682865709377</v>
      </c>
      <c r="Y316" s="9">
        <f t="shared" si="146"/>
        <v>13992.85799536012</v>
      </c>
      <c r="AA316" s="10">
        <f t="shared" si="127"/>
        <v>2762.7202024584808</v>
      </c>
      <c r="AB316" s="10">
        <f t="shared" si="147"/>
        <v>848155.10215475014</v>
      </c>
      <c r="AC316" s="23"/>
      <c r="AD316" s="25">
        <f t="shared" si="128"/>
        <v>-2762.7202024584808</v>
      </c>
      <c r="AE316" s="25">
        <f t="shared" si="129"/>
        <v>-2762.7202024584808</v>
      </c>
      <c r="AF316" s="25">
        <f t="shared" si="130"/>
        <v>0</v>
      </c>
      <c r="AG316" s="25">
        <f t="shared" si="131"/>
        <v>0</v>
      </c>
      <c r="AH316" s="25">
        <f t="shared" si="132"/>
        <v>0</v>
      </c>
      <c r="AI316" s="25">
        <f t="shared" si="133"/>
        <v>0</v>
      </c>
      <c r="AJ316" s="25">
        <f t="shared" si="134"/>
        <v>0</v>
      </c>
      <c r="AK316" s="25">
        <f t="shared" si="135"/>
        <v>0</v>
      </c>
      <c r="AL316" s="25">
        <f t="shared" si="136"/>
        <v>0</v>
      </c>
      <c r="AM316" s="25">
        <f t="shared" si="137"/>
        <v>0</v>
      </c>
      <c r="AO316">
        <f t="shared" si="152"/>
        <v>-0.5</v>
      </c>
    </row>
    <row r="317" spans="1:41" x14ac:dyDescent="0.3">
      <c r="A317" s="4">
        <f t="shared" si="144"/>
        <v>308</v>
      </c>
      <c r="B317">
        <v>643.74401556579164</v>
      </c>
      <c r="C317" s="5">
        <f t="shared" si="123"/>
        <v>211</v>
      </c>
      <c r="D317" s="6">
        <f t="shared" si="138"/>
        <v>3.0999999999999962E-2</v>
      </c>
      <c r="E317" s="7">
        <f t="shared" si="124"/>
        <v>1591427.989447969</v>
      </c>
      <c r="I317" s="14"/>
      <c r="J317" s="14"/>
      <c r="K317" s="18"/>
      <c r="L317" s="7">
        <f t="shared" si="125"/>
        <v>14181.472463119941</v>
      </c>
      <c r="M317" s="7">
        <f t="shared" si="150"/>
        <v>1470135.2166152317</v>
      </c>
      <c r="N317" s="14">
        <f t="shared" si="139"/>
        <v>22.029676579836991</v>
      </c>
      <c r="O317" s="13">
        <f t="shared" si="151"/>
        <v>6610.0649657865424</v>
      </c>
      <c r="P317" s="7">
        <f t="shared" si="140"/>
        <v>4255189.7642261861</v>
      </c>
      <c r="Q317" s="12">
        <f t="shared" si="145"/>
        <v>307</v>
      </c>
      <c r="R317" s="9">
        <v>643.74401556579164</v>
      </c>
      <c r="S317" s="11">
        <f t="shared" si="148"/>
        <v>3.0999999999999962E-2</v>
      </c>
      <c r="T317" s="10">
        <f t="shared" si="141"/>
        <v>3937289.6742925541</v>
      </c>
      <c r="U317" s="10">
        <f t="shared" si="149"/>
        <v>9007818.5951749999</v>
      </c>
      <c r="V317" s="10">
        <f t="shared" si="142"/>
        <v>1000</v>
      </c>
      <c r="W317" s="10">
        <f t="shared" si="143"/>
        <v>451482.66540509521</v>
      </c>
      <c r="X317" s="9">
        <f t="shared" si="126"/>
        <v>1.5534124990988727</v>
      </c>
      <c r="Y317" s="9">
        <f t="shared" si="146"/>
        <v>13994.411407859219</v>
      </c>
      <c r="AA317" s="10">
        <f t="shared" si="127"/>
        <v>2762.7202024584808</v>
      </c>
      <c r="AB317" s="10">
        <f t="shared" si="147"/>
        <v>850917.82235720858</v>
      </c>
      <c r="AC317" s="23"/>
      <c r="AD317" s="25">
        <f t="shared" si="128"/>
        <v>-2762.7202024584808</v>
      </c>
      <c r="AE317" s="25">
        <f t="shared" si="129"/>
        <v>-2762.7202024584808</v>
      </c>
      <c r="AF317" s="25">
        <f t="shared" si="130"/>
        <v>0</v>
      </c>
      <c r="AG317" s="25">
        <f t="shared" si="131"/>
        <v>0</v>
      </c>
      <c r="AH317" s="25">
        <f t="shared" si="132"/>
        <v>0</v>
      </c>
      <c r="AI317" s="25">
        <f t="shared" si="133"/>
        <v>0</v>
      </c>
      <c r="AJ317" s="25">
        <f t="shared" si="134"/>
        <v>0</v>
      </c>
      <c r="AK317" s="25">
        <f t="shared" si="135"/>
        <v>0</v>
      </c>
      <c r="AL317" s="25">
        <f t="shared" si="136"/>
        <v>0</v>
      </c>
      <c r="AM317" s="25">
        <f t="shared" si="137"/>
        <v>0</v>
      </c>
      <c r="AO317">
        <f t="shared" si="152"/>
        <v>-0.58333333333333215</v>
      </c>
    </row>
    <row r="318" spans="1:41" x14ac:dyDescent="0.3">
      <c r="A318" s="4">
        <f t="shared" si="144"/>
        <v>309</v>
      </c>
      <c r="B318">
        <v>702.32472098227868</v>
      </c>
      <c r="C318" s="5">
        <f t="shared" si="123"/>
        <v>212</v>
      </c>
      <c r="D318" s="6">
        <f t="shared" si="138"/>
        <v>9.0999999999999998E-2</v>
      </c>
      <c r="E318" s="7">
        <f t="shared" si="124"/>
        <v>1607475.6322308476</v>
      </c>
      <c r="I318" s="14"/>
      <c r="J318" s="14"/>
      <c r="K318" s="18"/>
      <c r="L318" s="7">
        <f t="shared" si="125"/>
        <v>14181.472463119941</v>
      </c>
      <c r="M318" s="7">
        <f t="shared" si="150"/>
        <v>1484316.6890783517</v>
      </c>
      <c r="N318" s="14">
        <f t="shared" si="139"/>
        <v>20.192187515890918</v>
      </c>
      <c r="O318" s="13">
        <f t="shared" si="151"/>
        <v>6630.2571533024329</v>
      </c>
      <c r="P318" s="7">
        <f t="shared" si="140"/>
        <v>4656593.5052338885</v>
      </c>
      <c r="Q318" s="12">
        <f t="shared" si="145"/>
        <v>308</v>
      </c>
      <c r="R318" s="9">
        <v>702.32472098227868</v>
      </c>
      <c r="S318" s="11">
        <f t="shared" si="148"/>
        <v>9.0999999999999998E-2</v>
      </c>
      <c r="T318" s="10">
        <f t="shared" si="141"/>
        <v>3972886.1644491367</v>
      </c>
      <c r="U318" s="10">
        <f t="shared" si="149"/>
        <v>9828621.0873359255</v>
      </c>
      <c r="V318" s="10">
        <f t="shared" si="142"/>
        <v>1000</v>
      </c>
      <c r="W318" s="10">
        <f t="shared" si="143"/>
        <v>452482.66540509521</v>
      </c>
      <c r="X318" s="9">
        <f t="shared" si="126"/>
        <v>1.423842803940305</v>
      </c>
      <c r="Y318" s="9">
        <f t="shared" si="146"/>
        <v>13995.83525066316</v>
      </c>
      <c r="AA318" s="10">
        <f t="shared" si="127"/>
        <v>2762.7202024584808</v>
      </c>
      <c r="AB318" s="10">
        <f t="shared" si="147"/>
        <v>853680.54255966702</v>
      </c>
      <c r="AC318" s="23"/>
      <c r="AD318" s="25">
        <f t="shared" si="128"/>
        <v>-2762.7202024584808</v>
      </c>
      <c r="AE318" s="25">
        <f t="shared" si="129"/>
        <v>-2762.7202024584808</v>
      </c>
      <c r="AF318" s="25">
        <f t="shared" si="130"/>
        <v>0</v>
      </c>
      <c r="AG318" s="25">
        <f t="shared" si="131"/>
        <v>0</v>
      </c>
      <c r="AH318" s="25">
        <f t="shared" si="132"/>
        <v>0</v>
      </c>
      <c r="AI318" s="25">
        <f t="shared" si="133"/>
        <v>0</v>
      </c>
      <c r="AJ318" s="25">
        <f t="shared" si="134"/>
        <v>0</v>
      </c>
      <c r="AK318" s="25">
        <f t="shared" si="135"/>
        <v>0</v>
      </c>
      <c r="AL318" s="25">
        <f t="shared" si="136"/>
        <v>0</v>
      </c>
      <c r="AM318" s="25">
        <f t="shared" si="137"/>
        <v>0</v>
      </c>
      <c r="AO318">
        <f t="shared" si="152"/>
        <v>-0.66666666666666785</v>
      </c>
    </row>
    <row r="319" spans="1:41" x14ac:dyDescent="0.3">
      <c r="A319" s="4">
        <f t="shared" si="144"/>
        <v>310</v>
      </c>
      <c r="B319">
        <v>639.81782081485585</v>
      </c>
      <c r="C319" s="5">
        <f t="shared" si="123"/>
        <v>213</v>
      </c>
      <c r="D319" s="6">
        <f t="shared" si="138"/>
        <v>-8.9000000000000037E-2</v>
      </c>
      <c r="E319" s="7">
        <f t="shared" si="124"/>
        <v>1623657.0053702502</v>
      </c>
      <c r="I319" s="14"/>
      <c r="J319" s="14"/>
      <c r="K319" s="18"/>
      <c r="L319" s="7">
        <f t="shared" si="125"/>
        <v>14181.472463119941</v>
      </c>
      <c r="M319" s="7">
        <f t="shared" si="150"/>
        <v>1498498.1615414717</v>
      </c>
      <c r="N319" s="14">
        <f t="shared" si="139"/>
        <v>22.164860061351174</v>
      </c>
      <c r="O319" s="13">
        <f t="shared" si="151"/>
        <v>6652.4220133637837</v>
      </c>
      <c r="P319" s="7">
        <f t="shared" si="140"/>
        <v>4256338.1557311919</v>
      </c>
      <c r="Q319" s="12">
        <f t="shared" si="145"/>
        <v>309</v>
      </c>
      <c r="R319" s="9">
        <v>639.81782081485585</v>
      </c>
      <c r="S319" s="11">
        <f t="shared" si="148"/>
        <v>-8.9000000000000037E-2</v>
      </c>
      <c r="T319" s="10">
        <f t="shared" si="141"/>
        <v>4008779.2920236913</v>
      </c>
      <c r="U319" s="10">
        <f t="shared" si="149"/>
        <v>8954784.8105630279</v>
      </c>
      <c r="V319" s="10">
        <f t="shared" si="142"/>
        <v>1000</v>
      </c>
      <c r="W319" s="10">
        <f t="shared" si="143"/>
        <v>453482.66540509521</v>
      </c>
      <c r="X319" s="9">
        <f t="shared" si="126"/>
        <v>1.5629449000442426</v>
      </c>
      <c r="Y319" s="9">
        <f t="shared" si="146"/>
        <v>13997.398195563204</v>
      </c>
      <c r="AA319" s="10">
        <f t="shared" si="127"/>
        <v>2762.7202024584808</v>
      </c>
      <c r="AB319" s="10">
        <f t="shared" si="147"/>
        <v>856443.26276212547</v>
      </c>
      <c r="AC319" s="23"/>
      <c r="AD319" s="25">
        <f t="shared" si="128"/>
        <v>-2762.7202024584808</v>
      </c>
      <c r="AE319" s="25">
        <f t="shared" si="129"/>
        <v>-2762.7202024584808</v>
      </c>
      <c r="AF319" s="25">
        <f t="shared" si="130"/>
        <v>0</v>
      </c>
      <c r="AG319" s="25">
        <f t="shared" si="131"/>
        <v>0</v>
      </c>
      <c r="AH319" s="25">
        <f t="shared" si="132"/>
        <v>0</v>
      </c>
      <c r="AI319" s="25">
        <f t="shared" si="133"/>
        <v>0</v>
      </c>
      <c r="AJ319" s="25">
        <f t="shared" si="134"/>
        <v>0</v>
      </c>
      <c r="AK319" s="25">
        <f t="shared" si="135"/>
        <v>0</v>
      </c>
      <c r="AL319" s="25">
        <f t="shared" si="136"/>
        <v>0</v>
      </c>
      <c r="AM319" s="25">
        <f t="shared" si="137"/>
        <v>0</v>
      </c>
      <c r="AO319">
        <f t="shared" si="152"/>
        <v>-0.75</v>
      </c>
    </row>
    <row r="320" spans="1:41" x14ac:dyDescent="0.3">
      <c r="A320" s="4">
        <f t="shared" si="144"/>
        <v>311</v>
      </c>
      <c r="B320">
        <v>715.9561414918237</v>
      </c>
      <c r="C320" s="5">
        <f t="shared" si="123"/>
        <v>214</v>
      </c>
      <c r="D320" s="6">
        <f t="shared" si="138"/>
        <v>0.11900000000000001</v>
      </c>
      <c r="E320" s="7">
        <f t="shared" si="124"/>
        <v>1639973.2232858152</v>
      </c>
      <c r="I320" s="14"/>
      <c r="J320" s="14"/>
      <c r="K320" s="18"/>
      <c r="L320" s="7">
        <f t="shared" si="125"/>
        <v>14181.472463119941</v>
      </c>
      <c r="M320" s="7">
        <f t="shared" si="150"/>
        <v>1512679.6340045917</v>
      </c>
      <c r="N320" s="14">
        <f t="shared" si="139"/>
        <v>19.807739107552436</v>
      </c>
      <c r="O320" s="13">
        <f t="shared" si="151"/>
        <v>6672.2297524713358</v>
      </c>
      <c r="P320" s="7">
        <f t="shared" si="140"/>
        <v>4777023.8687263234</v>
      </c>
      <c r="Q320" s="12">
        <f t="shared" si="145"/>
        <v>310</v>
      </c>
      <c r="R320" s="9">
        <v>715.9561414918237</v>
      </c>
      <c r="S320" s="11">
        <f t="shared" si="148"/>
        <v>0.11900000000000001</v>
      </c>
      <c r="T320" s="10">
        <f t="shared" si="141"/>
        <v>4044971.5289947023</v>
      </c>
      <c r="U320" s="10">
        <f t="shared" si="149"/>
        <v>10021523.203020029</v>
      </c>
      <c r="V320" s="10">
        <f t="shared" si="142"/>
        <v>1000</v>
      </c>
      <c r="W320" s="10">
        <f t="shared" si="143"/>
        <v>454482.66540509521</v>
      </c>
      <c r="X320" s="9">
        <f t="shared" si="126"/>
        <v>1.3967336014693856</v>
      </c>
      <c r="Y320" s="9">
        <f t="shared" si="146"/>
        <v>13998.794929164675</v>
      </c>
      <c r="AA320" s="10">
        <f t="shared" si="127"/>
        <v>2762.7202024584808</v>
      </c>
      <c r="AB320" s="10">
        <f t="shared" si="147"/>
        <v>859205.98296458391</v>
      </c>
      <c r="AC320" s="23"/>
      <c r="AD320" s="25">
        <f t="shared" si="128"/>
        <v>-2762.7202024584808</v>
      </c>
      <c r="AE320" s="25">
        <f t="shared" si="129"/>
        <v>-2762.7202024584808</v>
      </c>
      <c r="AF320" s="25">
        <f t="shared" si="130"/>
        <v>0</v>
      </c>
      <c r="AG320" s="25">
        <f t="shared" si="131"/>
        <v>0</v>
      </c>
      <c r="AH320" s="25">
        <f t="shared" si="132"/>
        <v>0</v>
      </c>
      <c r="AI320" s="25">
        <f t="shared" si="133"/>
        <v>0</v>
      </c>
      <c r="AJ320" s="25">
        <f t="shared" si="134"/>
        <v>0</v>
      </c>
      <c r="AK320" s="25">
        <f t="shared" si="135"/>
        <v>0</v>
      </c>
      <c r="AL320" s="25">
        <f t="shared" si="136"/>
        <v>0</v>
      </c>
      <c r="AM320" s="25">
        <f t="shared" si="137"/>
        <v>0</v>
      </c>
      <c r="AO320">
        <f t="shared" si="152"/>
        <v>-0.83333333333333215</v>
      </c>
    </row>
    <row r="321" spans="1:41" x14ac:dyDescent="0.3">
      <c r="A321" s="4">
        <f t="shared" si="144"/>
        <v>312</v>
      </c>
      <c r="B321">
        <v>765.35711525475949</v>
      </c>
      <c r="C321" s="5">
        <f t="shared" si="123"/>
        <v>215</v>
      </c>
      <c r="D321" s="6">
        <f t="shared" si="138"/>
        <v>6.8999999999999936E-2</v>
      </c>
      <c r="E321" s="7">
        <f t="shared" si="124"/>
        <v>1656425.4096840085</v>
      </c>
      <c r="I321" s="14"/>
      <c r="J321" s="14"/>
      <c r="K321" s="18"/>
      <c r="L321" s="7">
        <f t="shared" si="125"/>
        <v>14181.472463119941</v>
      </c>
      <c r="M321" s="7">
        <f t="shared" si="150"/>
        <v>1526861.1064677117</v>
      </c>
      <c r="N321" s="14">
        <f t="shared" si="139"/>
        <v>18.529222738589745</v>
      </c>
      <c r="O321" s="13">
        <f t="shared" si="151"/>
        <v>6690.7589752099257</v>
      </c>
      <c r="P321" s="7">
        <f t="shared" si="140"/>
        <v>5120819.9881315595</v>
      </c>
      <c r="Q321" s="12">
        <f t="shared" si="145"/>
        <v>311</v>
      </c>
      <c r="R321" s="9">
        <v>765.35711525475949</v>
      </c>
      <c r="S321" s="11">
        <f t="shared" si="148"/>
        <v>6.8999999999999936E-2</v>
      </c>
      <c r="T321" s="10">
        <f t="shared" si="141"/>
        <v>4081465.3679404692</v>
      </c>
      <c r="U321" s="10">
        <f t="shared" si="149"/>
        <v>10714077.30402841</v>
      </c>
      <c r="V321" s="10">
        <f t="shared" si="142"/>
        <v>1000</v>
      </c>
      <c r="W321" s="10">
        <f t="shared" si="143"/>
        <v>455482.66540509521</v>
      </c>
      <c r="X321" s="9">
        <f t="shared" si="126"/>
        <v>1.3065796084839905</v>
      </c>
      <c r="Y321" s="9">
        <f t="shared" si="146"/>
        <v>14000.101508773159</v>
      </c>
      <c r="AA321" s="10">
        <f t="shared" si="127"/>
        <v>2762.7202024584808</v>
      </c>
      <c r="AB321" s="10">
        <f t="shared" si="147"/>
        <v>861968.70316704235</v>
      </c>
      <c r="AC321" s="23"/>
      <c r="AD321" s="25">
        <f t="shared" si="128"/>
        <v>-2762.7202024584808</v>
      </c>
      <c r="AE321" s="25">
        <f t="shared" si="129"/>
        <v>-2762.7202024584808</v>
      </c>
      <c r="AF321" s="25">
        <f t="shared" si="130"/>
        <v>0</v>
      </c>
      <c r="AG321" s="25">
        <f t="shared" si="131"/>
        <v>0</v>
      </c>
      <c r="AH321" s="25">
        <f t="shared" si="132"/>
        <v>0</v>
      </c>
      <c r="AI321" s="25">
        <f t="shared" si="133"/>
        <v>0</v>
      </c>
      <c r="AJ321" s="25">
        <f t="shared" si="134"/>
        <v>0</v>
      </c>
      <c r="AK321" s="25">
        <f t="shared" si="135"/>
        <v>0</v>
      </c>
      <c r="AL321" s="25">
        <f t="shared" si="136"/>
        <v>0</v>
      </c>
      <c r="AM321" s="25">
        <f t="shared" si="137"/>
        <v>0</v>
      </c>
      <c r="AO321">
        <f t="shared" si="152"/>
        <v>-0.91666666666666785</v>
      </c>
    </row>
    <row r="322" spans="1:41" x14ac:dyDescent="0.3">
      <c r="A322" s="4">
        <f t="shared" si="144"/>
        <v>313</v>
      </c>
      <c r="B322">
        <v>808.21711370902608</v>
      </c>
      <c r="C322" s="5">
        <f t="shared" si="123"/>
        <v>216</v>
      </c>
      <c r="D322" s="6">
        <f t="shared" si="138"/>
        <v>5.6000000000000071E-2</v>
      </c>
      <c r="E322" s="7">
        <f t="shared" si="124"/>
        <v>1673014.6976355209</v>
      </c>
      <c r="I322" s="14"/>
      <c r="J322" s="14"/>
      <c r="K322" s="18"/>
      <c r="L322" s="7">
        <f t="shared" si="125"/>
        <v>15613.801181895054</v>
      </c>
      <c r="M322" s="7">
        <f t="shared" si="150"/>
        <v>1542474.9076496067</v>
      </c>
      <c r="N322" s="14">
        <f t="shared" si="139"/>
        <v>19.318820298472829</v>
      </c>
      <c r="O322" s="13">
        <f t="shared" si="151"/>
        <v>6710.0777955083986</v>
      </c>
      <c r="P322" s="7">
        <f t="shared" si="140"/>
        <v>5423199.7086488223</v>
      </c>
      <c r="Q322" s="12">
        <f t="shared" si="145"/>
        <v>312</v>
      </c>
      <c r="R322" s="9">
        <v>808.21711370902608</v>
      </c>
      <c r="S322" s="11">
        <f t="shared" si="148"/>
        <v>5.6000000000000071E-2</v>
      </c>
      <c r="T322" s="10">
        <f t="shared" si="141"/>
        <v>4118263.322210785</v>
      </c>
      <c r="U322" s="10">
        <f t="shared" si="149"/>
        <v>11315121.633054001</v>
      </c>
      <c r="V322" s="10">
        <f t="shared" si="142"/>
        <v>1000</v>
      </c>
      <c r="W322" s="10">
        <f t="shared" si="143"/>
        <v>456482.66540509521</v>
      </c>
      <c r="X322" s="9">
        <f t="shared" si="126"/>
        <v>1.2372912959128697</v>
      </c>
      <c r="Y322" s="9">
        <f t="shared" si="146"/>
        <v>14001.338800069072</v>
      </c>
      <c r="AA322" s="10">
        <f t="shared" si="127"/>
        <v>2762.7202024584808</v>
      </c>
      <c r="AB322" s="10">
        <f t="shared" si="147"/>
        <v>864731.42336950079</v>
      </c>
      <c r="AC322" s="23"/>
      <c r="AD322" s="25">
        <f t="shared" si="128"/>
        <v>-2762.7202024584808</v>
      </c>
      <c r="AE322" s="25">
        <f t="shared" si="129"/>
        <v>-2762.7202024584808</v>
      </c>
      <c r="AF322" s="25">
        <f t="shared" si="130"/>
        <v>0</v>
      </c>
      <c r="AG322" s="25">
        <f t="shared" si="131"/>
        <v>0</v>
      </c>
      <c r="AH322" s="25">
        <f t="shared" si="132"/>
        <v>0</v>
      </c>
      <c r="AI322" s="25">
        <f t="shared" si="133"/>
        <v>0</v>
      </c>
      <c r="AJ322" s="25">
        <f t="shared" si="134"/>
        <v>0</v>
      </c>
      <c r="AK322" s="25">
        <f t="shared" si="135"/>
        <v>0</v>
      </c>
      <c r="AL322" s="25">
        <f t="shared" si="136"/>
        <v>0</v>
      </c>
      <c r="AM322" s="25">
        <f t="shared" si="137"/>
        <v>0</v>
      </c>
      <c r="AO322">
        <f t="shared" si="152"/>
        <v>0</v>
      </c>
    </row>
    <row r="323" spans="1:41" x14ac:dyDescent="0.3">
      <c r="A323" s="4">
        <f t="shared" si="144"/>
        <v>314</v>
      </c>
      <c r="B323">
        <v>828.42254155175169</v>
      </c>
      <c r="C323" s="5">
        <f t="shared" si="123"/>
        <v>217</v>
      </c>
      <c r="D323" s="6">
        <f t="shared" si="138"/>
        <v>2.4999999999999949E-2</v>
      </c>
      <c r="E323" s="7">
        <f t="shared" si="124"/>
        <v>1689742.2296532958</v>
      </c>
      <c r="I323" s="14"/>
      <c r="J323" s="14"/>
      <c r="K323" s="18"/>
      <c r="L323" s="7">
        <f t="shared" si="125"/>
        <v>15613.801181895054</v>
      </c>
      <c r="M323" s="7">
        <f t="shared" si="150"/>
        <v>1558088.7088315017</v>
      </c>
      <c r="N323" s="14">
        <f t="shared" si="139"/>
        <v>18.847629559485686</v>
      </c>
      <c r="O323" s="13">
        <f t="shared" si="151"/>
        <v>6728.9254250678841</v>
      </c>
      <c r="P323" s="7">
        <f t="shared" si="140"/>
        <v>5574393.5025469372</v>
      </c>
      <c r="Q323" s="12">
        <f t="shared" si="145"/>
        <v>313</v>
      </c>
      <c r="R323" s="9">
        <v>828.42254155175169</v>
      </c>
      <c r="S323" s="11">
        <f t="shared" si="148"/>
        <v>2.4999999999999949E-2</v>
      </c>
      <c r="T323" s="10">
        <f t="shared" si="141"/>
        <v>4155367.9261000208</v>
      </c>
      <c r="U323" s="10">
        <f t="shared" si="149"/>
        <v>11599024.67388035</v>
      </c>
      <c r="V323" s="10">
        <f t="shared" si="142"/>
        <v>1000</v>
      </c>
      <c r="W323" s="10">
        <f t="shared" si="143"/>
        <v>457482.66540509521</v>
      </c>
      <c r="X323" s="9">
        <f t="shared" si="126"/>
        <v>1.2071134594271899</v>
      </c>
      <c r="Y323" s="9">
        <f t="shared" si="146"/>
        <v>14002.5459135285</v>
      </c>
      <c r="AA323" s="10">
        <f t="shared" si="127"/>
        <v>2762.7202024584808</v>
      </c>
      <c r="AB323" s="10">
        <f t="shared" si="147"/>
        <v>867494.14357195923</v>
      </c>
      <c r="AC323" s="23"/>
      <c r="AD323" s="25">
        <f t="shared" si="128"/>
        <v>-2762.7202024584808</v>
      </c>
      <c r="AE323" s="25">
        <f t="shared" si="129"/>
        <v>-2762.7202024584808</v>
      </c>
      <c r="AF323" s="25">
        <f t="shared" si="130"/>
        <v>0</v>
      </c>
      <c r="AG323" s="25">
        <f t="shared" si="131"/>
        <v>0</v>
      </c>
      <c r="AH323" s="25">
        <f t="shared" si="132"/>
        <v>0</v>
      </c>
      <c r="AI323" s="25">
        <f t="shared" si="133"/>
        <v>0</v>
      </c>
      <c r="AJ323" s="25">
        <f t="shared" si="134"/>
        <v>0</v>
      </c>
      <c r="AK323" s="25">
        <f t="shared" si="135"/>
        <v>0</v>
      </c>
      <c r="AL323" s="25">
        <f t="shared" si="136"/>
        <v>0</v>
      </c>
      <c r="AM323" s="25">
        <f t="shared" si="137"/>
        <v>0</v>
      </c>
      <c r="AO323">
        <f t="shared" si="152"/>
        <v>-8.3333333333332149E-2</v>
      </c>
    </row>
    <row r="324" spans="1:41" x14ac:dyDescent="0.3">
      <c r="A324" s="4">
        <f t="shared" si="144"/>
        <v>315</v>
      </c>
      <c r="B324">
        <v>917.06375349778909</v>
      </c>
      <c r="C324" s="5">
        <f t="shared" si="123"/>
        <v>218</v>
      </c>
      <c r="D324" s="6">
        <f t="shared" si="138"/>
        <v>0.10699999999999997</v>
      </c>
      <c r="E324" s="7">
        <f t="shared" si="124"/>
        <v>1706609.1577712186</v>
      </c>
      <c r="I324" s="14"/>
      <c r="J324" s="14"/>
      <c r="K324" s="18"/>
      <c r="L324" s="7">
        <f t="shared" si="125"/>
        <v>15613.801181895054</v>
      </c>
      <c r="M324" s="7">
        <f t="shared" si="150"/>
        <v>1573702.5100133966</v>
      </c>
      <c r="N324" s="14">
        <f t="shared" si="139"/>
        <v>17.025862294025011</v>
      </c>
      <c r="O324" s="13">
        <f t="shared" si="151"/>
        <v>6745.9512873619087</v>
      </c>
      <c r="P324" s="7">
        <f t="shared" si="140"/>
        <v>6186467.408501354</v>
      </c>
      <c r="Q324" s="12">
        <f t="shared" si="145"/>
        <v>314</v>
      </c>
      <c r="R324" s="9">
        <v>917.06375349778909</v>
      </c>
      <c r="S324" s="11">
        <f t="shared" si="148"/>
        <v>0.10699999999999997</v>
      </c>
      <c r="T324" s="10">
        <f t="shared" si="141"/>
        <v>4192781.7350216666</v>
      </c>
      <c r="U324" s="10">
        <f t="shared" si="149"/>
        <v>12841227.313985547</v>
      </c>
      <c r="V324" s="10">
        <f t="shared" si="142"/>
        <v>1000</v>
      </c>
      <c r="W324" s="10">
        <f t="shared" si="143"/>
        <v>458482.66540509521</v>
      </c>
      <c r="X324" s="9">
        <f t="shared" si="126"/>
        <v>1.0904367293831887</v>
      </c>
      <c r="Y324" s="9">
        <f t="shared" si="146"/>
        <v>14003.636350257882</v>
      </c>
      <c r="AA324" s="10">
        <f t="shared" si="127"/>
        <v>2762.7202024584808</v>
      </c>
      <c r="AB324" s="10">
        <f t="shared" si="147"/>
        <v>870256.86377441767</v>
      </c>
      <c r="AC324" s="23"/>
      <c r="AD324" s="25">
        <f t="shared" si="128"/>
        <v>-2762.7202024584808</v>
      </c>
      <c r="AE324" s="25">
        <f t="shared" si="129"/>
        <v>-2762.7202024584808</v>
      </c>
      <c r="AF324" s="25">
        <f t="shared" si="130"/>
        <v>0</v>
      </c>
      <c r="AG324" s="25">
        <f t="shared" si="131"/>
        <v>0</v>
      </c>
      <c r="AH324" s="25">
        <f t="shared" si="132"/>
        <v>0</v>
      </c>
      <c r="AI324" s="25">
        <f t="shared" si="133"/>
        <v>0</v>
      </c>
      <c r="AJ324" s="25">
        <f t="shared" si="134"/>
        <v>0</v>
      </c>
      <c r="AK324" s="25">
        <f t="shared" si="135"/>
        <v>0</v>
      </c>
      <c r="AL324" s="25">
        <f t="shared" si="136"/>
        <v>0</v>
      </c>
      <c r="AM324" s="25">
        <f t="shared" si="137"/>
        <v>0</v>
      </c>
      <c r="AO324">
        <f t="shared" si="152"/>
        <v>-0.16666666666666785</v>
      </c>
    </row>
    <row r="325" spans="1:41" x14ac:dyDescent="0.3">
      <c r="A325" s="4">
        <f t="shared" si="144"/>
        <v>316</v>
      </c>
      <c r="B325">
        <v>959.24868615868741</v>
      </c>
      <c r="C325" s="5">
        <f t="shared" si="123"/>
        <v>219</v>
      </c>
      <c r="D325" s="6">
        <f t="shared" si="138"/>
        <v>4.6000000000000013E-2</v>
      </c>
      <c r="E325" s="7">
        <f t="shared" si="124"/>
        <v>1723616.643623458</v>
      </c>
      <c r="I325" s="14"/>
      <c r="J325" s="14"/>
      <c r="K325" s="18"/>
      <c r="L325" s="7">
        <f t="shared" si="125"/>
        <v>15613.801181895054</v>
      </c>
      <c r="M325" s="7">
        <f t="shared" si="150"/>
        <v>1589316.3111952916</v>
      </c>
      <c r="N325" s="14">
        <f t="shared" si="139"/>
        <v>16.277115003848003</v>
      </c>
      <c r="O325" s="13">
        <f t="shared" si="151"/>
        <v>6762.2284023657567</v>
      </c>
      <c r="P325" s="7">
        <f t="shared" si="140"/>
        <v>6486658.7104743123</v>
      </c>
      <c r="Q325" s="12">
        <f t="shared" si="145"/>
        <v>315</v>
      </c>
      <c r="R325" s="9">
        <v>959.24868615868741</v>
      </c>
      <c r="S325" s="11">
        <f t="shared" si="148"/>
        <v>4.6000000000000013E-2</v>
      </c>
      <c r="T325" s="10">
        <f t="shared" si="141"/>
        <v>4230507.3256843258</v>
      </c>
      <c r="U325" s="10">
        <f t="shared" si="149"/>
        <v>13432969.770428883</v>
      </c>
      <c r="V325" s="10">
        <f t="shared" si="142"/>
        <v>1000</v>
      </c>
      <c r="W325" s="10">
        <f t="shared" si="143"/>
        <v>459482.66540509521</v>
      </c>
      <c r="X325" s="9">
        <f t="shared" si="126"/>
        <v>1.0424825328711174</v>
      </c>
      <c r="Y325" s="9">
        <f t="shared" si="146"/>
        <v>14004.678832790754</v>
      </c>
      <c r="AA325" s="10">
        <f t="shared" si="127"/>
        <v>2762.7202024584808</v>
      </c>
      <c r="AB325" s="10">
        <f t="shared" si="147"/>
        <v>873019.58397687611</v>
      </c>
      <c r="AC325" s="23"/>
      <c r="AD325" s="25">
        <f t="shared" si="128"/>
        <v>-2762.7202024584808</v>
      </c>
      <c r="AE325" s="25">
        <f t="shared" si="129"/>
        <v>-2762.7202024584808</v>
      </c>
      <c r="AF325" s="25">
        <f t="shared" si="130"/>
        <v>0</v>
      </c>
      <c r="AG325" s="25">
        <f t="shared" si="131"/>
        <v>0</v>
      </c>
      <c r="AH325" s="25">
        <f t="shared" si="132"/>
        <v>0</v>
      </c>
      <c r="AI325" s="25">
        <f t="shared" si="133"/>
        <v>0</v>
      </c>
      <c r="AJ325" s="25">
        <f t="shared" si="134"/>
        <v>0</v>
      </c>
      <c r="AK325" s="25">
        <f t="shared" si="135"/>
        <v>0</v>
      </c>
      <c r="AL325" s="25">
        <f t="shared" si="136"/>
        <v>0</v>
      </c>
      <c r="AM325" s="25">
        <f t="shared" si="137"/>
        <v>0</v>
      </c>
      <c r="AO325">
        <f t="shared" si="152"/>
        <v>-0.25</v>
      </c>
    </row>
    <row r="326" spans="1:41" x14ac:dyDescent="0.3">
      <c r="A326" s="4">
        <f t="shared" si="144"/>
        <v>317</v>
      </c>
      <c r="B326">
        <v>827.83161615494726</v>
      </c>
      <c r="C326" s="5">
        <f t="shared" si="123"/>
        <v>220</v>
      </c>
      <c r="D326" s="6">
        <f t="shared" si="138"/>
        <v>-0.13699999999999998</v>
      </c>
      <c r="E326" s="7">
        <f t="shared" si="124"/>
        <v>1740765.8585244659</v>
      </c>
      <c r="I326" s="14"/>
      <c r="J326" s="14"/>
      <c r="K326" s="18"/>
      <c r="L326" s="7">
        <f t="shared" si="125"/>
        <v>15613.801181895054</v>
      </c>
      <c r="M326" s="7">
        <f t="shared" si="150"/>
        <v>1604930.1123771865</v>
      </c>
      <c r="N326" s="14">
        <f t="shared" si="139"/>
        <v>18.86108343435458</v>
      </c>
      <c r="O326" s="13">
        <f t="shared" si="151"/>
        <v>6781.0894858001111</v>
      </c>
      <c r="P326" s="7">
        <f t="shared" si="140"/>
        <v>5613600.2683212264</v>
      </c>
      <c r="Q326" s="12">
        <f t="shared" si="145"/>
        <v>316</v>
      </c>
      <c r="R326" s="9">
        <v>827.83161615494726</v>
      </c>
      <c r="S326" s="11">
        <f t="shared" si="148"/>
        <v>-0.13699999999999998</v>
      </c>
      <c r="T326" s="10">
        <f t="shared" si="141"/>
        <v>4268547.2962691737</v>
      </c>
      <c r="U326" s="10">
        <f t="shared" si="149"/>
        <v>11593515.911880126</v>
      </c>
      <c r="V326" s="10">
        <f t="shared" si="142"/>
        <v>1000</v>
      </c>
      <c r="W326" s="10">
        <f t="shared" si="143"/>
        <v>460482.66540509521</v>
      </c>
      <c r="X326" s="9">
        <f t="shared" si="126"/>
        <v>1.2079751249955011</v>
      </c>
      <c r="Y326" s="9">
        <f t="shared" si="146"/>
        <v>14005.886807915749</v>
      </c>
      <c r="AA326" s="10">
        <f t="shared" si="127"/>
        <v>2762.7202024584808</v>
      </c>
      <c r="AB326" s="10">
        <f t="shared" si="147"/>
        <v>875782.30417933455</v>
      </c>
      <c r="AC326" s="23"/>
      <c r="AD326" s="25">
        <f t="shared" si="128"/>
        <v>-2762.7202024584808</v>
      </c>
      <c r="AE326" s="25">
        <f t="shared" si="129"/>
        <v>-2762.7202024584808</v>
      </c>
      <c r="AF326" s="25">
        <f t="shared" si="130"/>
        <v>0</v>
      </c>
      <c r="AG326" s="25">
        <f t="shared" si="131"/>
        <v>0</v>
      </c>
      <c r="AH326" s="25">
        <f t="shared" si="132"/>
        <v>0</v>
      </c>
      <c r="AI326" s="25">
        <f t="shared" si="133"/>
        <v>0</v>
      </c>
      <c r="AJ326" s="25">
        <f t="shared" si="134"/>
        <v>0</v>
      </c>
      <c r="AK326" s="25">
        <f t="shared" si="135"/>
        <v>0</v>
      </c>
      <c r="AL326" s="25">
        <f t="shared" si="136"/>
        <v>0</v>
      </c>
      <c r="AM326" s="25">
        <f t="shared" si="137"/>
        <v>0</v>
      </c>
      <c r="AO326">
        <f t="shared" si="152"/>
        <v>-0.33333333333333215</v>
      </c>
    </row>
    <row r="327" spans="1:41" x14ac:dyDescent="0.3">
      <c r="A327" s="4">
        <f t="shared" si="144"/>
        <v>318</v>
      </c>
      <c r="B327">
        <v>843.56041686189121</v>
      </c>
      <c r="C327" s="5">
        <f t="shared" si="123"/>
        <v>221</v>
      </c>
      <c r="D327" s="6">
        <f t="shared" si="138"/>
        <v>1.8999999999999951E-2</v>
      </c>
      <c r="E327" s="7">
        <f t="shared" si="124"/>
        <v>1758057.9835496482</v>
      </c>
      <c r="I327" s="14"/>
      <c r="J327" s="14"/>
      <c r="K327" s="18"/>
      <c r="L327" s="7">
        <f t="shared" si="125"/>
        <v>15613.801181895054</v>
      </c>
      <c r="M327" s="7">
        <f t="shared" si="150"/>
        <v>1620543.9135590815</v>
      </c>
      <c r="N327" s="14">
        <f t="shared" si="139"/>
        <v>18.509404744214503</v>
      </c>
      <c r="O327" s="13">
        <f t="shared" si="151"/>
        <v>6799.5988905443255</v>
      </c>
      <c r="P327" s="7">
        <f t="shared" si="140"/>
        <v>5735872.4746012241</v>
      </c>
      <c r="Q327" s="12">
        <f t="shared" si="145"/>
        <v>317</v>
      </c>
      <c r="R327" s="9">
        <v>843.56041686189121</v>
      </c>
      <c r="S327" s="11">
        <f t="shared" si="148"/>
        <v>1.8999999999999951E-2</v>
      </c>
      <c r="T327" s="10">
        <f t="shared" si="141"/>
        <v>4306904.2666088957</v>
      </c>
      <c r="U327" s="10">
        <f t="shared" si="149"/>
        <v>11814811.714205848</v>
      </c>
      <c r="V327" s="10">
        <f t="shared" si="142"/>
        <v>1000</v>
      </c>
      <c r="W327" s="10">
        <f t="shared" si="143"/>
        <v>461482.66540509521</v>
      </c>
      <c r="X327" s="9">
        <f t="shared" si="126"/>
        <v>1.1854515456285584</v>
      </c>
      <c r="Y327" s="9">
        <f t="shared" si="146"/>
        <v>14007.072259461378</v>
      </c>
      <c r="AA327" s="10">
        <f t="shared" si="127"/>
        <v>2762.7202024584808</v>
      </c>
      <c r="AB327" s="10">
        <f t="shared" si="147"/>
        <v>878545.02438179299</v>
      </c>
      <c r="AC327" s="23"/>
      <c r="AD327" s="25">
        <f t="shared" si="128"/>
        <v>-2762.7202024584808</v>
      </c>
      <c r="AE327" s="25">
        <f t="shared" si="129"/>
        <v>-2762.7202024584808</v>
      </c>
      <c r="AF327" s="25">
        <f t="shared" si="130"/>
        <v>0</v>
      </c>
      <c r="AG327" s="25">
        <f t="shared" si="131"/>
        <v>0</v>
      </c>
      <c r="AH327" s="25">
        <f t="shared" si="132"/>
        <v>0</v>
      </c>
      <c r="AI327" s="25">
        <f t="shared" si="133"/>
        <v>0</v>
      </c>
      <c r="AJ327" s="25">
        <f t="shared" si="134"/>
        <v>0</v>
      </c>
      <c r="AK327" s="25">
        <f t="shared" si="135"/>
        <v>0</v>
      </c>
      <c r="AL327" s="25">
        <f t="shared" si="136"/>
        <v>0</v>
      </c>
      <c r="AM327" s="25">
        <f t="shared" si="137"/>
        <v>0</v>
      </c>
      <c r="AO327">
        <f t="shared" si="152"/>
        <v>-0.41666666666666785</v>
      </c>
    </row>
    <row r="328" spans="1:41" x14ac:dyDescent="0.3">
      <c r="A328" s="4">
        <f t="shared" si="144"/>
        <v>319</v>
      </c>
      <c r="B328">
        <v>847.77821894620058</v>
      </c>
      <c r="C328" s="5">
        <f t="shared" si="123"/>
        <v>222</v>
      </c>
      <c r="D328" s="6">
        <f t="shared" si="138"/>
        <v>4.9999999999998969E-3</v>
      </c>
      <c r="E328" s="7">
        <f t="shared" si="124"/>
        <v>1775494.2096167076</v>
      </c>
      <c r="I328" s="14"/>
      <c r="J328" s="14"/>
      <c r="K328" s="18"/>
      <c r="L328" s="7">
        <f t="shared" si="125"/>
        <v>15613.801181895054</v>
      </c>
      <c r="M328" s="7">
        <f t="shared" si="150"/>
        <v>1636157.7147409765</v>
      </c>
      <c r="N328" s="14">
        <f t="shared" si="139"/>
        <v>18.417318153447269</v>
      </c>
      <c r="O328" s="13">
        <f t="shared" si="151"/>
        <v>6818.0162086977725</v>
      </c>
      <c r="P328" s="7">
        <f t="shared" si="140"/>
        <v>5780165.6381561244</v>
      </c>
      <c r="Q328" s="12">
        <f t="shared" si="145"/>
        <v>318</v>
      </c>
      <c r="R328" s="9">
        <v>847.77821894620058</v>
      </c>
      <c r="S328" s="11">
        <f t="shared" si="148"/>
        <v>4.9999999999998969E-3</v>
      </c>
      <c r="T328" s="10">
        <f t="shared" si="141"/>
        <v>4345580.878368116</v>
      </c>
      <c r="U328" s="10">
        <f t="shared" si="149"/>
        <v>11874890.772776876</v>
      </c>
      <c r="V328" s="10">
        <f t="shared" si="142"/>
        <v>1000</v>
      </c>
      <c r="W328" s="10">
        <f t="shared" si="143"/>
        <v>462482.66540509521</v>
      </c>
      <c r="X328" s="9">
        <f t="shared" si="126"/>
        <v>1.1795537767448343</v>
      </c>
      <c r="Y328" s="9">
        <f t="shared" si="146"/>
        <v>14008.251813238123</v>
      </c>
      <c r="AA328" s="10">
        <f t="shared" si="127"/>
        <v>2762.7202024584808</v>
      </c>
      <c r="AB328" s="10">
        <f t="shared" si="147"/>
        <v>881307.74458425143</v>
      </c>
      <c r="AC328" s="23"/>
      <c r="AD328" s="25">
        <f t="shared" si="128"/>
        <v>-2762.7202024584808</v>
      </c>
      <c r="AE328" s="25">
        <f t="shared" si="129"/>
        <v>-2762.7202024584808</v>
      </c>
      <c r="AF328" s="25">
        <f t="shared" si="130"/>
        <v>0</v>
      </c>
      <c r="AG328" s="25">
        <f t="shared" si="131"/>
        <v>0</v>
      </c>
      <c r="AH328" s="25">
        <f t="shared" si="132"/>
        <v>0</v>
      </c>
      <c r="AI328" s="25">
        <f t="shared" si="133"/>
        <v>0</v>
      </c>
      <c r="AJ328" s="25">
        <f t="shared" si="134"/>
        <v>0</v>
      </c>
      <c r="AK328" s="25">
        <f t="shared" si="135"/>
        <v>0</v>
      </c>
      <c r="AL328" s="25">
        <f t="shared" si="136"/>
        <v>0</v>
      </c>
      <c r="AM328" s="25">
        <f t="shared" si="137"/>
        <v>0</v>
      </c>
      <c r="AO328">
        <f t="shared" si="152"/>
        <v>-0.5</v>
      </c>
    </row>
    <row r="329" spans="1:41" x14ac:dyDescent="0.3">
      <c r="A329" s="4">
        <f t="shared" si="144"/>
        <v>320</v>
      </c>
      <c r="B329">
        <v>920.68714577557387</v>
      </c>
      <c r="C329" s="5">
        <f t="shared" si="123"/>
        <v>223</v>
      </c>
      <c r="D329" s="6">
        <f t="shared" si="138"/>
        <v>8.6000000000000049E-2</v>
      </c>
      <c r="E329" s="7">
        <f t="shared" si="124"/>
        <v>1793075.737567659</v>
      </c>
      <c r="I329" s="14"/>
      <c r="J329" s="14"/>
      <c r="K329" s="18"/>
      <c r="L329" s="7">
        <f t="shared" si="125"/>
        <v>15613.801181895054</v>
      </c>
      <c r="M329" s="7">
        <f t="shared" si="150"/>
        <v>1651771.5159228714</v>
      </c>
      <c r="N329" s="14">
        <f t="shared" si="139"/>
        <v>16.958856494886987</v>
      </c>
      <c r="O329" s="13">
        <f t="shared" si="151"/>
        <v>6834.9750651926597</v>
      </c>
      <c r="P329" s="7">
        <f t="shared" si="140"/>
        <v>6292873.684219447</v>
      </c>
      <c r="Q329" s="12">
        <f t="shared" si="145"/>
        <v>319</v>
      </c>
      <c r="R329" s="9">
        <v>920.68714577557387</v>
      </c>
      <c r="S329" s="11">
        <f t="shared" si="148"/>
        <v>8.6000000000000049E-2</v>
      </c>
      <c r="T329" s="10">
        <f t="shared" si="141"/>
        <v>4384579.7952253288</v>
      </c>
      <c r="U329" s="10">
        <f t="shared" si="149"/>
        <v>12897217.379235689</v>
      </c>
      <c r="V329" s="10">
        <f t="shared" si="142"/>
        <v>1000</v>
      </c>
      <c r="W329" s="10">
        <f t="shared" si="143"/>
        <v>463482.66540509521</v>
      </c>
      <c r="X329" s="9">
        <f t="shared" si="126"/>
        <v>1.0861452824538069</v>
      </c>
      <c r="Y329" s="9">
        <f t="shared" si="146"/>
        <v>14009.337958520577</v>
      </c>
      <c r="AA329" s="10">
        <f t="shared" si="127"/>
        <v>2762.7202024584808</v>
      </c>
      <c r="AB329" s="10">
        <f t="shared" si="147"/>
        <v>884070.46478670987</v>
      </c>
      <c r="AC329" s="23"/>
      <c r="AD329" s="25">
        <f t="shared" si="128"/>
        <v>-2762.7202024584808</v>
      </c>
      <c r="AE329" s="25">
        <f t="shared" si="129"/>
        <v>-2762.7202024584808</v>
      </c>
      <c r="AF329" s="25">
        <f t="shared" si="130"/>
        <v>0</v>
      </c>
      <c r="AG329" s="25">
        <f t="shared" si="131"/>
        <v>0</v>
      </c>
      <c r="AH329" s="25">
        <f t="shared" si="132"/>
        <v>0</v>
      </c>
      <c r="AI329" s="25">
        <f t="shared" si="133"/>
        <v>0</v>
      </c>
      <c r="AJ329" s="25">
        <f t="shared" si="134"/>
        <v>0</v>
      </c>
      <c r="AK329" s="25">
        <f t="shared" si="135"/>
        <v>0</v>
      </c>
      <c r="AL329" s="25">
        <f t="shared" si="136"/>
        <v>0</v>
      </c>
      <c r="AM329" s="25">
        <f t="shared" si="137"/>
        <v>0</v>
      </c>
      <c r="AO329">
        <f t="shared" si="152"/>
        <v>-0.58333333333333215</v>
      </c>
    </row>
    <row r="330" spans="1:41" x14ac:dyDescent="0.3">
      <c r="A330" s="4">
        <f t="shared" si="144"/>
        <v>321</v>
      </c>
      <c r="B330">
        <v>967.64219021012809</v>
      </c>
      <c r="C330" s="5">
        <f t="shared" ref="C330:C393" si="153">IF(AND(A330&gt;=startm,A330&lt;=endm),A330-startm,"NA")</f>
        <v>224</v>
      </c>
      <c r="D330" s="6">
        <f t="shared" si="138"/>
        <v>5.0999999999999955E-2</v>
      </c>
      <c r="E330" s="7">
        <f t="shared" ref="E330:E393" si="154">IF(C330="NA","NA",IF(C330=0,typical,(1+return/12)*typical*((1+return/12)^C330-1)/(return/12)))</f>
        <v>1810803.7782515355</v>
      </c>
      <c r="I330" s="14"/>
      <c r="J330" s="14"/>
      <c r="K330" s="18"/>
      <c r="L330" s="7">
        <f t="shared" ref="L330:L393" si="155">IF(C330="NA","NA",IF(C330=0,typical,IF(L329="NA",typical,IF(INT(C330/12)-(C330/12)=0,L329*(1+gsip1),L329))))</f>
        <v>15613.801181895054</v>
      </c>
      <c r="M330" s="7">
        <f t="shared" si="150"/>
        <v>1667385.3171047664</v>
      </c>
      <c r="N330" s="14">
        <f t="shared" si="139"/>
        <v>16.135924352889617</v>
      </c>
      <c r="O330" s="13">
        <f t="shared" si="151"/>
        <v>6851.1109895455493</v>
      </c>
      <c r="P330" s="7">
        <f t="shared" si="140"/>
        <v>6629424.0432965336</v>
      </c>
      <c r="Q330" s="12">
        <f t="shared" si="145"/>
        <v>320</v>
      </c>
      <c r="R330" s="9">
        <v>967.64219021012809</v>
      </c>
      <c r="S330" s="11">
        <f t="shared" si="148"/>
        <v>5.0999999999999955E-2</v>
      </c>
      <c r="T330" s="10">
        <f t="shared" si="141"/>
        <v>4423903.7030563522</v>
      </c>
      <c r="U330" s="10">
        <f t="shared" si="149"/>
        <v>13556026.465576708</v>
      </c>
      <c r="V330" s="10">
        <f t="shared" si="142"/>
        <v>1000</v>
      </c>
      <c r="W330" s="10">
        <f t="shared" si="143"/>
        <v>464482.66540509521</v>
      </c>
      <c r="X330" s="9">
        <f t="shared" ref="X330:X393" si="156">V330/R330</f>
        <v>1.0334398500987698</v>
      </c>
      <c r="Y330" s="9">
        <f t="shared" si="146"/>
        <v>14010.371398370675</v>
      </c>
      <c r="AA330" s="10">
        <f t="shared" ref="AA330:AA393" si="157">typical</f>
        <v>2762.7202024584808</v>
      </c>
      <c r="AB330" s="10">
        <f t="shared" si="147"/>
        <v>886833.18498916831</v>
      </c>
      <c r="AC330" s="23"/>
      <c r="AD330" s="25">
        <f t="shared" ref="AD330:AD393" si="158">IF(A330=endm,E330,IF(C330="NA","NA",-typical))</f>
        <v>-2762.7202024584808</v>
      </c>
      <c r="AE330" s="25">
        <f t="shared" ref="AE330:AE393" si="159">IF(A330=endm,P330,IF(C330="NA","NA",-typical))</f>
        <v>-2762.7202024584808</v>
      </c>
      <c r="AF330" s="25">
        <f t="shared" ref="AF330:AF393" si="160">IF(A330=endm,F330,IF(C330="NA","NA",-G330))</f>
        <v>0</v>
      </c>
      <c r="AG330" s="25">
        <f t="shared" ref="AG330:AG393" si="161">IF(A330=endm,O330,0)</f>
        <v>0</v>
      </c>
      <c r="AH330" s="25">
        <f t="shared" ref="AH330:AH393" si="162">IF(A330=endm,J330,0)</f>
        <v>0</v>
      </c>
      <c r="AI330" s="25">
        <f t="shared" ref="AI330:AI393" si="163">IF(A330=endm,E330,0)</f>
        <v>0</v>
      </c>
      <c r="AJ330" s="25">
        <f t="shared" ref="AJ330:AJ393" si="164">IF(A330=endm,P330,0)</f>
        <v>0</v>
      </c>
      <c r="AK330" s="25">
        <f t="shared" ref="AK330:AK393" si="165">IF(A330=endm,F330,0)</f>
        <v>0</v>
      </c>
      <c r="AL330" s="25">
        <f t="shared" ref="AL330:AL393" si="166">IF(A330=endm,M330,0)</f>
        <v>0</v>
      </c>
      <c r="AM330" s="25">
        <f t="shared" ref="AM330:AM393" si="167">IF(A330=endm,H330,0)</f>
        <v>0</v>
      </c>
      <c r="AO330">
        <f t="shared" si="152"/>
        <v>-0.66666666666666785</v>
      </c>
    </row>
    <row r="331" spans="1:41" x14ac:dyDescent="0.3">
      <c r="A331" s="4">
        <f t="shared" si="144"/>
        <v>322</v>
      </c>
      <c r="B331">
        <v>1009.2508043891635</v>
      </c>
      <c r="C331" s="5">
        <f t="shared" si="153"/>
        <v>225</v>
      </c>
      <c r="D331" s="6">
        <f t="shared" ref="D331:D394" si="168">IF(C331="NA","NA",IF(C331=0,0,(B331-B330)/B330))</f>
        <v>4.2999999999999872E-2</v>
      </c>
      <c r="E331" s="7">
        <f t="shared" si="154"/>
        <v>1828679.5526077766</v>
      </c>
      <c r="I331" s="14"/>
      <c r="J331" s="14"/>
      <c r="K331" s="18"/>
      <c r="L331" s="7">
        <f t="shared" si="155"/>
        <v>15613.801181895054</v>
      </c>
      <c r="M331" s="7">
        <f t="shared" si="150"/>
        <v>1682999.1182866613</v>
      </c>
      <c r="N331" s="14">
        <f t="shared" ref="N331:N394" si="169">IF(C331="NA","NA",L331/B331)</f>
        <v>15.470684902099348</v>
      </c>
      <c r="O331" s="13">
        <f t="shared" si="151"/>
        <v>6866.5816744476488</v>
      </c>
      <c r="P331" s="7">
        <f t="shared" ref="P331:P394" si="170">IF(C331="NA","NA",O331*B331)</f>
        <v>6930103.0783401784</v>
      </c>
      <c r="Q331" s="12">
        <f t="shared" si="145"/>
        <v>321</v>
      </c>
      <c r="R331" s="9">
        <v>1009.2508043891635</v>
      </c>
      <c r="S331" s="11">
        <f t="shared" si="148"/>
        <v>4.2999999999999872E-2</v>
      </c>
      <c r="T331" s="10">
        <f t="shared" ref="T331:T394" si="171">(1+return/12)*typical*((1+return/12)^Q331-1)/(return/12)</f>
        <v>4463555.3101193001</v>
      </c>
      <c r="U331" s="10">
        <f t="shared" si="149"/>
        <v>14139978.603596507</v>
      </c>
      <c r="V331" s="10">
        <f t="shared" ref="V331:V394" si="172">IF((U331-T331)&gt;0,IF(typical-(U331-T331)&lt;min,min,typical-(U331-T331)),IF((U331-T331)&lt;0,IF(typical-(U331-T331)&gt;max,max,typical-(U331-T331)),IF((T331-U331)=0,min,)))</f>
        <v>1000</v>
      </c>
      <c r="W331" s="10">
        <f t="shared" ref="W331:W394" si="173">W330+V331</f>
        <v>465482.66540509521</v>
      </c>
      <c r="X331" s="9">
        <f t="shared" si="156"/>
        <v>0.99083398858942462</v>
      </c>
      <c r="Y331" s="9">
        <f t="shared" si="146"/>
        <v>14011.362232359264</v>
      </c>
      <c r="AA331" s="10">
        <f t="shared" si="157"/>
        <v>2762.7202024584808</v>
      </c>
      <c r="AB331" s="10">
        <f t="shared" si="147"/>
        <v>889595.90519162675</v>
      </c>
      <c r="AC331" s="23"/>
      <c r="AD331" s="25">
        <f t="shared" si="158"/>
        <v>-2762.7202024584808</v>
      </c>
      <c r="AE331" s="25">
        <f t="shared" si="159"/>
        <v>-2762.7202024584808</v>
      </c>
      <c r="AF331" s="25">
        <f t="shared" si="160"/>
        <v>0</v>
      </c>
      <c r="AG331" s="25">
        <f t="shared" si="161"/>
        <v>0</v>
      </c>
      <c r="AH331" s="25">
        <f t="shared" si="162"/>
        <v>0</v>
      </c>
      <c r="AI331" s="25">
        <f t="shared" si="163"/>
        <v>0</v>
      </c>
      <c r="AJ331" s="25">
        <f t="shared" si="164"/>
        <v>0</v>
      </c>
      <c r="AK331" s="25">
        <f t="shared" si="165"/>
        <v>0</v>
      </c>
      <c r="AL331" s="25">
        <f t="shared" si="166"/>
        <v>0</v>
      </c>
      <c r="AM331" s="25">
        <f t="shared" si="167"/>
        <v>0</v>
      </c>
      <c r="AO331">
        <f t="shared" si="152"/>
        <v>-0.75</v>
      </c>
    </row>
    <row r="332" spans="1:41" x14ac:dyDescent="0.3">
      <c r="A332" s="4">
        <f t="shared" ref="A332:A395" si="174">A331+1</f>
        <v>323</v>
      </c>
      <c r="B332">
        <v>1065.7688494349568</v>
      </c>
      <c r="C332" s="5">
        <f t="shared" si="153"/>
        <v>226</v>
      </c>
      <c r="D332" s="6">
        <f t="shared" si="168"/>
        <v>5.6000000000000161E-2</v>
      </c>
      <c r="E332" s="7">
        <f t="shared" si="154"/>
        <v>1846704.2917503209</v>
      </c>
      <c r="I332" s="14"/>
      <c r="J332" s="14"/>
      <c r="K332" s="18"/>
      <c r="L332" s="7">
        <f t="shared" si="155"/>
        <v>15613.801181895054</v>
      </c>
      <c r="M332" s="7">
        <f t="shared" si="150"/>
        <v>1698612.9194685563</v>
      </c>
      <c r="N332" s="14">
        <f t="shared" si="169"/>
        <v>14.650269793654685</v>
      </c>
      <c r="O332" s="13">
        <f t="shared" si="151"/>
        <v>6881.2319442413036</v>
      </c>
      <c r="P332" s="7">
        <f t="shared" si="170"/>
        <v>7333802.651909125</v>
      </c>
      <c r="Q332" s="12">
        <f t="shared" ref="Q332:Q395" si="175">Q331+1</f>
        <v>322</v>
      </c>
      <c r="R332" s="9">
        <v>1065.7688494349568</v>
      </c>
      <c r="S332" s="11">
        <f t="shared" si="148"/>
        <v>5.6000000000000161E-2</v>
      </c>
      <c r="T332" s="10">
        <f t="shared" si="171"/>
        <v>4503537.3472411064</v>
      </c>
      <c r="U332" s="10">
        <f t="shared" si="149"/>
        <v>14932873.405397912</v>
      </c>
      <c r="V332" s="10">
        <f t="shared" si="172"/>
        <v>1000</v>
      </c>
      <c r="W332" s="10">
        <f t="shared" si="173"/>
        <v>466482.66540509521</v>
      </c>
      <c r="X332" s="9">
        <f t="shared" si="156"/>
        <v>0.93828976192180347</v>
      </c>
      <c r="Y332" s="9">
        <f t="shared" ref="Y332:Y395" si="176">Y331+X332</f>
        <v>14012.300522121186</v>
      </c>
      <c r="AA332" s="10">
        <f t="shared" si="157"/>
        <v>2762.7202024584808</v>
      </c>
      <c r="AB332" s="10">
        <f t="shared" ref="AB332:AB395" si="177">AB331+AA332</f>
        <v>892358.62539408519</v>
      </c>
      <c r="AC332" s="23"/>
      <c r="AD332" s="25">
        <f t="shared" si="158"/>
        <v>-2762.7202024584808</v>
      </c>
      <c r="AE332" s="25">
        <f t="shared" si="159"/>
        <v>-2762.7202024584808</v>
      </c>
      <c r="AF332" s="25">
        <f t="shared" si="160"/>
        <v>0</v>
      </c>
      <c r="AG332" s="25">
        <f t="shared" si="161"/>
        <v>0</v>
      </c>
      <c r="AH332" s="25">
        <f t="shared" si="162"/>
        <v>0</v>
      </c>
      <c r="AI332" s="25">
        <f t="shared" si="163"/>
        <v>0</v>
      </c>
      <c r="AJ332" s="25">
        <f t="shared" si="164"/>
        <v>0</v>
      </c>
      <c r="AK332" s="25">
        <f t="shared" si="165"/>
        <v>0</v>
      </c>
      <c r="AL332" s="25">
        <f t="shared" si="166"/>
        <v>0</v>
      </c>
      <c r="AM332" s="25">
        <f t="shared" si="167"/>
        <v>0</v>
      </c>
      <c r="AO332">
        <f t="shared" si="152"/>
        <v>-0.83333333333333215</v>
      </c>
    </row>
    <row r="333" spans="1:41" x14ac:dyDescent="0.3">
      <c r="A333" s="4">
        <f t="shared" si="174"/>
        <v>324</v>
      </c>
      <c r="B333">
        <v>1068.9661559832616</v>
      </c>
      <c r="C333" s="5">
        <f t="shared" si="153"/>
        <v>227</v>
      </c>
      <c r="D333" s="6">
        <f t="shared" si="168"/>
        <v>2.9999999999999558E-3</v>
      </c>
      <c r="E333" s="7">
        <f t="shared" si="154"/>
        <v>1864879.2370523855</v>
      </c>
      <c r="I333" s="14"/>
      <c r="J333" s="14"/>
      <c r="K333" s="18"/>
      <c r="L333" s="7">
        <f t="shared" si="155"/>
        <v>15613.801181895054</v>
      </c>
      <c r="M333" s="7">
        <f t="shared" si="150"/>
        <v>1714226.7206504513</v>
      </c>
      <c r="N333" s="14">
        <f t="shared" si="169"/>
        <v>14.606450442327702</v>
      </c>
      <c r="O333" s="13">
        <f t="shared" si="151"/>
        <v>6895.8383946836311</v>
      </c>
      <c r="P333" s="7">
        <f t="shared" si="170"/>
        <v>7371417.8610467464</v>
      </c>
      <c r="Q333" s="12">
        <f t="shared" si="175"/>
        <v>323</v>
      </c>
      <c r="R333" s="9">
        <v>1068.9661559832616</v>
      </c>
      <c r="S333" s="11">
        <f t="shared" si="148"/>
        <v>2.9999999999999558E-3</v>
      </c>
      <c r="T333" s="10">
        <f t="shared" si="171"/>
        <v>4543852.5680055944</v>
      </c>
      <c r="U333" s="10">
        <f t="shared" si="149"/>
        <v>14978675.025614105</v>
      </c>
      <c r="V333" s="10">
        <f t="shared" si="172"/>
        <v>1000</v>
      </c>
      <c r="W333" s="10">
        <f t="shared" si="173"/>
        <v>467482.66540509521</v>
      </c>
      <c r="X333" s="9">
        <f t="shared" si="156"/>
        <v>0.935483311985846</v>
      </c>
      <c r="Y333" s="9">
        <f t="shared" si="176"/>
        <v>14013.236005433171</v>
      </c>
      <c r="AA333" s="10">
        <f t="shared" si="157"/>
        <v>2762.7202024584808</v>
      </c>
      <c r="AB333" s="10">
        <f t="shared" si="177"/>
        <v>895121.34559654363</v>
      </c>
      <c r="AC333" s="23"/>
      <c r="AD333" s="25">
        <f t="shared" si="158"/>
        <v>-2762.7202024584808</v>
      </c>
      <c r="AE333" s="25">
        <f t="shared" si="159"/>
        <v>-2762.7202024584808</v>
      </c>
      <c r="AF333" s="25">
        <f t="shared" si="160"/>
        <v>0</v>
      </c>
      <c r="AG333" s="25">
        <f t="shared" si="161"/>
        <v>0</v>
      </c>
      <c r="AH333" s="25">
        <f t="shared" si="162"/>
        <v>0</v>
      </c>
      <c r="AI333" s="25">
        <f t="shared" si="163"/>
        <v>0</v>
      </c>
      <c r="AJ333" s="25">
        <f t="shared" si="164"/>
        <v>0</v>
      </c>
      <c r="AK333" s="25">
        <f t="shared" si="165"/>
        <v>0</v>
      </c>
      <c r="AL333" s="25">
        <f t="shared" si="166"/>
        <v>0</v>
      </c>
      <c r="AM333" s="25">
        <f t="shared" si="167"/>
        <v>0</v>
      </c>
      <c r="AO333">
        <f t="shared" si="152"/>
        <v>-0.91666666666666785</v>
      </c>
    </row>
    <row r="334" spans="1:41" x14ac:dyDescent="0.3">
      <c r="A334" s="4">
        <f t="shared" si="174"/>
        <v>325</v>
      </c>
      <c r="B334">
        <v>1092.4834114148935</v>
      </c>
      <c r="C334" s="5">
        <f t="shared" si="153"/>
        <v>228</v>
      </c>
      <c r="D334" s="6">
        <f t="shared" si="168"/>
        <v>2.2000000000000079E-2</v>
      </c>
      <c r="E334" s="7">
        <f t="shared" si="154"/>
        <v>1883205.6402319674</v>
      </c>
      <c r="I334" s="14"/>
      <c r="J334" s="14"/>
      <c r="K334" s="18"/>
      <c r="L334" s="7">
        <f t="shared" si="155"/>
        <v>17190.795101266456</v>
      </c>
      <c r="M334" s="7">
        <f t="shared" si="150"/>
        <v>1731417.5157517176</v>
      </c>
      <c r="N334" s="14">
        <f t="shared" si="169"/>
        <v>15.735520486304109</v>
      </c>
      <c r="O334" s="13">
        <f t="shared" si="151"/>
        <v>6911.5739151699354</v>
      </c>
      <c r="P334" s="7">
        <f t="shared" si="170"/>
        <v>7550779.8490910428</v>
      </c>
      <c r="Q334" s="12">
        <f t="shared" si="175"/>
        <v>324</v>
      </c>
      <c r="R334" s="9">
        <v>1092.4834114148935</v>
      </c>
      <c r="S334" s="11">
        <f t="shared" ref="S334:S397" si="178">(R334-R333)/R333</f>
        <v>2.2000000000000079E-2</v>
      </c>
      <c r="T334" s="10">
        <f t="shared" si="171"/>
        <v>4584503.7489431193</v>
      </c>
      <c r="U334" s="10">
        <f t="shared" ref="U334:U397" si="179">(U333+V333)*(1+S334)</f>
        <v>15309227.876177616</v>
      </c>
      <c r="V334" s="10">
        <f t="shared" si="172"/>
        <v>1000</v>
      </c>
      <c r="W334" s="10">
        <f t="shared" si="173"/>
        <v>468482.66540509521</v>
      </c>
      <c r="X334" s="9">
        <f t="shared" si="156"/>
        <v>0.9153457064440762</v>
      </c>
      <c r="Y334" s="9">
        <f t="shared" si="176"/>
        <v>14014.151351139615</v>
      </c>
      <c r="AA334" s="10">
        <f t="shared" si="157"/>
        <v>2762.7202024584808</v>
      </c>
      <c r="AB334" s="10">
        <f t="shared" si="177"/>
        <v>897884.06579900207</v>
      </c>
      <c r="AC334" s="23"/>
      <c r="AD334" s="25">
        <f t="shared" si="158"/>
        <v>-2762.7202024584808</v>
      </c>
      <c r="AE334" s="25">
        <f t="shared" si="159"/>
        <v>-2762.7202024584808</v>
      </c>
      <c r="AF334" s="25">
        <f t="shared" si="160"/>
        <v>0</v>
      </c>
      <c r="AG334" s="25">
        <f t="shared" si="161"/>
        <v>0</v>
      </c>
      <c r="AH334" s="25">
        <f t="shared" si="162"/>
        <v>0</v>
      </c>
      <c r="AI334" s="25">
        <f t="shared" si="163"/>
        <v>0</v>
      </c>
      <c r="AJ334" s="25">
        <f t="shared" si="164"/>
        <v>0</v>
      </c>
      <c r="AK334" s="25">
        <f t="shared" si="165"/>
        <v>0</v>
      </c>
      <c r="AL334" s="25">
        <f t="shared" si="166"/>
        <v>0</v>
      </c>
      <c r="AM334" s="25">
        <f t="shared" si="167"/>
        <v>0</v>
      </c>
      <c r="AO334">
        <f t="shared" si="152"/>
        <v>0</v>
      </c>
    </row>
    <row r="335" spans="1:41" x14ac:dyDescent="0.3">
      <c r="A335" s="4">
        <f t="shared" si="174"/>
        <v>326</v>
      </c>
      <c r="B335">
        <v>1001.8072882674574</v>
      </c>
      <c r="C335" s="5">
        <f t="shared" si="153"/>
        <v>229</v>
      </c>
      <c r="D335" s="6">
        <f t="shared" si="168"/>
        <v>-8.2999999999999949E-2</v>
      </c>
      <c r="E335" s="7">
        <f t="shared" si="154"/>
        <v>1901684.7634380462</v>
      </c>
      <c r="I335" s="14"/>
      <c r="J335" s="14"/>
      <c r="K335" s="18"/>
      <c r="L335" s="7">
        <f t="shared" si="155"/>
        <v>17190.795101266456</v>
      </c>
      <c r="M335" s="7">
        <f t="shared" si="150"/>
        <v>1748608.310852984</v>
      </c>
      <c r="N335" s="14">
        <f t="shared" si="169"/>
        <v>17.159782427812551</v>
      </c>
      <c r="O335" s="13">
        <f t="shared" si="151"/>
        <v>6928.7336975977478</v>
      </c>
      <c r="P335" s="7">
        <f t="shared" si="170"/>
        <v>6941255.9167177528</v>
      </c>
      <c r="Q335" s="12">
        <f t="shared" si="175"/>
        <v>325</v>
      </c>
      <c r="R335" s="9">
        <v>1001.8072882674574</v>
      </c>
      <c r="S335" s="11">
        <f t="shared" si="178"/>
        <v>-8.2999999999999949E-2</v>
      </c>
      <c r="T335" s="10">
        <f t="shared" si="171"/>
        <v>4625493.6897217901</v>
      </c>
      <c r="U335" s="10">
        <f t="shared" si="179"/>
        <v>14039478.962454874</v>
      </c>
      <c r="V335" s="10">
        <f t="shared" si="172"/>
        <v>1000</v>
      </c>
      <c r="W335" s="10">
        <f t="shared" si="173"/>
        <v>469482.66540509521</v>
      </c>
      <c r="X335" s="9">
        <f t="shared" si="156"/>
        <v>0.99819597213094458</v>
      </c>
      <c r="Y335" s="9">
        <f t="shared" si="176"/>
        <v>14015.149547111747</v>
      </c>
      <c r="AA335" s="10">
        <f t="shared" si="157"/>
        <v>2762.7202024584808</v>
      </c>
      <c r="AB335" s="10">
        <f t="shared" si="177"/>
        <v>900646.78600146051</v>
      </c>
      <c r="AC335" s="23"/>
      <c r="AD335" s="25">
        <f t="shared" si="158"/>
        <v>-2762.7202024584808</v>
      </c>
      <c r="AE335" s="25">
        <f t="shared" si="159"/>
        <v>-2762.7202024584808</v>
      </c>
      <c r="AF335" s="25">
        <f t="shared" si="160"/>
        <v>0</v>
      </c>
      <c r="AG335" s="25">
        <f t="shared" si="161"/>
        <v>0</v>
      </c>
      <c r="AH335" s="25">
        <f t="shared" si="162"/>
        <v>0</v>
      </c>
      <c r="AI335" s="25">
        <f t="shared" si="163"/>
        <v>0</v>
      </c>
      <c r="AJ335" s="25">
        <f t="shared" si="164"/>
        <v>0</v>
      </c>
      <c r="AK335" s="25">
        <f t="shared" si="165"/>
        <v>0</v>
      </c>
      <c r="AL335" s="25">
        <f t="shared" si="166"/>
        <v>0</v>
      </c>
      <c r="AM335" s="25">
        <f t="shared" si="167"/>
        <v>0</v>
      </c>
      <c r="AO335">
        <f t="shared" si="152"/>
        <v>-8.3333333333332149E-2</v>
      </c>
    </row>
    <row r="336" spans="1:41" x14ac:dyDescent="0.3">
      <c r="A336" s="4">
        <f t="shared" si="174"/>
        <v>327</v>
      </c>
      <c r="B336">
        <v>1021.8434340328065</v>
      </c>
      <c r="C336" s="5">
        <f t="shared" si="153"/>
        <v>230</v>
      </c>
      <c r="D336" s="6">
        <f t="shared" si="168"/>
        <v>0.02</v>
      </c>
      <c r="E336" s="7">
        <f t="shared" si="154"/>
        <v>1920317.8793375089</v>
      </c>
      <c r="I336" s="14"/>
      <c r="J336" s="14"/>
      <c r="K336" s="18"/>
      <c r="L336" s="7">
        <f t="shared" si="155"/>
        <v>17190.795101266456</v>
      </c>
      <c r="M336" s="7">
        <f t="shared" si="150"/>
        <v>1765799.1059542503</v>
      </c>
      <c r="N336" s="14">
        <f t="shared" si="169"/>
        <v>16.823316105698577</v>
      </c>
      <c r="O336" s="13">
        <f t="shared" si="151"/>
        <v>6945.5570137034465</v>
      </c>
      <c r="P336" s="7">
        <f t="shared" si="170"/>
        <v>7097271.830153374</v>
      </c>
      <c r="Q336" s="12">
        <f t="shared" si="175"/>
        <v>326</v>
      </c>
      <c r="R336" s="9">
        <v>1021.8434340328065</v>
      </c>
      <c r="S336" s="11">
        <f t="shared" si="178"/>
        <v>0.02</v>
      </c>
      <c r="T336" s="10">
        <f t="shared" si="171"/>
        <v>4666825.2133402852</v>
      </c>
      <c r="U336" s="10">
        <f t="shared" si="179"/>
        <v>14321288.541703971</v>
      </c>
      <c r="V336" s="10">
        <f t="shared" si="172"/>
        <v>1000</v>
      </c>
      <c r="W336" s="10">
        <f t="shared" si="173"/>
        <v>470482.66540509521</v>
      </c>
      <c r="X336" s="9">
        <f t="shared" si="156"/>
        <v>0.97862350208916138</v>
      </c>
      <c r="Y336" s="9">
        <f t="shared" si="176"/>
        <v>14016.128170613836</v>
      </c>
      <c r="AA336" s="10">
        <f t="shared" si="157"/>
        <v>2762.7202024584808</v>
      </c>
      <c r="AB336" s="10">
        <f t="shared" si="177"/>
        <v>903409.50620391895</v>
      </c>
      <c r="AC336" s="23"/>
      <c r="AD336" s="25">
        <f t="shared" si="158"/>
        <v>-2762.7202024584808</v>
      </c>
      <c r="AE336" s="25">
        <f t="shared" si="159"/>
        <v>-2762.7202024584808</v>
      </c>
      <c r="AF336" s="25">
        <f t="shared" si="160"/>
        <v>0</v>
      </c>
      <c r="AG336" s="25">
        <f t="shared" si="161"/>
        <v>0</v>
      </c>
      <c r="AH336" s="25">
        <f t="shared" si="162"/>
        <v>0</v>
      </c>
      <c r="AI336" s="25">
        <f t="shared" si="163"/>
        <v>0</v>
      </c>
      <c r="AJ336" s="25">
        <f t="shared" si="164"/>
        <v>0</v>
      </c>
      <c r="AK336" s="25">
        <f t="shared" si="165"/>
        <v>0</v>
      </c>
      <c r="AL336" s="25">
        <f t="shared" si="166"/>
        <v>0</v>
      </c>
      <c r="AM336" s="25">
        <f t="shared" si="167"/>
        <v>0</v>
      </c>
      <c r="AO336">
        <f t="shared" si="152"/>
        <v>-0.16666666666666785</v>
      </c>
    </row>
    <row r="337" spans="1:41" x14ac:dyDescent="0.3">
      <c r="A337" s="4">
        <f t="shared" si="174"/>
        <v>328</v>
      </c>
      <c r="B337">
        <v>1093.3724744151029</v>
      </c>
      <c r="C337" s="5">
        <f t="shared" si="153"/>
        <v>231</v>
      </c>
      <c r="D337" s="6">
        <f t="shared" si="168"/>
        <v>6.9999999999999993E-2</v>
      </c>
      <c r="E337" s="7">
        <f t="shared" si="154"/>
        <v>1939106.2712027996</v>
      </c>
      <c r="I337" s="14"/>
      <c r="J337" s="14"/>
      <c r="K337" s="18"/>
      <c r="L337" s="7">
        <f t="shared" si="155"/>
        <v>17190.795101266456</v>
      </c>
      <c r="M337" s="7">
        <f t="shared" si="150"/>
        <v>1782989.9010555167</v>
      </c>
      <c r="N337" s="14">
        <f t="shared" si="169"/>
        <v>15.722725332428578</v>
      </c>
      <c r="O337" s="13">
        <f t="shared" si="151"/>
        <v>6961.2797390358746</v>
      </c>
      <c r="P337" s="7">
        <f t="shared" si="170"/>
        <v>7611271.6533653764</v>
      </c>
      <c r="Q337" s="12">
        <f t="shared" si="175"/>
        <v>327</v>
      </c>
      <c r="R337" s="9">
        <v>1093.3724744151029</v>
      </c>
      <c r="S337" s="11">
        <f t="shared" si="178"/>
        <v>6.9999999999999993E-2</v>
      </c>
      <c r="T337" s="10">
        <f t="shared" si="171"/>
        <v>4708501.1663222648</v>
      </c>
      <c r="U337" s="10">
        <f t="shared" si="179"/>
        <v>15324848.73962325</v>
      </c>
      <c r="V337" s="10">
        <f t="shared" si="172"/>
        <v>1000</v>
      </c>
      <c r="W337" s="10">
        <f t="shared" si="173"/>
        <v>471482.66540509521</v>
      </c>
      <c r="X337" s="9">
        <f t="shared" si="156"/>
        <v>0.91460140382164612</v>
      </c>
      <c r="Y337" s="9">
        <f t="shared" si="176"/>
        <v>14017.042772017658</v>
      </c>
      <c r="AA337" s="10">
        <f t="shared" si="157"/>
        <v>2762.7202024584808</v>
      </c>
      <c r="AB337" s="10">
        <f t="shared" si="177"/>
        <v>906172.22640637739</v>
      </c>
      <c r="AC337" s="23"/>
      <c r="AD337" s="25">
        <f t="shared" si="158"/>
        <v>-2762.7202024584808</v>
      </c>
      <c r="AE337" s="25">
        <f t="shared" si="159"/>
        <v>-2762.7202024584808</v>
      </c>
      <c r="AF337" s="25">
        <f t="shared" si="160"/>
        <v>0</v>
      </c>
      <c r="AG337" s="25">
        <f t="shared" si="161"/>
        <v>0</v>
      </c>
      <c r="AH337" s="25">
        <f t="shared" si="162"/>
        <v>0</v>
      </c>
      <c r="AI337" s="25">
        <f t="shared" si="163"/>
        <v>0</v>
      </c>
      <c r="AJ337" s="25">
        <f t="shared" si="164"/>
        <v>0</v>
      </c>
      <c r="AK337" s="25">
        <f t="shared" si="165"/>
        <v>0</v>
      </c>
      <c r="AL337" s="25">
        <f t="shared" si="166"/>
        <v>0</v>
      </c>
      <c r="AM337" s="25">
        <f t="shared" si="167"/>
        <v>0</v>
      </c>
      <c r="AO337">
        <f t="shared" si="152"/>
        <v>-0.25</v>
      </c>
    </row>
    <row r="338" spans="1:41" x14ac:dyDescent="0.3">
      <c r="A338" s="4">
        <f t="shared" si="174"/>
        <v>329</v>
      </c>
      <c r="B338">
        <v>1149.1344706102732</v>
      </c>
      <c r="C338" s="5">
        <f t="shared" si="153"/>
        <v>232</v>
      </c>
      <c r="D338" s="6">
        <f t="shared" si="168"/>
        <v>5.099999999999999E-2</v>
      </c>
      <c r="E338" s="7">
        <f t="shared" si="154"/>
        <v>1958051.2330003022</v>
      </c>
      <c r="I338" s="14"/>
      <c r="J338" s="14"/>
      <c r="K338" s="18"/>
      <c r="L338" s="7">
        <f t="shared" si="155"/>
        <v>17190.795101266456</v>
      </c>
      <c r="M338" s="7">
        <f t="shared" si="150"/>
        <v>1800180.696156783</v>
      </c>
      <c r="N338" s="14">
        <f t="shared" si="169"/>
        <v>14.959776719722718</v>
      </c>
      <c r="O338" s="13">
        <f t="shared" si="151"/>
        <v>6976.2395157555975</v>
      </c>
      <c r="P338" s="7">
        <f t="shared" si="170"/>
        <v>8016637.3027882772</v>
      </c>
      <c r="Q338" s="12">
        <f t="shared" si="175"/>
        <v>328</v>
      </c>
      <c r="R338" s="9">
        <v>1149.1344706102732</v>
      </c>
      <c r="S338" s="11">
        <f t="shared" si="178"/>
        <v>5.099999999999999E-2</v>
      </c>
      <c r="T338" s="10">
        <f t="shared" si="171"/>
        <v>4750524.4189124303</v>
      </c>
      <c r="U338" s="10">
        <f t="shared" si="179"/>
        <v>16107467.025344035</v>
      </c>
      <c r="V338" s="10">
        <f t="shared" si="172"/>
        <v>1000</v>
      </c>
      <c r="W338" s="10">
        <f t="shared" si="173"/>
        <v>472482.66540509521</v>
      </c>
      <c r="X338" s="9">
        <f t="shared" si="156"/>
        <v>0.87022017490166137</v>
      </c>
      <c r="Y338" s="9">
        <f t="shared" si="176"/>
        <v>14017.91299219256</v>
      </c>
      <c r="AA338" s="10">
        <f t="shared" si="157"/>
        <v>2762.7202024584808</v>
      </c>
      <c r="AB338" s="10">
        <f t="shared" si="177"/>
        <v>908934.94660883583</v>
      </c>
      <c r="AC338" s="23"/>
      <c r="AD338" s="25">
        <f t="shared" si="158"/>
        <v>-2762.7202024584808</v>
      </c>
      <c r="AE338" s="25">
        <f t="shared" si="159"/>
        <v>-2762.7202024584808</v>
      </c>
      <c r="AF338" s="25">
        <f t="shared" si="160"/>
        <v>0</v>
      </c>
      <c r="AG338" s="25">
        <f t="shared" si="161"/>
        <v>0</v>
      </c>
      <c r="AH338" s="25">
        <f t="shared" si="162"/>
        <v>0</v>
      </c>
      <c r="AI338" s="25">
        <f t="shared" si="163"/>
        <v>0</v>
      </c>
      <c r="AJ338" s="25">
        <f t="shared" si="164"/>
        <v>0</v>
      </c>
      <c r="AK338" s="25">
        <f t="shared" si="165"/>
        <v>0</v>
      </c>
      <c r="AL338" s="25">
        <f t="shared" si="166"/>
        <v>0</v>
      </c>
      <c r="AM338" s="25">
        <f t="shared" si="167"/>
        <v>0</v>
      </c>
      <c r="AO338">
        <f t="shared" si="152"/>
        <v>-0.33333333333333215</v>
      </c>
    </row>
    <row r="339" spans="1:41" x14ac:dyDescent="0.3">
      <c r="A339" s="4">
        <f t="shared" si="174"/>
        <v>330</v>
      </c>
      <c r="B339">
        <v>1154.8801429633245</v>
      </c>
      <c r="C339" s="5">
        <f t="shared" si="153"/>
        <v>233</v>
      </c>
      <c r="D339" s="6">
        <f t="shared" si="168"/>
        <v>4.9999999999999463E-3</v>
      </c>
      <c r="E339" s="7">
        <f t="shared" si="154"/>
        <v>1977154.0694794504</v>
      </c>
      <c r="I339" s="14"/>
      <c r="J339" s="14"/>
      <c r="K339" s="18"/>
      <c r="L339" s="7">
        <f t="shared" si="155"/>
        <v>17190.795101266456</v>
      </c>
      <c r="M339" s="7">
        <f t="shared" si="150"/>
        <v>1817371.4912580494</v>
      </c>
      <c r="N339" s="14">
        <f t="shared" si="169"/>
        <v>14.885349969873353</v>
      </c>
      <c r="O339" s="13">
        <f t="shared" si="151"/>
        <v>6991.124865725471</v>
      </c>
      <c r="P339" s="7">
        <f t="shared" si="170"/>
        <v>8073911.2844034843</v>
      </c>
      <c r="Q339" s="12">
        <f t="shared" si="175"/>
        <v>329</v>
      </c>
      <c r="R339" s="9">
        <v>1154.8801429633245</v>
      </c>
      <c r="S339" s="11">
        <f t="shared" si="178"/>
        <v>4.9999999999999463E-3</v>
      </c>
      <c r="T339" s="10">
        <f t="shared" si="171"/>
        <v>4792897.8652741797</v>
      </c>
      <c r="U339" s="10">
        <f t="shared" si="179"/>
        <v>16189009.360470753</v>
      </c>
      <c r="V339" s="10">
        <f t="shared" si="172"/>
        <v>1000</v>
      </c>
      <c r="W339" s="10">
        <f t="shared" si="173"/>
        <v>473482.66540509521</v>
      </c>
      <c r="X339" s="9">
        <f t="shared" si="156"/>
        <v>0.86589072129518552</v>
      </c>
      <c r="Y339" s="9">
        <f t="shared" si="176"/>
        <v>14018.778882913855</v>
      </c>
      <c r="AA339" s="10">
        <f t="shared" si="157"/>
        <v>2762.7202024584808</v>
      </c>
      <c r="AB339" s="10">
        <f t="shared" si="177"/>
        <v>911697.66681129427</v>
      </c>
      <c r="AC339" s="23"/>
      <c r="AD339" s="25">
        <f t="shared" si="158"/>
        <v>-2762.7202024584808</v>
      </c>
      <c r="AE339" s="25">
        <f t="shared" si="159"/>
        <v>-2762.7202024584808</v>
      </c>
      <c r="AF339" s="25">
        <f t="shared" si="160"/>
        <v>0</v>
      </c>
      <c r="AG339" s="25">
        <f t="shared" si="161"/>
        <v>0</v>
      </c>
      <c r="AH339" s="25">
        <f t="shared" si="162"/>
        <v>0</v>
      </c>
      <c r="AI339" s="25">
        <f t="shared" si="163"/>
        <v>0</v>
      </c>
      <c r="AJ339" s="25">
        <f t="shared" si="164"/>
        <v>0</v>
      </c>
      <c r="AK339" s="25">
        <f t="shared" si="165"/>
        <v>0</v>
      </c>
      <c r="AL339" s="25">
        <f t="shared" si="166"/>
        <v>0</v>
      </c>
      <c r="AM339" s="25">
        <f t="shared" si="167"/>
        <v>0</v>
      </c>
      <c r="AO339">
        <f t="shared" si="152"/>
        <v>-0.41666666666666785</v>
      </c>
    </row>
    <row r="340" spans="1:41" x14ac:dyDescent="0.3">
      <c r="A340" s="4">
        <f t="shared" si="174"/>
        <v>331</v>
      </c>
      <c r="B340">
        <v>1211.4692699685272</v>
      </c>
      <c r="C340" s="5">
        <f t="shared" si="153"/>
        <v>234</v>
      </c>
      <c r="D340" s="6">
        <f t="shared" si="168"/>
        <v>4.8999999999999849E-2</v>
      </c>
      <c r="E340" s="7">
        <f t="shared" si="154"/>
        <v>1996416.0962625917</v>
      </c>
      <c r="I340" s="14"/>
      <c r="J340" s="14"/>
      <c r="K340" s="18"/>
      <c r="L340" s="7">
        <f t="shared" si="155"/>
        <v>17190.795101266456</v>
      </c>
      <c r="M340" s="7">
        <f t="shared" si="150"/>
        <v>1834562.2863593157</v>
      </c>
      <c r="N340" s="14">
        <f t="shared" si="169"/>
        <v>14.190038102834466</v>
      </c>
      <c r="O340" s="13">
        <f t="shared" si="151"/>
        <v>7005.3149038283054</v>
      </c>
      <c r="P340" s="7">
        <f t="shared" si="170"/>
        <v>8486723.7324405201</v>
      </c>
      <c r="Q340" s="12">
        <f t="shared" si="175"/>
        <v>330</v>
      </c>
      <c r="R340" s="9">
        <v>1211.4692699685272</v>
      </c>
      <c r="S340" s="11">
        <f t="shared" si="178"/>
        <v>4.8999999999999849E-2</v>
      </c>
      <c r="T340" s="10">
        <f t="shared" si="171"/>
        <v>4835624.4236889426</v>
      </c>
      <c r="U340" s="10">
        <f t="shared" si="179"/>
        <v>16983319.819133818</v>
      </c>
      <c r="V340" s="10">
        <f t="shared" si="172"/>
        <v>1000</v>
      </c>
      <c r="W340" s="10">
        <f t="shared" si="173"/>
        <v>474482.66540509521</v>
      </c>
      <c r="X340" s="9">
        <f t="shared" si="156"/>
        <v>0.82544396691628752</v>
      </c>
      <c r="Y340" s="9">
        <f t="shared" si="176"/>
        <v>14019.604326880772</v>
      </c>
      <c r="AA340" s="10">
        <f t="shared" si="157"/>
        <v>2762.7202024584808</v>
      </c>
      <c r="AB340" s="10">
        <f t="shared" si="177"/>
        <v>914460.38701375271</v>
      </c>
      <c r="AC340" s="23"/>
      <c r="AD340" s="25">
        <f t="shared" si="158"/>
        <v>-2762.7202024584808</v>
      </c>
      <c r="AE340" s="25">
        <f t="shared" si="159"/>
        <v>-2762.7202024584808</v>
      </c>
      <c r="AF340" s="25">
        <f t="shared" si="160"/>
        <v>0</v>
      </c>
      <c r="AG340" s="25">
        <f t="shared" si="161"/>
        <v>0</v>
      </c>
      <c r="AH340" s="25">
        <f t="shared" si="162"/>
        <v>0</v>
      </c>
      <c r="AI340" s="25">
        <f t="shared" si="163"/>
        <v>0</v>
      </c>
      <c r="AJ340" s="25">
        <f t="shared" si="164"/>
        <v>0</v>
      </c>
      <c r="AK340" s="25">
        <f t="shared" si="165"/>
        <v>0</v>
      </c>
      <c r="AL340" s="25">
        <f t="shared" si="166"/>
        <v>0</v>
      </c>
      <c r="AM340" s="25">
        <f t="shared" si="167"/>
        <v>0</v>
      </c>
      <c r="AO340">
        <f t="shared" si="152"/>
        <v>-0.5</v>
      </c>
    </row>
    <row r="341" spans="1:41" x14ac:dyDescent="0.3">
      <c r="A341" s="4">
        <f t="shared" si="174"/>
        <v>332</v>
      </c>
      <c r="B341">
        <v>1194.5087001889679</v>
      </c>
      <c r="C341" s="5">
        <f t="shared" si="153"/>
        <v>235</v>
      </c>
      <c r="D341" s="6">
        <f t="shared" si="168"/>
        <v>-1.3999999999999986E-2</v>
      </c>
      <c r="E341" s="7">
        <f t="shared" si="154"/>
        <v>2015838.639935592</v>
      </c>
      <c r="I341" s="14"/>
      <c r="J341" s="14"/>
      <c r="K341" s="18"/>
      <c r="L341" s="7">
        <f t="shared" si="155"/>
        <v>17190.795101266456</v>
      </c>
      <c r="M341" s="7">
        <f t="shared" si="150"/>
        <v>1851753.0814605821</v>
      </c>
      <c r="N341" s="14">
        <f t="shared" si="169"/>
        <v>14.391519374071468</v>
      </c>
      <c r="O341" s="13">
        <f t="shared" si="151"/>
        <v>7019.7064232023768</v>
      </c>
      <c r="P341" s="7">
        <f t="shared" si="170"/>
        <v>8385100.3952876199</v>
      </c>
      <c r="Q341" s="12">
        <f t="shared" si="175"/>
        <v>331</v>
      </c>
      <c r="R341" s="9">
        <v>1194.5087001889679</v>
      </c>
      <c r="S341" s="11">
        <f t="shared" si="178"/>
        <v>-1.3999999999999986E-2</v>
      </c>
      <c r="T341" s="10">
        <f t="shared" si="171"/>
        <v>4878707.0367571618</v>
      </c>
      <c r="U341" s="10">
        <f t="shared" si="179"/>
        <v>16746539.341665944</v>
      </c>
      <c r="V341" s="10">
        <f t="shared" si="172"/>
        <v>1000</v>
      </c>
      <c r="W341" s="10">
        <f t="shared" si="173"/>
        <v>475482.66540509521</v>
      </c>
      <c r="X341" s="9">
        <f t="shared" si="156"/>
        <v>0.83716426664937882</v>
      </c>
      <c r="Y341" s="9">
        <f t="shared" si="176"/>
        <v>14020.441491147421</v>
      </c>
      <c r="AA341" s="10">
        <f t="shared" si="157"/>
        <v>2762.7202024584808</v>
      </c>
      <c r="AB341" s="10">
        <f t="shared" si="177"/>
        <v>917223.10721621115</v>
      </c>
      <c r="AC341" s="23"/>
      <c r="AD341" s="25">
        <f t="shared" si="158"/>
        <v>-2762.7202024584808</v>
      </c>
      <c r="AE341" s="25">
        <f t="shared" si="159"/>
        <v>-2762.7202024584808</v>
      </c>
      <c r="AF341" s="25">
        <f t="shared" si="160"/>
        <v>0</v>
      </c>
      <c r="AG341" s="25">
        <f t="shared" si="161"/>
        <v>0</v>
      </c>
      <c r="AH341" s="25">
        <f t="shared" si="162"/>
        <v>0</v>
      </c>
      <c r="AI341" s="25">
        <f t="shared" si="163"/>
        <v>0</v>
      </c>
      <c r="AJ341" s="25">
        <f t="shared" si="164"/>
        <v>0</v>
      </c>
      <c r="AK341" s="25">
        <f t="shared" si="165"/>
        <v>0</v>
      </c>
      <c r="AL341" s="25">
        <f t="shared" si="166"/>
        <v>0</v>
      </c>
      <c r="AM341" s="25">
        <f t="shared" si="167"/>
        <v>0</v>
      </c>
      <c r="AO341">
        <f t="shared" si="152"/>
        <v>-0.58333333333333215</v>
      </c>
    </row>
    <row r="342" spans="1:41" x14ac:dyDescent="0.3">
      <c r="A342" s="4">
        <f t="shared" si="174"/>
        <v>333</v>
      </c>
      <c r="B342">
        <v>1343.8222877125888</v>
      </c>
      <c r="C342" s="5">
        <f t="shared" si="153"/>
        <v>236</v>
      </c>
      <c r="D342" s="6">
        <f t="shared" si="168"/>
        <v>0.125</v>
      </c>
      <c r="E342" s="7">
        <f t="shared" si="154"/>
        <v>2035423.038139201</v>
      </c>
      <c r="I342" s="14"/>
      <c r="J342" s="14"/>
      <c r="K342" s="18"/>
      <c r="L342" s="7">
        <f t="shared" si="155"/>
        <v>17190.795101266456</v>
      </c>
      <c r="M342" s="7">
        <f t="shared" si="150"/>
        <v>1868943.8765618484</v>
      </c>
      <c r="N342" s="14">
        <f t="shared" si="169"/>
        <v>12.792461665841303</v>
      </c>
      <c r="O342" s="13">
        <f t="shared" si="151"/>
        <v>7032.4988848682178</v>
      </c>
      <c r="P342" s="7">
        <f t="shared" si="170"/>
        <v>9450428.7397998385</v>
      </c>
      <c r="Q342" s="12">
        <f t="shared" si="175"/>
        <v>332</v>
      </c>
      <c r="R342" s="9">
        <v>1343.8222877125888</v>
      </c>
      <c r="S342" s="11">
        <f t="shared" si="178"/>
        <v>0.125</v>
      </c>
      <c r="T342" s="10">
        <f t="shared" si="171"/>
        <v>4922148.6716009527</v>
      </c>
      <c r="U342" s="10">
        <f t="shared" si="179"/>
        <v>18840981.759374186</v>
      </c>
      <c r="V342" s="10">
        <f t="shared" si="172"/>
        <v>1000</v>
      </c>
      <c r="W342" s="10">
        <f t="shared" si="173"/>
        <v>476482.66540509521</v>
      </c>
      <c r="X342" s="9">
        <f t="shared" si="156"/>
        <v>0.74414601479944786</v>
      </c>
      <c r="Y342" s="9">
        <f t="shared" si="176"/>
        <v>14021.185637162222</v>
      </c>
      <c r="AA342" s="10">
        <f t="shared" si="157"/>
        <v>2762.7202024584808</v>
      </c>
      <c r="AB342" s="10">
        <f t="shared" si="177"/>
        <v>919985.82741866959</v>
      </c>
      <c r="AC342" s="23"/>
      <c r="AD342" s="25">
        <f t="shared" si="158"/>
        <v>-2762.7202024584808</v>
      </c>
      <c r="AE342" s="25">
        <f t="shared" si="159"/>
        <v>-2762.7202024584808</v>
      </c>
      <c r="AF342" s="25">
        <f t="shared" si="160"/>
        <v>0</v>
      </c>
      <c r="AG342" s="25">
        <f t="shared" si="161"/>
        <v>0</v>
      </c>
      <c r="AH342" s="25">
        <f t="shared" si="162"/>
        <v>0</v>
      </c>
      <c r="AI342" s="25">
        <f t="shared" si="163"/>
        <v>0</v>
      </c>
      <c r="AJ342" s="25">
        <f t="shared" si="164"/>
        <v>0</v>
      </c>
      <c r="AK342" s="25">
        <f t="shared" si="165"/>
        <v>0</v>
      </c>
      <c r="AL342" s="25">
        <f t="shared" si="166"/>
        <v>0</v>
      </c>
      <c r="AM342" s="25">
        <f t="shared" si="167"/>
        <v>0</v>
      </c>
      <c r="AO342">
        <f t="shared" si="152"/>
        <v>-0.66666666666666785</v>
      </c>
    </row>
    <row r="343" spans="1:41" x14ac:dyDescent="0.3">
      <c r="A343" s="4">
        <f t="shared" si="174"/>
        <v>334</v>
      </c>
      <c r="B343">
        <v>1578.9911880622919</v>
      </c>
      <c r="C343" s="5">
        <f t="shared" si="153"/>
        <v>237</v>
      </c>
      <c r="D343" s="6">
        <f t="shared" si="168"/>
        <v>0.17500000000000004</v>
      </c>
      <c r="E343" s="7">
        <f t="shared" si="154"/>
        <v>2055170.6396611724</v>
      </c>
      <c r="I343" s="14"/>
      <c r="J343" s="14"/>
      <c r="K343" s="18"/>
      <c r="L343" s="7">
        <f t="shared" si="155"/>
        <v>17190.795101266456</v>
      </c>
      <c r="M343" s="7">
        <f t="shared" ref="M343:M405" si="180">IF(C343="NA","NA",IF(M342="NA",L343,M342+L343))</f>
        <v>1886134.6716631148</v>
      </c>
      <c r="N343" s="14">
        <f t="shared" si="169"/>
        <v>10.887201417737279</v>
      </c>
      <c r="O343" s="13">
        <f t="shared" ref="O343:O405" si="181">IF(C343="NA","NA",IF(O342="NA",N343,O342+N343))</f>
        <v>7043.3860862859547</v>
      </c>
      <c r="P343" s="7">
        <f t="shared" si="170"/>
        <v>11121444.564366076</v>
      </c>
      <c r="Q343" s="12">
        <f t="shared" si="175"/>
        <v>333</v>
      </c>
      <c r="R343" s="9">
        <v>1578.9911880622919</v>
      </c>
      <c r="S343" s="11">
        <f t="shared" si="178"/>
        <v>0.17500000000000004</v>
      </c>
      <c r="T343" s="10">
        <f t="shared" si="171"/>
        <v>4965952.3200684376</v>
      </c>
      <c r="U343" s="10">
        <f t="shared" si="179"/>
        <v>22139328.567264669</v>
      </c>
      <c r="V343" s="10">
        <f t="shared" si="172"/>
        <v>1000</v>
      </c>
      <c r="W343" s="10">
        <f t="shared" si="173"/>
        <v>477482.66540509521</v>
      </c>
      <c r="X343" s="9">
        <f t="shared" si="156"/>
        <v>0.63331575727612577</v>
      </c>
      <c r="Y343" s="9">
        <f t="shared" si="176"/>
        <v>14021.818952919497</v>
      </c>
      <c r="AA343" s="10">
        <f t="shared" si="157"/>
        <v>2762.7202024584808</v>
      </c>
      <c r="AB343" s="10">
        <f t="shared" si="177"/>
        <v>922748.54762112803</v>
      </c>
      <c r="AC343" s="23"/>
      <c r="AD343" s="25">
        <f t="shared" si="158"/>
        <v>-2762.7202024584808</v>
      </c>
      <c r="AE343" s="25">
        <f t="shared" si="159"/>
        <v>-2762.7202024584808</v>
      </c>
      <c r="AF343" s="25">
        <f t="shared" si="160"/>
        <v>0</v>
      </c>
      <c r="AG343" s="25">
        <f t="shared" si="161"/>
        <v>0</v>
      </c>
      <c r="AH343" s="25">
        <f t="shared" si="162"/>
        <v>0</v>
      </c>
      <c r="AI343" s="25">
        <f t="shared" si="163"/>
        <v>0</v>
      </c>
      <c r="AJ343" s="25">
        <f t="shared" si="164"/>
        <v>0</v>
      </c>
      <c r="AK343" s="25">
        <f t="shared" si="165"/>
        <v>0</v>
      </c>
      <c r="AL343" s="25">
        <f t="shared" si="166"/>
        <v>0</v>
      </c>
      <c r="AM343" s="25">
        <f t="shared" si="167"/>
        <v>0</v>
      </c>
      <c r="AO343">
        <f t="shared" si="152"/>
        <v>-0.75</v>
      </c>
    </row>
    <row r="344" spans="1:41" x14ac:dyDescent="0.3">
      <c r="A344" s="4">
        <f t="shared" si="174"/>
        <v>335</v>
      </c>
      <c r="B344">
        <v>1542.6743907368591</v>
      </c>
      <c r="C344" s="5">
        <f t="shared" si="153"/>
        <v>238</v>
      </c>
      <c r="D344" s="6">
        <f t="shared" si="168"/>
        <v>-2.3000000000000083E-2</v>
      </c>
      <c r="E344" s="7">
        <f t="shared" si="154"/>
        <v>2075082.8045291619</v>
      </c>
      <c r="I344" s="14"/>
      <c r="J344" s="14"/>
      <c r="K344" s="18"/>
      <c r="L344" s="7">
        <f t="shared" si="155"/>
        <v>17190.795101266456</v>
      </c>
      <c r="M344" s="7">
        <f t="shared" si="180"/>
        <v>1903325.4667643812</v>
      </c>
      <c r="N344" s="14">
        <f t="shared" si="169"/>
        <v>11.143501962883603</v>
      </c>
      <c r="O344" s="13">
        <f t="shared" si="181"/>
        <v>7054.5295882488381</v>
      </c>
      <c r="P344" s="7">
        <f t="shared" si="170"/>
        <v>10882842.134486921</v>
      </c>
      <c r="Q344" s="12">
        <f t="shared" si="175"/>
        <v>334</v>
      </c>
      <c r="R344" s="9">
        <v>1542.6743907368591</v>
      </c>
      <c r="S344" s="11">
        <f t="shared" si="178"/>
        <v>-2.3000000000000083E-2</v>
      </c>
      <c r="T344" s="10">
        <f t="shared" si="171"/>
        <v>5010120.9989398206</v>
      </c>
      <c r="U344" s="10">
        <f t="shared" si="179"/>
        <v>21631101.010217577</v>
      </c>
      <c r="V344" s="10">
        <f t="shared" si="172"/>
        <v>1000</v>
      </c>
      <c r="W344" s="10">
        <f t="shared" si="173"/>
        <v>478482.66540509521</v>
      </c>
      <c r="X344" s="9">
        <f t="shared" si="156"/>
        <v>0.64822493068180742</v>
      </c>
      <c r="Y344" s="9">
        <f t="shared" si="176"/>
        <v>14022.467177850178</v>
      </c>
      <c r="AA344" s="10">
        <f t="shared" si="157"/>
        <v>2762.7202024584808</v>
      </c>
      <c r="AB344" s="10">
        <f t="shared" si="177"/>
        <v>925511.26782358647</v>
      </c>
      <c r="AC344" s="23"/>
      <c r="AD344" s="25">
        <f t="shared" si="158"/>
        <v>-2762.7202024584808</v>
      </c>
      <c r="AE344" s="25">
        <f t="shared" si="159"/>
        <v>-2762.7202024584808</v>
      </c>
      <c r="AF344" s="25">
        <f t="shared" si="160"/>
        <v>0</v>
      </c>
      <c r="AG344" s="25">
        <f t="shared" si="161"/>
        <v>0</v>
      </c>
      <c r="AH344" s="25">
        <f t="shared" si="162"/>
        <v>0</v>
      </c>
      <c r="AI344" s="25">
        <f t="shared" si="163"/>
        <v>0</v>
      </c>
      <c r="AJ344" s="25">
        <f t="shared" si="164"/>
        <v>0</v>
      </c>
      <c r="AK344" s="25">
        <f t="shared" si="165"/>
        <v>0</v>
      </c>
      <c r="AL344" s="25">
        <f t="shared" si="166"/>
        <v>0</v>
      </c>
      <c r="AM344" s="25">
        <f t="shared" si="167"/>
        <v>0</v>
      </c>
      <c r="AO344">
        <f t="shared" si="152"/>
        <v>-0.83333333333333215</v>
      </c>
    </row>
    <row r="345" spans="1:41" x14ac:dyDescent="0.3">
      <c r="A345" s="4">
        <f t="shared" si="174"/>
        <v>336</v>
      </c>
      <c r="B345">
        <v>1642.9482261347548</v>
      </c>
      <c r="C345" s="5">
        <f t="shared" si="153"/>
        <v>239</v>
      </c>
      <c r="D345" s="6">
        <f t="shared" si="168"/>
        <v>6.4999999999999919E-2</v>
      </c>
      <c r="E345" s="7">
        <f t="shared" si="154"/>
        <v>2095160.9041043832</v>
      </c>
      <c r="I345" s="14"/>
      <c r="J345" s="14"/>
      <c r="K345" s="18"/>
      <c r="L345" s="7">
        <f t="shared" si="155"/>
        <v>17190.795101266456</v>
      </c>
      <c r="M345" s="7">
        <f t="shared" si="180"/>
        <v>1920516.2618656475</v>
      </c>
      <c r="N345" s="14">
        <f t="shared" si="169"/>
        <v>10.463382124773338</v>
      </c>
      <c r="O345" s="13">
        <f t="shared" si="181"/>
        <v>7064.9929703736116</v>
      </c>
      <c r="P345" s="7">
        <f t="shared" si="170"/>
        <v>11607417.668329837</v>
      </c>
      <c r="Q345" s="12">
        <f t="shared" si="175"/>
        <v>335</v>
      </c>
      <c r="R345" s="9">
        <v>1642.9482261347548</v>
      </c>
      <c r="S345" s="11">
        <f t="shared" si="178"/>
        <v>6.4999999999999919E-2</v>
      </c>
      <c r="T345" s="10">
        <f t="shared" si="171"/>
        <v>5054657.7501351312</v>
      </c>
      <c r="U345" s="10">
        <f t="shared" si="179"/>
        <v>23038187.57588172</v>
      </c>
      <c r="V345" s="10">
        <f t="shared" si="172"/>
        <v>1000</v>
      </c>
      <c r="W345" s="10">
        <f t="shared" si="173"/>
        <v>479482.66540509521</v>
      </c>
      <c r="X345" s="9">
        <f t="shared" si="156"/>
        <v>0.6086619067434812</v>
      </c>
      <c r="Y345" s="9">
        <f t="shared" si="176"/>
        <v>14023.075839756921</v>
      </c>
      <c r="AA345" s="10">
        <f t="shared" si="157"/>
        <v>2762.7202024584808</v>
      </c>
      <c r="AB345" s="10">
        <f t="shared" si="177"/>
        <v>928273.98802604491</v>
      </c>
      <c r="AC345" s="23"/>
      <c r="AD345" s="25">
        <f t="shared" si="158"/>
        <v>-2762.7202024584808</v>
      </c>
      <c r="AE345" s="25">
        <f t="shared" si="159"/>
        <v>-2762.7202024584808</v>
      </c>
      <c r="AF345" s="25">
        <f t="shared" si="160"/>
        <v>0</v>
      </c>
      <c r="AG345" s="25">
        <f t="shared" si="161"/>
        <v>0</v>
      </c>
      <c r="AH345" s="25">
        <f t="shared" si="162"/>
        <v>0</v>
      </c>
      <c r="AI345" s="25">
        <f t="shared" si="163"/>
        <v>0</v>
      </c>
      <c r="AJ345" s="25">
        <f t="shared" si="164"/>
        <v>0</v>
      </c>
      <c r="AK345" s="25">
        <f t="shared" si="165"/>
        <v>0</v>
      </c>
      <c r="AL345" s="25">
        <f t="shared" si="166"/>
        <v>0</v>
      </c>
      <c r="AM345" s="25">
        <f t="shared" si="167"/>
        <v>0</v>
      </c>
      <c r="AO345">
        <f t="shared" si="152"/>
        <v>-0.91666666666666785</v>
      </c>
    </row>
    <row r="346" spans="1:41" x14ac:dyDescent="0.3">
      <c r="A346" s="4">
        <f t="shared" si="174"/>
        <v>337</v>
      </c>
      <c r="B346">
        <v>1429.3649567372368</v>
      </c>
      <c r="C346" s="5">
        <f t="shared" si="153"/>
        <v>240</v>
      </c>
      <c r="D346" s="6">
        <f t="shared" si="168"/>
        <v>-0.12999999999999995</v>
      </c>
      <c r="E346" s="7">
        <f t="shared" si="154"/>
        <v>2115406.3211760661</v>
      </c>
      <c r="I346" s="14"/>
      <c r="J346" s="14"/>
      <c r="K346" s="18"/>
      <c r="L346" s="7">
        <f t="shared" si="155"/>
        <v>18927.065406494366</v>
      </c>
      <c r="M346" s="7">
        <f t="shared" si="180"/>
        <v>1939443.3272721418</v>
      </c>
      <c r="N346" s="14">
        <f t="shared" si="169"/>
        <v>13.241590482040738</v>
      </c>
      <c r="O346" s="13">
        <f t="shared" si="181"/>
        <v>7078.2345608556525</v>
      </c>
      <c r="P346" s="7">
        <f t="shared" si="170"/>
        <v>10117380.436853454</v>
      </c>
      <c r="Q346" s="12">
        <f t="shared" si="175"/>
        <v>336</v>
      </c>
      <c r="R346" s="9">
        <v>1429.3649567372368</v>
      </c>
      <c r="S346" s="11">
        <f t="shared" si="178"/>
        <v>-0.12999999999999995</v>
      </c>
      <c r="T346" s="10">
        <f t="shared" si="171"/>
        <v>5099565.6409237357</v>
      </c>
      <c r="U346" s="10">
        <f t="shared" si="179"/>
        <v>20044093.191017099</v>
      </c>
      <c r="V346" s="10">
        <f t="shared" si="172"/>
        <v>1000</v>
      </c>
      <c r="W346" s="10">
        <f t="shared" si="173"/>
        <v>480482.66540509521</v>
      </c>
      <c r="X346" s="9">
        <f t="shared" si="156"/>
        <v>0.69961138706147263</v>
      </c>
      <c r="Y346" s="9">
        <f t="shared" si="176"/>
        <v>14023.775451143982</v>
      </c>
      <c r="AA346" s="10">
        <f t="shared" si="157"/>
        <v>2762.7202024584808</v>
      </c>
      <c r="AB346" s="10">
        <f t="shared" si="177"/>
        <v>931036.70822850335</v>
      </c>
      <c r="AC346" s="23"/>
      <c r="AD346" s="25">
        <f t="shared" si="158"/>
        <v>-2762.7202024584808</v>
      </c>
      <c r="AE346" s="25">
        <f t="shared" si="159"/>
        <v>-2762.7202024584808</v>
      </c>
      <c r="AF346" s="25">
        <f t="shared" si="160"/>
        <v>0</v>
      </c>
      <c r="AG346" s="25">
        <f t="shared" si="161"/>
        <v>0</v>
      </c>
      <c r="AH346" s="25">
        <f t="shared" si="162"/>
        <v>0</v>
      </c>
      <c r="AI346" s="25">
        <f t="shared" si="163"/>
        <v>0</v>
      </c>
      <c r="AJ346" s="25">
        <f t="shared" si="164"/>
        <v>0</v>
      </c>
      <c r="AK346" s="25">
        <f t="shared" si="165"/>
        <v>0</v>
      </c>
      <c r="AL346" s="25">
        <f t="shared" si="166"/>
        <v>0</v>
      </c>
      <c r="AM346" s="25">
        <f t="shared" si="167"/>
        <v>0</v>
      </c>
      <c r="AO346">
        <f t="shared" si="152"/>
        <v>0</v>
      </c>
    </row>
    <row r="347" spans="1:41" x14ac:dyDescent="0.3">
      <c r="A347" s="4">
        <f t="shared" si="174"/>
        <v>338</v>
      </c>
      <c r="B347">
        <v>1453.6641610017696</v>
      </c>
      <c r="C347" s="5">
        <f t="shared" si="153"/>
        <v>241</v>
      </c>
      <c r="D347" s="6">
        <f t="shared" si="168"/>
        <v>1.6999999999999856E-2</v>
      </c>
      <c r="E347" s="7">
        <f t="shared" si="154"/>
        <v>2135820.4500566781</v>
      </c>
      <c r="I347" s="14"/>
      <c r="J347" s="14"/>
      <c r="K347" s="18"/>
      <c r="L347" s="7">
        <f t="shared" si="155"/>
        <v>18927.065406494366</v>
      </c>
      <c r="M347" s="7">
        <f t="shared" si="180"/>
        <v>1958370.3926786361</v>
      </c>
      <c r="N347" s="14">
        <f t="shared" si="169"/>
        <v>13.020246295025311</v>
      </c>
      <c r="O347" s="13">
        <f t="shared" si="181"/>
        <v>7091.2548071506781</v>
      </c>
      <c r="P347" s="7">
        <f t="shared" si="170"/>
        <v>10308302.969686456</v>
      </c>
      <c r="Q347" s="12">
        <f t="shared" si="175"/>
        <v>337</v>
      </c>
      <c r="R347" s="9">
        <v>1453.6641610017696</v>
      </c>
      <c r="S347" s="11">
        <f t="shared" si="178"/>
        <v>1.6999999999999856E-2</v>
      </c>
      <c r="T347" s="10">
        <f t="shared" si="171"/>
        <v>5144847.7641355786</v>
      </c>
      <c r="U347" s="10">
        <f t="shared" si="179"/>
        <v>20385859.775264386</v>
      </c>
      <c r="V347" s="10">
        <f t="shared" si="172"/>
        <v>1000</v>
      </c>
      <c r="W347" s="10">
        <f t="shared" si="173"/>
        <v>481482.66540509521</v>
      </c>
      <c r="X347" s="9">
        <f t="shared" si="156"/>
        <v>0.68791680143704304</v>
      </c>
      <c r="Y347" s="9">
        <f t="shared" si="176"/>
        <v>14024.463367945418</v>
      </c>
      <c r="AA347" s="10">
        <f t="shared" si="157"/>
        <v>2762.7202024584808</v>
      </c>
      <c r="AB347" s="10">
        <f t="shared" si="177"/>
        <v>933799.42843096179</v>
      </c>
      <c r="AC347" s="23"/>
      <c r="AD347" s="25">
        <f t="shared" si="158"/>
        <v>-2762.7202024584808</v>
      </c>
      <c r="AE347" s="25">
        <f t="shared" si="159"/>
        <v>-2762.7202024584808</v>
      </c>
      <c r="AF347" s="25">
        <f t="shared" si="160"/>
        <v>0</v>
      </c>
      <c r="AG347" s="25">
        <f t="shared" si="161"/>
        <v>0</v>
      </c>
      <c r="AH347" s="25">
        <f t="shared" si="162"/>
        <v>0</v>
      </c>
      <c r="AI347" s="25">
        <f t="shared" si="163"/>
        <v>0</v>
      </c>
      <c r="AJ347" s="25">
        <f t="shared" si="164"/>
        <v>0</v>
      </c>
      <c r="AK347" s="25">
        <f t="shared" si="165"/>
        <v>0</v>
      </c>
      <c r="AL347" s="25">
        <f t="shared" si="166"/>
        <v>0</v>
      </c>
      <c r="AM347" s="25">
        <f t="shared" si="167"/>
        <v>0</v>
      </c>
      <c r="AO347">
        <f t="shared" si="152"/>
        <v>-8.3333333333332149E-2</v>
      </c>
    </row>
    <row r="348" spans="1:41" x14ac:dyDescent="0.3">
      <c r="A348" s="4">
        <f t="shared" si="174"/>
        <v>339</v>
      </c>
      <c r="B348">
        <v>1317.0197298676032</v>
      </c>
      <c r="C348" s="5">
        <f t="shared" si="153"/>
        <v>242</v>
      </c>
      <c r="D348" s="6">
        <f t="shared" si="168"/>
        <v>-9.3999999999999986E-2</v>
      </c>
      <c r="E348" s="7">
        <f t="shared" si="154"/>
        <v>2156404.6966779632</v>
      </c>
      <c r="I348" s="14"/>
      <c r="J348" s="14"/>
      <c r="K348" s="18"/>
      <c r="L348" s="7">
        <f t="shared" si="155"/>
        <v>18927.065406494366</v>
      </c>
      <c r="M348" s="7">
        <f t="shared" si="180"/>
        <v>1977297.4580851304</v>
      </c>
      <c r="N348" s="14">
        <f t="shared" si="169"/>
        <v>14.371132775966126</v>
      </c>
      <c r="O348" s="13">
        <f t="shared" si="181"/>
        <v>7105.6259399266446</v>
      </c>
      <c r="P348" s="7">
        <f t="shared" si="170"/>
        <v>9358249.5559424236</v>
      </c>
      <c r="Q348" s="12">
        <f t="shared" si="175"/>
        <v>338</v>
      </c>
      <c r="R348" s="9">
        <v>1317.0197298676032</v>
      </c>
      <c r="S348" s="11">
        <f t="shared" si="178"/>
        <v>-9.3999999999999986E-2</v>
      </c>
      <c r="T348" s="10">
        <f t="shared" si="171"/>
        <v>5190507.2383741885</v>
      </c>
      <c r="U348" s="10">
        <f t="shared" si="179"/>
        <v>18470494.956389535</v>
      </c>
      <c r="V348" s="10">
        <f t="shared" si="172"/>
        <v>1000</v>
      </c>
      <c r="W348" s="10">
        <f t="shared" si="173"/>
        <v>482482.66540509521</v>
      </c>
      <c r="X348" s="9">
        <f t="shared" si="156"/>
        <v>0.7592900678113057</v>
      </c>
      <c r="Y348" s="9">
        <f t="shared" si="176"/>
        <v>14025.22265801323</v>
      </c>
      <c r="AA348" s="10">
        <f t="shared" si="157"/>
        <v>2762.7202024584808</v>
      </c>
      <c r="AB348" s="10">
        <f t="shared" si="177"/>
        <v>936562.14863342023</v>
      </c>
      <c r="AC348" s="23"/>
      <c r="AD348" s="25">
        <f t="shared" si="158"/>
        <v>-2762.7202024584808</v>
      </c>
      <c r="AE348" s="25">
        <f t="shared" si="159"/>
        <v>-2762.7202024584808</v>
      </c>
      <c r="AF348" s="25">
        <f t="shared" si="160"/>
        <v>0</v>
      </c>
      <c r="AG348" s="25">
        <f t="shared" si="161"/>
        <v>0</v>
      </c>
      <c r="AH348" s="25">
        <f t="shared" si="162"/>
        <v>0</v>
      </c>
      <c r="AI348" s="25">
        <f t="shared" si="163"/>
        <v>0</v>
      </c>
      <c r="AJ348" s="25">
        <f t="shared" si="164"/>
        <v>0</v>
      </c>
      <c r="AK348" s="25">
        <f t="shared" si="165"/>
        <v>0</v>
      </c>
      <c r="AL348" s="25">
        <f t="shared" si="166"/>
        <v>0</v>
      </c>
      <c r="AM348" s="25">
        <f t="shared" si="167"/>
        <v>0</v>
      </c>
      <c r="AO348">
        <f t="shared" si="152"/>
        <v>-0.16666666666666785</v>
      </c>
    </row>
    <row r="349" spans="1:41" x14ac:dyDescent="0.3">
      <c r="A349" s="4">
        <f t="shared" si="174"/>
        <v>340</v>
      </c>
      <c r="B349">
        <v>1436.8685252855551</v>
      </c>
      <c r="C349" s="5">
        <f t="shared" si="153"/>
        <v>243</v>
      </c>
      <c r="D349" s="6">
        <f t="shared" si="168"/>
        <v>9.0999999999999928E-2</v>
      </c>
      <c r="E349" s="7">
        <f t="shared" si="154"/>
        <v>2177160.4786877586</v>
      </c>
      <c r="I349" s="14"/>
      <c r="J349" s="14"/>
      <c r="K349" s="18"/>
      <c r="L349" s="7">
        <f t="shared" si="155"/>
        <v>18927.065406494366</v>
      </c>
      <c r="M349" s="7">
        <f t="shared" si="180"/>
        <v>1996224.5234916247</v>
      </c>
      <c r="N349" s="14">
        <f t="shared" si="169"/>
        <v>13.172440674579402</v>
      </c>
      <c r="O349" s="13">
        <f t="shared" si="181"/>
        <v>7118.7983806012244</v>
      </c>
      <c r="P349" s="7">
        <f t="shared" si="170"/>
        <v>10228777.330939678</v>
      </c>
      <c r="Q349" s="12">
        <f t="shared" si="175"/>
        <v>339</v>
      </c>
      <c r="R349" s="9">
        <v>1436.8685252855551</v>
      </c>
      <c r="S349" s="11">
        <f t="shared" si="178"/>
        <v>9.0999999999999928E-2</v>
      </c>
      <c r="T349" s="10">
        <f t="shared" si="171"/>
        <v>5236547.2082314519</v>
      </c>
      <c r="U349" s="10">
        <f t="shared" si="179"/>
        <v>20152400.997420982</v>
      </c>
      <c r="V349" s="10">
        <f t="shared" si="172"/>
        <v>1000</v>
      </c>
      <c r="W349" s="10">
        <f t="shared" si="173"/>
        <v>483482.66540509521</v>
      </c>
      <c r="X349" s="9">
        <f t="shared" si="156"/>
        <v>0.69595789900211347</v>
      </c>
      <c r="Y349" s="9">
        <f t="shared" si="176"/>
        <v>14025.918615912233</v>
      </c>
      <c r="AA349" s="10">
        <f t="shared" si="157"/>
        <v>2762.7202024584808</v>
      </c>
      <c r="AB349" s="10">
        <f t="shared" si="177"/>
        <v>939324.86883587867</v>
      </c>
      <c r="AC349" s="23"/>
      <c r="AD349" s="25">
        <f t="shared" si="158"/>
        <v>-2762.7202024584808</v>
      </c>
      <c r="AE349" s="25">
        <f t="shared" si="159"/>
        <v>-2762.7202024584808</v>
      </c>
      <c r="AF349" s="25">
        <f t="shared" si="160"/>
        <v>0</v>
      </c>
      <c r="AG349" s="25">
        <f t="shared" si="161"/>
        <v>0</v>
      </c>
      <c r="AH349" s="25">
        <f t="shared" si="162"/>
        <v>0</v>
      </c>
      <c r="AI349" s="25">
        <f t="shared" si="163"/>
        <v>0</v>
      </c>
      <c r="AJ349" s="25">
        <f t="shared" si="164"/>
        <v>0</v>
      </c>
      <c r="AK349" s="25">
        <f t="shared" si="165"/>
        <v>0</v>
      </c>
      <c r="AL349" s="25">
        <f t="shared" si="166"/>
        <v>0</v>
      </c>
      <c r="AM349" s="25">
        <f t="shared" si="167"/>
        <v>0</v>
      </c>
      <c r="AO349">
        <f t="shared" si="152"/>
        <v>-0.25</v>
      </c>
    </row>
    <row r="350" spans="1:41" x14ac:dyDescent="0.3">
      <c r="A350" s="4">
        <f t="shared" si="174"/>
        <v>341</v>
      </c>
      <c r="B350">
        <v>1354.9670193442782</v>
      </c>
      <c r="C350" s="5">
        <f t="shared" si="153"/>
        <v>244</v>
      </c>
      <c r="D350" s="6">
        <f t="shared" si="168"/>
        <v>-5.700000000000012E-2</v>
      </c>
      <c r="E350" s="7">
        <f t="shared" si="154"/>
        <v>2198089.225547635</v>
      </c>
      <c r="I350" s="14"/>
      <c r="J350" s="14"/>
      <c r="K350" s="18"/>
      <c r="L350" s="7">
        <f t="shared" si="155"/>
        <v>18927.065406494366</v>
      </c>
      <c r="M350" s="7">
        <f t="shared" si="180"/>
        <v>2015151.5888981191</v>
      </c>
      <c r="N350" s="14">
        <f t="shared" si="169"/>
        <v>13.968653949713048</v>
      </c>
      <c r="O350" s="13">
        <f t="shared" si="181"/>
        <v>7132.7670345509378</v>
      </c>
      <c r="P350" s="7">
        <f t="shared" si="170"/>
        <v>9664664.0884826109</v>
      </c>
      <c r="Q350" s="12">
        <f t="shared" si="175"/>
        <v>340</v>
      </c>
      <c r="R350" s="9">
        <v>1354.9670193442782</v>
      </c>
      <c r="S350" s="11">
        <f t="shared" si="178"/>
        <v>-5.700000000000012E-2</v>
      </c>
      <c r="T350" s="10">
        <f t="shared" si="171"/>
        <v>5282970.8445041925</v>
      </c>
      <c r="U350" s="10">
        <f t="shared" si="179"/>
        <v>19004657.140567981</v>
      </c>
      <c r="V350" s="10">
        <f t="shared" si="172"/>
        <v>1000</v>
      </c>
      <c r="W350" s="10">
        <f t="shared" si="173"/>
        <v>484482.66540509521</v>
      </c>
      <c r="X350" s="9">
        <f t="shared" si="156"/>
        <v>0.7380253435865467</v>
      </c>
      <c r="Y350" s="9">
        <f t="shared" si="176"/>
        <v>14026.656641255819</v>
      </c>
      <c r="AA350" s="10">
        <f t="shared" si="157"/>
        <v>2762.7202024584808</v>
      </c>
      <c r="AB350" s="10">
        <f t="shared" si="177"/>
        <v>942087.58903833712</v>
      </c>
      <c r="AC350" s="23"/>
      <c r="AD350" s="25">
        <f t="shared" si="158"/>
        <v>-2762.7202024584808</v>
      </c>
      <c r="AE350" s="25">
        <f t="shared" si="159"/>
        <v>-2762.7202024584808</v>
      </c>
      <c r="AF350" s="25">
        <f t="shared" si="160"/>
        <v>0</v>
      </c>
      <c r="AG350" s="25">
        <f t="shared" si="161"/>
        <v>0</v>
      </c>
      <c r="AH350" s="25">
        <f t="shared" si="162"/>
        <v>0</v>
      </c>
      <c r="AI350" s="25">
        <f t="shared" si="163"/>
        <v>0</v>
      </c>
      <c r="AJ350" s="25">
        <f t="shared" si="164"/>
        <v>0</v>
      </c>
      <c r="AK350" s="25">
        <f t="shared" si="165"/>
        <v>0</v>
      </c>
      <c r="AL350" s="25">
        <f t="shared" si="166"/>
        <v>0</v>
      </c>
      <c r="AM350" s="25">
        <f t="shared" si="167"/>
        <v>0</v>
      </c>
      <c r="AO350">
        <f t="shared" si="152"/>
        <v>-0.33333333333333215</v>
      </c>
    </row>
    <row r="351" spans="1:41" x14ac:dyDescent="0.3">
      <c r="A351" s="4">
        <f t="shared" si="174"/>
        <v>342</v>
      </c>
      <c r="B351">
        <v>1124.622626055751</v>
      </c>
      <c r="C351" s="5">
        <f t="shared" si="153"/>
        <v>245</v>
      </c>
      <c r="D351" s="6">
        <f t="shared" si="168"/>
        <v>-0.16999999999999998</v>
      </c>
      <c r="E351" s="7">
        <f t="shared" si="154"/>
        <v>2219192.3786313436</v>
      </c>
      <c r="I351" s="14"/>
      <c r="J351" s="14"/>
      <c r="K351" s="18"/>
      <c r="L351" s="7">
        <f t="shared" si="155"/>
        <v>18927.065406494366</v>
      </c>
      <c r="M351" s="7">
        <f t="shared" si="180"/>
        <v>2034078.6543046134</v>
      </c>
      <c r="N351" s="14">
        <f t="shared" si="169"/>
        <v>16.829703553871141</v>
      </c>
      <c r="O351" s="13">
        <f t="shared" si="181"/>
        <v>7149.5967381048085</v>
      </c>
      <c r="P351" s="7">
        <f t="shared" si="170"/>
        <v>8040598.2588470606</v>
      </c>
      <c r="Q351" s="12">
        <f t="shared" si="175"/>
        <v>341</v>
      </c>
      <c r="R351" s="9">
        <v>1124.622626055751</v>
      </c>
      <c r="S351" s="11">
        <f t="shared" si="178"/>
        <v>-0.16999999999999998</v>
      </c>
      <c r="T351" s="10">
        <f t="shared" si="171"/>
        <v>5329781.3444125392</v>
      </c>
      <c r="U351" s="10">
        <f t="shared" si="179"/>
        <v>15774695.426671425</v>
      </c>
      <c r="V351" s="10">
        <f t="shared" si="172"/>
        <v>1000</v>
      </c>
      <c r="W351" s="10">
        <f t="shared" si="173"/>
        <v>485482.66540509521</v>
      </c>
      <c r="X351" s="9">
        <f t="shared" si="156"/>
        <v>0.8891871609476466</v>
      </c>
      <c r="Y351" s="9">
        <f t="shared" si="176"/>
        <v>14027.545828416767</v>
      </c>
      <c r="AA351" s="10">
        <f t="shared" si="157"/>
        <v>2762.7202024584808</v>
      </c>
      <c r="AB351" s="10">
        <f t="shared" si="177"/>
        <v>944850.30924079556</v>
      </c>
      <c r="AC351" s="23"/>
      <c r="AD351" s="25">
        <f t="shared" si="158"/>
        <v>-2762.7202024584808</v>
      </c>
      <c r="AE351" s="25">
        <f t="shared" si="159"/>
        <v>-2762.7202024584808</v>
      </c>
      <c r="AF351" s="25">
        <f t="shared" si="160"/>
        <v>0</v>
      </c>
      <c r="AG351" s="25">
        <f t="shared" si="161"/>
        <v>0</v>
      </c>
      <c r="AH351" s="25">
        <f t="shared" si="162"/>
        <v>0</v>
      </c>
      <c r="AI351" s="25">
        <f t="shared" si="163"/>
        <v>0</v>
      </c>
      <c r="AJ351" s="25">
        <f t="shared" si="164"/>
        <v>0</v>
      </c>
      <c r="AK351" s="25">
        <f t="shared" si="165"/>
        <v>0</v>
      </c>
      <c r="AL351" s="25">
        <f t="shared" si="166"/>
        <v>0</v>
      </c>
      <c r="AM351" s="25">
        <f t="shared" si="167"/>
        <v>0</v>
      </c>
      <c r="AO351">
        <f t="shared" si="152"/>
        <v>-0.41666666666666785</v>
      </c>
    </row>
    <row r="352" spans="1:41" x14ac:dyDescent="0.3">
      <c r="A352" s="4">
        <f t="shared" si="174"/>
        <v>343</v>
      </c>
      <c r="B352">
        <v>1205.5954551317652</v>
      </c>
      <c r="C352" s="5">
        <f t="shared" si="153"/>
        <v>246</v>
      </c>
      <c r="D352" s="6">
        <f t="shared" si="168"/>
        <v>7.2000000000000161E-2</v>
      </c>
      <c r="E352" s="7">
        <f t="shared" si="154"/>
        <v>2240471.3913240847</v>
      </c>
      <c r="I352" s="14"/>
      <c r="J352" s="14"/>
      <c r="K352" s="18"/>
      <c r="L352" s="7">
        <f t="shared" si="155"/>
        <v>18927.065406494366</v>
      </c>
      <c r="M352" s="7">
        <f t="shared" si="180"/>
        <v>2053005.7197111077</v>
      </c>
      <c r="N352" s="14">
        <f t="shared" si="169"/>
        <v>15.699350330103673</v>
      </c>
      <c r="O352" s="13">
        <f t="shared" si="181"/>
        <v>7165.2960884349122</v>
      </c>
      <c r="P352" s="7">
        <f t="shared" si="170"/>
        <v>8638448.3988905456</v>
      </c>
      <c r="Q352" s="12">
        <f t="shared" si="175"/>
        <v>342</v>
      </c>
      <c r="R352" s="9">
        <v>1205.5954551317652</v>
      </c>
      <c r="S352" s="11">
        <f t="shared" si="178"/>
        <v>7.2000000000000161E-2</v>
      </c>
      <c r="T352" s="10">
        <f t="shared" si="171"/>
        <v>5376981.9318201235</v>
      </c>
      <c r="U352" s="10">
        <f t="shared" si="179"/>
        <v>16911545.497391768</v>
      </c>
      <c r="V352" s="10">
        <f t="shared" si="172"/>
        <v>1000</v>
      </c>
      <c r="W352" s="10">
        <f t="shared" si="173"/>
        <v>486482.66540509521</v>
      </c>
      <c r="X352" s="9">
        <f t="shared" si="156"/>
        <v>0.82946563521235672</v>
      </c>
      <c r="Y352" s="9">
        <f t="shared" si="176"/>
        <v>14028.375294051979</v>
      </c>
      <c r="AA352" s="10">
        <f t="shared" si="157"/>
        <v>2762.7202024584808</v>
      </c>
      <c r="AB352" s="10">
        <f t="shared" si="177"/>
        <v>947613.029443254</v>
      </c>
      <c r="AC352" s="23"/>
      <c r="AD352" s="25">
        <f t="shared" si="158"/>
        <v>-2762.7202024584808</v>
      </c>
      <c r="AE352" s="25">
        <f t="shared" si="159"/>
        <v>-2762.7202024584808</v>
      </c>
      <c r="AF352" s="25">
        <f t="shared" si="160"/>
        <v>0</v>
      </c>
      <c r="AG352" s="25">
        <f t="shared" si="161"/>
        <v>0</v>
      </c>
      <c r="AH352" s="25">
        <f t="shared" si="162"/>
        <v>0</v>
      </c>
      <c r="AI352" s="25">
        <f t="shared" si="163"/>
        <v>0</v>
      </c>
      <c r="AJ352" s="25">
        <f t="shared" si="164"/>
        <v>0</v>
      </c>
      <c r="AK352" s="25">
        <f t="shared" si="165"/>
        <v>0</v>
      </c>
      <c r="AL352" s="25">
        <f t="shared" si="166"/>
        <v>0</v>
      </c>
      <c r="AM352" s="25">
        <f t="shared" si="167"/>
        <v>0</v>
      </c>
      <c r="AO352">
        <f t="shared" si="152"/>
        <v>-0.5</v>
      </c>
    </row>
    <row r="353" spans="1:41" x14ac:dyDescent="0.3">
      <c r="A353" s="4">
        <f t="shared" si="174"/>
        <v>344</v>
      </c>
      <c r="B353">
        <v>1212.8290278625559</v>
      </c>
      <c r="C353" s="5">
        <f t="shared" si="153"/>
        <v>247</v>
      </c>
      <c r="D353" s="6">
        <f t="shared" si="168"/>
        <v>6.0000000000000765E-3</v>
      </c>
      <c r="E353" s="7">
        <f t="shared" si="154"/>
        <v>2261927.7291225973</v>
      </c>
      <c r="I353" s="14"/>
      <c r="J353" s="14"/>
      <c r="K353" s="18"/>
      <c r="L353" s="7">
        <f t="shared" si="155"/>
        <v>18927.065406494366</v>
      </c>
      <c r="M353" s="7">
        <f t="shared" si="180"/>
        <v>2071932.785117602</v>
      </c>
      <c r="N353" s="14">
        <f t="shared" si="169"/>
        <v>15.60571603390027</v>
      </c>
      <c r="O353" s="13">
        <f t="shared" si="181"/>
        <v>7180.9018044688128</v>
      </c>
      <c r="P353" s="7">
        <f t="shared" si="170"/>
        <v>8709206.154690383</v>
      </c>
      <c r="Q353" s="12">
        <f t="shared" si="175"/>
        <v>343</v>
      </c>
      <c r="R353" s="9">
        <v>1212.8290278625559</v>
      </c>
      <c r="S353" s="11">
        <f t="shared" si="178"/>
        <v>6.0000000000000765E-3</v>
      </c>
      <c r="T353" s="10">
        <f t="shared" si="171"/>
        <v>5424575.8574561011</v>
      </c>
      <c r="U353" s="10">
        <f t="shared" si="179"/>
        <v>17014020.77037612</v>
      </c>
      <c r="V353" s="10">
        <f t="shared" si="172"/>
        <v>1000</v>
      </c>
      <c r="W353" s="10">
        <f t="shared" si="173"/>
        <v>487482.66540509521</v>
      </c>
      <c r="X353" s="9">
        <f t="shared" si="156"/>
        <v>0.82451852406794901</v>
      </c>
      <c r="Y353" s="9">
        <f t="shared" si="176"/>
        <v>14029.199812576047</v>
      </c>
      <c r="AA353" s="10">
        <f t="shared" si="157"/>
        <v>2762.7202024584808</v>
      </c>
      <c r="AB353" s="10">
        <f t="shared" si="177"/>
        <v>950375.74964571244</v>
      </c>
      <c r="AC353" s="23"/>
      <c r="AD353" s="25">
        <f t="shared" si="158"/>
        <v>-2762.7202024584808</v>
      </c>
      <c r="AE353" s="25">
        <f t="shared" si="159"/>
        <v>-2762.7202024584808</v>
      </c>
      <c r="AF353" s="25">
        <f t="shared" si="160"/>
        <v>0</v>
      </c>
      <c r="AG353" s="25">
        <f t="shared" si="161"/>
        <v>0</v>
      </c>
      <c r="AH353" s="25">
        <f t="shared" si="162"/>
        <v>0</v>
      </c>
      <c r="AI353" s="25">
        <f t="shared" si="163"/>
        <v>0</v>
      </c>
      <c r="AJ353" s="25">
        <f t="shared" si="164"/>
        <v>0</v>
      </c>
      <c r="AK353" s="25">
        <f t="shared" si="165"/>
        <v>0</v>
      </c>
      <c r="AL353" s="25">
        <f t="shared" si="166"/>
        <v>0</v>
      </c>
      <c r="AM353" s="25">
        <f t="shared" si="167"/>
        <v>0</v>
      </c>
      <c r="AO353">
        <f t="shared" si="152"/>
        <v>-0.58333333333333215</v>
      </c>
    </row>
    <row r="354" spans="1:41" x14ac:dyDescent="0.3">
      <c r="A354" s="4">
        <f t="shared" si="174"/>
        <v>345</v>
      </c>
      <c r="B354">
        <v>1090.3332960484379</v>
      </c>
      <c r="C354" s="5">
        <f t="shared" si="153"/>
        <v>248</v>
      </c>
      <c r="D354" s="6">
        <f t="shared" si="168"/>
        <v>-0.1009999999999999</v>
      </c>
      <c r="E354" s="7">
        <f t="shared" si="154"/>
        <v>2283562.8697360978</v>
      </c>
      <c r="I354" s="14"/>
      <c r="J354" s="14"/>
      <c r="K354" s="18"/>
      <c r="L354" s="7">
        <f t="shared" si="155"/>
        <v>18927.065406494366</v>
      </c>
      <c r="M354" s="7">
        <f t="shared" si="180"/>
        <v>2090859.8505240963</v>
      </c>
      <c r="N354" s="14">
        <f t="shared" si="169"/>
        <v>17.358972229032556</v>
      </c>
      <c r="O354" s="13">
        <f t="shared" si="181"/>
        <v>7198.2607766978454</v>
      </c>
      <c r="P354" s="7">
        <f t="shared" si="170"/>
        <v>7848503.3984731501</v>
      </c>
      <c r="Q354" s="12">
        <f t="shared" si="175"/>
        <v>344</v>
      </c>
      <c r="R354" s="9">
        <v>1090.3332960484379</v>
      </c>
      <c r="S354" s="11">
        <f t="shared" si="178"/>
        <v>-0.1009999999999999</v>
      </c>
      <c r="T354" s="10">
        <f t="shared" si="171"/>
        <v>5472566.3991390476</v>
      </c>
      <c r="U354" s="10">
        <f t="shared" si="179"/>
        <v>15296503.672568133</v>
      </c>
      <c r="V354" s="10">
        <f t="shared" si="172"/>
        <v>1000</v>
      </c>
      <c r="W354" s="10">
        <f t="shared" si="173"/>
        <v>488482.66540509521</v>
      </c>
      <c r="X354" s="9">
        <f t="shared" si="156"/>
        <v>0.917150749797496</v>
      </c>
      <c r="Y354" s="9">
        <f t="shared" si="176"/>
        <v>14030.116963325845</v>
      </c>
      <c r="AA354" s="10">
        <f t="shared" si="157"/>
        <v>2762.7202024584808</v>
      </c>
      <c r="AB354" s="10">
        <f t="shared" si="177"/>
        <v>953138.46984817088</v>
      </c>
      <c r="AC354" s="23"/>
      <c r="AD354" s="25">
        <f t="shared" si="158"/>
        <v>-2762.7202024584808</v>
      </c>
      <c r="AE354" s="25">
        <f t="shared" si="159"/>
        <v>-2762.7202024584808</v>
      </c>
      <c r="AF354" s="25">
        <f t="shared" si="160"/>
        <v>0</v>
      </c>
      <c r="AG354" s="25">
        <f t="shared" si="161"/>
        <v>0</v>
      </c>
      <c r="AH354" s="25">
        <f t="shared" si="162"/>
        <v>0</v>
      </c>
      <c r="AI354" s="25">
        <f t="shared" si="163"/>
        <v>0</v>
      </c>
      <c r="AJ354" s="25">
        <f t="shared" si="164"/>
        <v>0</v>
      </c>
      <c r="AK354" s="25">
        <f t="shared" si="165"/>
        <v>0</v>
      </c>
      <c r="AL354" s="25">
        <f t="shared" si="166"/>
        <v>0</v>
      </c>
      <c r="AM354" s="25">
        <f t="shared" si="167"/>
        <v>0</v>
      </c>
      <c r="AO354">
        <f t="shared" si="152"/>
        <v>-0.66666666666666785</v>
      </c>
    </row>
    <row r="355" spans="1:41" x14ac:dyDescent="0.3">
      <c r="A355" s="4">
        <f t="shared" si="174"/>
        <v>346</v>
      </c>
      <c r="B355">
        <v>802.48530589165023</v>
      </c>
      <c r="C355" s="5">
        <f t="shared" si="153"/>
        <v>249</v>
      </c>
      <c r="D355" s="6">
        <f t="shared" si="168"/>
        <v>-0.26400000000000007</v>
      </c>
      <c r="E355" s="7">
        <f t="shared" si="154"/>
        <v>2305378.3031880436</v>
      </c>
      <c r="I355" s="14"/>
      <c r="J355" s="14"/>
      <c r="K355" s="18"/>
      <c r="L355" s="7">
        <f t="shared" si="155"/>
        <v>18927.065406494366</v>
      </c>
      <c r="M355" s="7">
        <f t="shared" si="180"/>
        <v>2109786.9159305906</v>
      </c>
      <c r="N355" s="14">
        <f t="shared" si="169"/>
        <v>23.585560093794236</v>
      </c>
      <c r="O355" s="13">
        <f t="shared" si="181"/>
        <v>7221.8463367916393</v>
      </c>
      <c r="P355" s="7">
        <f t="shared" si="170"/>
        <v>5795425.5666827327</v>
      </c>
      <c r="Q355" s="12">
        <f t="shared" si="175"/>
        <v>345</v>
      </c>
      <c r="R355" s="9">
        <v>802.48530589165023</v>
      </c>
      <c r="S355" s="11">
        <f t="shared" si="178"/>
        <v>-0.26400000000000007</v>
      </c>
      <c r="T355" s="10">
        <f t="shared" si="171"/>
        <v>5520956.8620026857</v>
      </c>
      <c r="U355" s="10">
        <f t="shared" si="179"/>
        <v>11258962.703010146</v>
      </c>
      <c r="V355" s="10">
        <f t="shared" si="172"/>
        <v>1000</v>
      </c>
      <c r="W355" s="10">
        <f t="shared" si="173"/>
        <v>489482.66540509521</v>
      </c>
      <c r="X355" s="9">
        <f t="shared" si="156"/>
        <v>1.2461287361379023</v>
      </c>
      <c r="Y355" s="9">
        <f t="shared" si="176"/>
        <v>14031.363092061983</v>
      </c>
      <c r="AA355" s="10">
        <f t="shared" si="157"/>
        <v>2762.7202024584808</v>
      </c>
      <c r="AB355" s="10">
        <f t="shared" si="177"/>
        <v>955901.19005062932</v>
      </c>
      <c r="AC355" s="23"/>
      <c r="AD355" s="25">
        <f t="shared" si="158"/>
        <v>-2762.7202024584808</v>
      </c>
      <c r="AE355" s="25">
        <f t="shared" si="159"/>
        <v>-2762.7202024584808</v>
      </c>
      <c r="AF355" s="25">
        <f t="shared" si="160"/>
        <v>0</v>
      </c>
      <c r="AG355" s="25">
        <f t="shared" si="161"/>
        <v>0</v>
      </c>
      <c r="AH355" s="25">
        <f t="shared" si="162"/>
        <v>0</v>
      </c>
      <c r="AI355" s="25">
        <f t="shared" si="163"/>
        <v>0</v>
      </c>
      <c r="AJ355" s="25">
        <f t="shared" si="164"/>
        <v>0</v>
      </c>
      <c r="AK355" s="25">
        <f t="shared" si="165"/>
        <v>0</v>
      </c>
      <c r="AL355" s="25">
        <f t="shared" si="166"/>
        <v>0</v>
      </c>
      <c r="AM355" s="25">
        <f t="shared" si="167"/>
        <v>0</v>
      </c>
      <c r="AO355">
        <f t="shared" si="152"/>
        <v>-0.75</v>
      </c>
    </row>
    <row r="356" spans="1:41" x14ac:dyDescent="0.3">
      <c r="A356" s="4">
        <f t="shared" si="174"/>
        <v>347</v>
      </c>
      <c r="B356">
        <v>766.37346712652595</v>
      </c>
      <c r="C356" s="5">
        <f t="shared" si="153"/>
        <v>250</v>
      </c>
      <c r="D356" s="6">
        <f t="shared" si="168"/>
        <v>-4.5000000000000019E-2</v>
      </c>
      <c r="E356" s="7">
        <f t="shared" si="154"/>
        <v>2327375.5319187567</v>
      </c>
      <c r="I356" s="14"/>
      <c r="J356" s="14"/>
      <c r="K356" s="18"/>
      <c r="L356" s="7">
        <f t="shared" si="155"/>
        <v>18927.065406494366</v>
      </c>
      <c r="M356" s="7">
        <f t="shared" si="180"/>
        <v>2128713.9813370849</v>
      </c>
      <c r="N356" s="14">
        <f t="shared" si="169"/>
        <v>24.696921564182446</v>
      </c>
      <c r="O356" s="13">
        <f t="shared" si="181"/>
        <v>7246.5432583558213</v>
      </c>
      <c r="P356" s="7">
        <f t="shared" si="170"/>
        <v>5553558.4815885033</v>
      </c>
      <c r="Q356" s="12">
        <f t="shared" si="175"/>
        <v>346</v>
      </c>
      <c r="R356" s="9">
        <v>766.37346712652595</v>
      </c>
      <c r="S356" s="11">
        <f t="shared" si="178"/>
        <v>-4.5000000000000019E-2</v>
      </c>
      <c r="T356" s="10">
        <f t="shared" si="171"/>
        <v>5569750.57872352</v>
      </c>
      <c r="U356" s="10">
        <f t="shared" si="179"/>
        <v>10753264.381374689</v>
      </c>
      <c r="V356" s="10">
        <f t="shared" si="172"/>
        <v>1000</v>
      </c>
      <c r="W356" s="10">
        <f t="shared" si="173"/>
        <v>490482.66540509521</v>
      </c>
      <c r="X356" s="9">
        <f t="shared" si="156"/>
        <v>1.304846844123458</v>
      </c>
      <c r="Y356" s="9">
        <f t="shared" si="176"/>
        <v>14032.667938906106</v>
      </c>
      <c r="AA356" s="10">
        <f t="shared" si="157"/>
        <v>2762.7202024584808</v>
      </c>
      <c r="AB356" s="10">
        <f t="shared" si="177"/>
        <v>958663.91025308776</v>
      </c>
      <c r="AC356" s="23"/>
      <c r="AD356" s="25">
        <f t="shared" si="158"/>
        <v>-2762.7202024584808</v>
      </c>
      <c r="AE356" s="25">
        <f t="shared" si="159"/>
        <v>-2762.7202024584808</v>
      </c>
      <c r="AF356" s="25">
        <f t="shared" si="160"/>
        <v>0</v>
      </c>
      <c r="AG356" s="25">
        <f t="shared" si="161"/>
        <v>0</v>
      </c>
      <c r="AH356" s="25">
        <f t="shared" si="162"/>
        <v>0</v>
      </c>
      <c r="AI356" s="25">
        <f t="shared" si="163"/>
        <v>0</v>
      </c>
      <c r="AJ356" s="25">
        <f t="shared" si="164"/>
        <v>0</v>
      </c>
      <c r="AK356" s="25">
        <f t="shared" si="165"/>
        <v>0</v>
      </c>
      <c r="AL356" s="25">
        <f t="shared" si="166"/>
        <v>0</v>
      </c>
      <c r="AM356" s="25">
        <f t="shared" si="167"/>
        <v>0</v>
      </c>
      <c r="AO356">
        <f t="shared" ref="AO356:AO405" si="182">IF(C356="NA","NA",INT(C356/12)-(C356/12))</f>
        <v>-0.83333333333333215</v>
      </c>
    </row>
    <row r="357" spans="1:41" x14ac:dyDescent="0.3">
      <c r="A357" s="30">
        <f t="shared" si="174"/>
        <v>348</v>
      </c>
      <c r="B357">
        <v>823.08510369388887</v>
      </c>
      <c r="C357" s="5">
        <f t="shared" si="153"/>
        <v>251</v>
      </c>
      <c r="D357" s="6">
        <f t="shared" si="168"/>
        <v>7.3999999999999996E-2</v>
      </c>
      <c r="E357" s="7">
        <f t="shared" si="154"/>
        <v>2349556.0708888918</v>
      </c>
      <c r="I357" s="14"/>
      <c r="J357" s="14"/>
      <c r="K357" s="18"/>
      <c r="L357" s="7">
        <f t="shared" si="155"/>
        <v>18927.065406494366</v>
      </c>
      <c r="M357" s="7">
        <f t="shared" si="180"/>
        <v>2147641.0467435792</v>
      </c>
      <c r="N357" s="14">
        <f t="shared" si="169"/>
        <v>22.995271475030211</v>
      </c>
      <c r="O357" s="13">
        <f t="shared" si="181"/>
        <v>7269.5385298308511</v>
      </c>
      <c r="P357" s="7">
        <f t="shared" si="170"/>
        <v>5983448.8746325467</v>
      </c>
      <c r="Q357" s="12">
        <f t="shared" si="175"/>
        <v>347</v>
      </c>
      <c r="R357" s="9">
        <v>823.08510369388887</v>
      </c>
      <c r="S357" s="11">
        <f t="shared" si="178"/>
        <v>7.3999999999999996E-2</v>
      </c>
      <c r="T357" s="10">
        <f t="shared" si="171"/>
        <v>5618950.9097503629</v>
      </c>
      <c r="U357" s="10">
        <f t="shared" si="179"/>
        <v>11550079.945596417</v>
      </c>
      <c r="V357" s="10">
        <f t="shared" si="172"/>
        <v>1000</v>
      </c>
      <c r="W357" s="10">
        <f t="shared" si="173"/>
        <v>491482.66540509521</v>
      </c>
      <c r="X357" s="9">
        <f t="shared" si="156"/>
        <v>1.2149411956456777</v>
      </c>
      <c r="Y357" s="9">
        <f t="shared" si="176"/>
        <v>14033.882880101752</v>
      </c>
      <c r="AA357" s="10">
        <f t="shared" si="157"/>
        <v>2762.7202024584808</v>
      </c>
      <c r="AB357" s="10">
        <f t="shared" si="177"/>
        <v>961426.6304555462</v>
      </c>
      <c r="AC357" s="23"/>
      <c r="AD357" s="25">
        <f t="shared" si="158"/>
        <v>-2762.7202024584808</v>
      </c>
      <c r="AE357" s="25">
        <f t="shared" si="159"/>
        <v>-2762.7202024584808</v>
      </c>
      <c r="AF357" s="25">
        <f t="shared" si="160"/>
        <v>0</v>
      </c>
      <c r="AG357" s="25">
        <f t="shared" si="161"/>
        <v>0</v>
      </c>
      <c r="AH357" s="25">
        <f t="shared" si="162"/>
        <v>0</v>
      </c>
      <c r="AI357" s="25">
        <f t="shared" si="163"/>
        <v>0</v>
      </c>
      <c r="AJ357" s="25">
        <f t="shared" si="164"/>
        <v>0</v>
      </c>
      <c r="AK357" s="25">
        <f t="shared" si="165"/>
        <v>0</v>
      </c>
      <c r="AL357" s="25">
        <f t="shared" si="166"/>
        <v>0</v>
      </c>
      <c r="AM357" s="25">
        <f t="shared" si="167"/>
        <v>0</v>
      </c>
      <c r="AO357">
        <f t="shared" si="182"/>
        <v>-0.91666666666666785</v>
      </c>
    </row>
    <row r="358" spans="1:41" x14ac:dyDescent="0.3">
      <c r="A358" s="30">
        <f t="shared" si="174"/>
        <v>349</v>
      </c>
      <c r="B358">
        <v>804.1541463089294</v>
      </c>
      <c r="C358" s="5">
        <f t="shared" si="153"/>
        <v>252</v>
      </c>
      <c r="D358" s="6">
        <f t="shared" si="168"/>
        <v>-2.3000000000000031E-2</v>
      </c>
      <c r="E358" s="7">
        <f t="shared" si="154"/>
        <v>2371921.4476837781</v>
      </c>
      <c r="I358" s="14"/>
      <c r="J358" s="14"/>
      <c r="K358" s="18"/>
      <c r="L358" s="7">
        <f t="shared" si="155"/>
        <v>20838.699012550296</v>
      </c>
      <c r="M358" s="7">
        <f t="shared" si="180"/>
        <v>2168479.7457561297</v>
      </c>
      <c r="N358" s="14">
        <f t="shared" si="169"/>
        <v>25.91381155988563</v>
      </c>
      <c r="O358" s="13">
        <f t="shared" si="181"/>
        <v>7295.4523413907364</v>
      </c>
      <c r="P358" s="7">
        <f t="shared" si="170"/>
        <v>5866668.2495285477</v>
      </c>
      <c r="Q358" s="12">
        <f t="shared" si="175"/>
        <v>348</v>
      </c>
      <c r="R358" s="9">
        <v>804.1541463089294</v>
      </c>
      <c r="S358" s="11">
        <f t="shared" si="178"/>
        <v>-2.3000000000000031E-2</v>
      </c>
      <c r="T358" s="10">
        <f t="shared" si="171"/>
        <v>5668561.2435357608</v>
      </c>
      <c r="U358" s="10">
        <f t="shared" si="179"/>
        <v>11285405.1068477</v>
      </c>
      <c r="V358" s="10">
        <f t="shared" si="172"/>
        <v>1000</v>
      </c>
      <c r="W358" s="10">
        <f t="shared" si="173"/>
        <v>492482.66540509521</v>
      </c>
      <c r="X358" s="9">
        <f t="shared" si="156"/>
        <v>1.2435426772217788</v>
      </c>
      <c r="Y358" s="9">
        <f t="shared" si="176"/>
        <v>14035.126422778974</v>
      </c>
      <c r="AA358" s="10">
        <f t="shared" si="157"/>
        <v>2762.7202024584808</v>
      </c>
      <c r="AB358" s="10">
        <f t="shared" si="177"/>
        <v>964189.35065800464</v>
      </c>
      <c r="AC358" s="23"/>
      <c r="AD358" s="25">
        <f t="shared" si="158"/>
        <v>-2762.7202024584808</v>
      </c>
      <c r="AE358" s="25">
        <f t="shared" si="159"/>
        <v>-2762.7202024584808</v>
      </c>
      <c r="AF358" s="25">
        <f t="shared" si="160"/>
        <v>0</v>
      </c>
      <c r="AG358" s="25">
        <f t="shared" si="161"/>
        <v>0</v>
      </c>
      <c r="AH358" s="25">
        <f t="shared" si="162"/>
        <v>0</v>
      </c>
      <c r="AI358" s="25">
        <f t="shared" si="163"/>
        <v>0</v>
      </c>
      <c r="AJ358" s="25">
        <f t="shared" si="164"/>
        <v>0</v>
      </c>
      <c r="AK358" s="25">
        <f t="shared" si="165"/>
        <v>0</v>
      </c>
      <c r="AL358" s="25">
        <f t="shared" si="166"/>
        <v>0</v>
      </c>
      <c r="AM358" s="25">
        <f t="shared" si="167"/>
        <v>0</v>
      </c>
      <c r="AO358">
        <f t="shared" si="182"/>
        <v>0</v>
      </c>
    </row>
    <row r="359" spans="1:41" x14ac:dyDescent="0.3">
      <c r="A359" s="30">
        <f t="shared" si="174"/>
        <v>350</v>
      </c>
      <c r="B359">
        <v>772.79213460288111</v>
      </c>
      <c r="C359" s="5">
        <f t="shared" si="153"/>
        <v>253</v>
      </c>
      <c r="D359" s="6">
        <f t="shared" si="168"/>
        <v>-3.9000000000000055E-2</v>
      </c>
      <c r="E359" s="7">
        <f t="shared" si="154"/>
        <v>2394473.2026186213</v>
      </c>
      <c r="I359" s="14"/>
      <c r="J359" s="14"/>
      <c r="K359" s="18"/>
      <c r="L359" s="7">
        <f t="shared" si="155"/>
        <v>20838.699012550296</v>
      </c>
      <c r="M359" s="7">
        <f t="shared" si="180"/>
        <v>2189318.4447686803</v>
      </c>
      <c r="N359" s="14">
        <f t="shared" si="169"/>
        <v>26.96546468250326</v>
      </c>
      <c r="O359" s="13">
        <f t="shared" si="181"/>
        <v>7322.4178060732393</v>
      </c>
      <c r="P359" s="7">
        <f t="shared" si="170"/>
        <v>5658706.8868094841</v>
      </c>
      <c r="Q359" s="12">
        <f t="shared" si="175"/>
        <v>349</v>
      </c>
      <c r="R359" s="9">
        <v>772.79213460288111</v>
      </c>
      <c r="S359" s="11">
        <f t="shared" si="178"/>
        <v>-3.9000000000000055E-2</v>
      </c>
      <c r="T359" s="10">
        <f t="shared" si="171"/>
        <v>5718584.9967693696</v>
      </c>
      <c r="U359" s="10">
        <f t="shared" si="179"/>
        <v>10846235.307680639</v>
      </c>
      <c r="V359" s="10">
        <f t="shared" si="172"/>
        <v>1000</v>
      </c>
      <c r="W359" s="10">
        <f t="shared" si="173"/>
        <v>493482.66540509521</v>
      </c>
      <c r="X359" s="9">
        <f t="shared" si="156"/>
        <v>1.2940090293670956</v>
      </c>
      <c r="Y359" s="9">
        <f t="shared" si="176"/>
        <v>14036.420431808341</v>
      </c>
      <c r="AA359" s="10">
        <f t="shared" si="157"/>
        <v>2762.7202024584808</v>
      </c>
      <c r="AB359" s="10">
        <f t="shared" si="177"/>
        <v>966952.07086046308</v>
      </c>
      <c r="AC359" s="23"/>
      <c r="AD359" s="25">
        <f t="shared" si="158"/>
        <v>-2762.7202024584808</v>
      </c>
      <c r="AE359" s="25">
        <f t="shared" si="159"/>
        <v>-2762.7202024584808</v>
      </c>
      <c r="AF359" s="25">
        <f t="shared" si="160"/>
        <v>0</v>
      </c>
      <c r="AG359" s="25">
        <f t="shared" si="161"/>
        <v>0</v>
      </c>
      <c r="AH359" s="25">
        <f t="shared" si="162"/>
        <v>0</v>
      </c>
      <c r="AI359" s="25">
        <f t="shared" si="163"/>
        <v>0</v>
      </c>
      <c r="AJ359" s="25">
        <f t="shared" si="164"/>
        <v>0</v>
      </c>
      <c r="AK359" s="25">
        <f t="shared" si="165"/>
        <v>0</v>
      </c>
      <c r="AL359" s="25">
        <f t="shared" si="166"/>
        <v>0</v>
      </c>
      <c r="AM359" s="25">
        <f t="shared" si="167"/>
        <v>0</v>
      </c>
      <c r="AO359">
        <f t="shared" si="182"/>
        <v>-8.3333333333332149E-2</v>
      </c>
    </row>
    <row r="360" spans="1:41" x14ac:dyDescent="0.3">
      <c r="A360" s="30">
        <f t="shared" si="174"/>
        <v>351</v>
      </c>
      <c r="B360">
        <v>844.661803120949</v>
      </c>
      <c r="C360" s="5">
        <f t="shared" si="153"/>
        <v>254</v>
      </c>
      <c r="D360" s="6">
        <f t="shared" si="168"/>
        <v>9.2999999999999944E-2</v>
      </c>
      <c r="E360" s="7">
        <f t="shared" si="154"/>
        <v>2417212.8888445897</v>
      </c>
      <c r="I360" s="14"/>
      <c r="J360" s="14"/>
      <c r="K360" s="18"/>
      <c r="L360" s="7">
        <f t="shared" si="155"/>
        <v>20838.699012550296</v>
      </c>
      <c r="M360" s="7">
        <f t="shared" si="180"/>
        <v>2210157.1437812308</v>
      </c>
      <c r="N360" s="14">
        <f t="shared" si="169"/>
        <v>24.671056434129241</v>
      </c>
      <c r="O360" s="13">
        <f t="shared" si="181"/>
        <v>7347.0888625073685</v>
      </c>
      <c r="P360" s="7">
        <f t="shared" si="170"/>
        <v>6205805.3262953162</v>
      </c>
      <c r="Q360" s="12">
        <f t="shared" si="175"/>
        <v>350</v>
      </c>
      <c r="R360" s="9">
        <v>844.661803120949</v>
      </c>
      <c r="S360" s="11">
        <f t="shared" si="178"/>
        <v>9.2999999999999944E-2</v>
      </c>
      <c r="T360" s="10">
        <f t="shared" si="171"/>
        <v>5769025.6146132611</v>
      </c>
      <c r="U360" s="10">
        <f t="shared" si="179"/>
        <v>11856028.191294938</v>
      </c>
      <c r="V360" s="10">
        <f t="shared" si="172"/>
        <v>1000</v>
      </c>
      <c r="W360" s="10">
        <f t="shared" si="173"/>
        <v>494482.66540509521</v>
      </c>
      <c r="X360" s="9">
        <f t="shared" si="156"/>
        <v>1.1839057908207644</v>
      </c>
      <c r="Y360" s="9">
        <f t="shared" si="176"/>
        <v>14037.604337599161</v>
      </c>
      <c r="AA360" s="10">
        <f t="shared" si="157"/>
        <v>2762.7202024584808</v>
      </c>
      <c r="AB360" s="10">
        <f t="shared" si="177"/>
        <v>969714.79106292152</v>
      </c>
      <c r="AC360" s="23"/>
      <c r="AD360" s="25">
        <f t="shared" si="158"/>
        <v>-2762.7202024584808</v>
      </c>
      <c r="AE360" s="25">
        <f t="shared" si="159"/>
        <v>-2762.7202024584808</v>
      </c>
      <c r="AF360" s="25">
        <f t="shared" si="160"/>
        <v>0</v>
      </c>
      <c r="AG360" s="25">
        <f t="shared" si="161"/>
        <v>0</v>
      </c>
      <c r="AH360" s="25">
        <f t="shared" si="162"/>
        <v>0</v>
      </c>
      <c r="AI360" s="25">
        <f t="shared" si="163"/>
        <v>0</v>
      </c>
      <c r="AJ360" s="25">
        <f t="shared" si="164"/>
        <v>0</v>
      </c>
      <c r="AK360" s="25">
        <f t="shared" si="165"/>
        <v>0</v>
      </c>
      <c r="AL360" s="25">
        <f t="shared" si="166"/>
        <v>0</v>
      </c>
      <c r="AM360" s="25">
        <f t="shared" si="167"/>
        <v>0</v>
      </c>
      <c r="AO360">
        <f t="shared" si="182"/>
        <v>-0.16666666666666785</v>
      </c>
    </row>
    <row r="361" spans="1:41" x14ac:dyDescent="0.3">
      <c r="A361" s="30">
        <f t="shared" si="174"/>
        <v>352</v>
      </c>
      <c r="B361">
        <v>971.36107358909123</v>
      </c>
      <c r="C361" s="5">
        <f t="shared" si="153"/>
        <v>255</v>
      </c>
      <c r="D361" s="6">
        <f t="shared" si="168"/>
        <v>0.14999999999999986</v>
      </c>
      <c r="E361" s="7">
        <f t="shared" si="154"/>
        <v>2440142.0724557731</v>
      </c>
      <c r="I361" s="14"/>
      <c r="J361" s="14"/>
      <c r="K361" s="18"/>
      <c r="L361" s="7">
        <f t="shared" si="155"/>
        <v>20838.699012550296</v>
      </c>
      <c r="M361" s="7">
        <f t="shared" si="180"/>
        <v>2230995.8427937813</v>
      </c>
      <c r="N361" s="14">
        <f t="shared" si="169"/>
        <v>21.453092551416734</v>
      </c>
      <c r="O361" s="13">
        <f t="shared" si="181"/>
        <v>7368.5419550587849</v>
      </c>
      <c r="P361" s="7">
        <f t="shared" si="170"/>
        <v>7157514.8242521621</v>
      </c>
      <c r="Q361" s="12">
        <f t="shared" si="175"/>
        <v>351</v>
      </c>
      <c r="R361" s="9">
        <v>971.36107358909123</v>
      </c>
      <c r="S361" s="11">
        <f t="shared" si="178"/>
        <v>0.14999999999999986</v>
      </c>
      <c r="T361" s="10">
        <f t="shared" si="171"/>
        <v>5819886.5709391832</v>
      </c>
      <c r="U361" s="10">
        <f t="shared" si="179"/>
        <v>13635582.419989178</v>
      </c>
      <c r="V361" s="10">
        <f t="shared" si="172"/>
        <v>1000</v>
      </c>
      <c r="W361" s="10">
        <f t="shared" si="173"/>
        <v>495482.66540509521</v>
      </c>
      <c r="X361" s="9">
        <f t="shared" si="156"/>
        <v>1.0294832963658822</v>
      </c>
      <c r="Y361" s="9">
        <f t="shared" si="176"/>
        <v>14038.633820895528</v>
      </c>
      <c r="AA361" s="10">
        <f t="shared" si="157"/>
        <v>2762.7202024584808</v>
      </c>
      <c r="AB361" s="10">
        <f t="shared" si="177"/>
        <v>972477.51126537996</v>
      </c>
      <c r="AC361" s="23"/>
      <c r="AD361" s="25">
        <f t="shared" si="158"/>
        <v>-2762.7202024584808</v>
      </c>
      <c r="AE361" s="25">
        <f t="shared" si="159"/>
        <v>-2762.7202024584808</v>
      </c>
      <c r="AF361" s="25">
        <f t="shared" si="160"/>
        <v>0</v>
      </c>
      <c r="AG361" s="25">
        <f t="shared" si="161"/>
        <v>0</v>
      </c>
      <c r="AH361" s="25">
        <f t="shared" si="162"/>
        <v>0</v>
      </c>
      <c r="AI361" s="25">
        <f t="shared" si="163"/>
        <v>0</v>
      </c>
      <c r="AJ361" s="25">
        <f t="shared" si="164"/>
        <v>0</v>
      </c>
      <c r="AK361" s="25">
        <f t="shared" si="165"/>
        <v>0</v>
      </c>
      <c r="AL361" s="25">
        <f t="shared" si="166"/>
        <v>0</v>
      </c>
      <c r="AM361" s="25">
        <f t="shared" si="167"/>
        <v>0</v>
      </c>
      <c r="AO361">
        <f t="shared" si="182"/>
        <v>-0.25</v>
      </c>
    </row>
    <row r="362" spans="1:41" x14ac:dyDescent="0.3">
      <c r="A362" s="30">
        <f t="shared" si="174"/>
        <v>353</v>
      </c>
      <c r="B362">
        <v>1244.3135352676261</v>
      </c>
      <c r="C362" s="5">
        <f t="shared" si="153"/>
        <v>256</v>
      </c>
      <c r="D362" s="6">
        <f t="shared" si="168"/>
        <v>0.28100000000000025</v>
      </c>
      <c r="E362" s="7">
        <f t="shared" si="154"/>
        <v>2463262.3325970494</v>
      </c>
      <c r="I362" s="14"/>
      <c r="J362" s="14"/>
      <c r="K362" s="18"/>
      <c r="L362" s="7">
        <f t="shared" si="155"/>
        <v>20838.699012550296</v>
      </c>
      <c r="M362" s="7">
        <f t="shared" si="180"/>
        <v>2251834.5418063318</v>
      </c>
      <c r="N362" s="14">
        <f t="shared" si="169"/>
        <v>16.747144848881131</v>
      </c>
      <c r="O362" s="13">
        <f t="shared" si="181"/>
        <v>7385.2890999076662</v>
      </c>
      <c r="P362" s="7">
        <f t="shared" si="170"/>
        <v>9189615.1888795719</v>
      </c>
      <c r="Q362" s="12">
        <f t="shared" si="175"/>
        <v>352</v>
      </c>
      <c r="R362" s="9">
        <v>1244.3135352676261</v>
      </c>
      <c r="S362" s="11">
        <f t="shared" si="178"/>
        <v>0.28100000000000025</v>
      </c>
      <c r="T362" s="10">
        <f t="shared" si="171"/>
        <v>5871171.3685678225</v>
      </c>
      <c r="U362" s="10">
        <f t="shared" si="179"/>
        <v>17468462.080006137</v>
      </c>
      <c r="V362" s="10">
        <f t="shared" si="172"/>
        <v>1000</v>
      </c>
      <c r="W362" s="10">
        <f t="shared" si="173"/>
        <v>496482.66540509521</v>
      </c>
      <c r="X362" s="9">
        <f t="shared" si="156"/>
        <v>0.80365596906001724</v>
      </c>
      <c r="Y362" s="9">
        <f t="shared" si="176"/>
        <v>14039.437476864588</v>
      </c>
      <c r="AA362" s="10">
        <f t="shared" si="157"/>
        <v>2762.7202024584808</v>
      </c>
      <c r="AB362" s="10">
        <f t="shared" si="177"/>
        <v>975240.2314678384</v>
      </c>
      <c r="AC362" s="23"/>
      <c r="AD362" s="25">
        <f t="shared" si="158"/>
        <v>-2762.7202024584808</v>
      </c>
      <c r="AE362" s="25">
        <f t="shared" si="159"/>
        <v>-2762.7202024584808</v>
      </c>
      <c r="AF362" s="25">
        <f t="shared" si="160"/>
        <v>0</v>
      </c>
      <c r="AG362" s="25">
        <f t="shared" si="161"/>
        <v>0</v>
      </c>
      <c r="AH362" s="25">
        <f t="shared" si="162"/>
        <v>0</v>
      </c>
      <c r="AI362" s="25">
        <f t="shared" si="163"/>
        <v>0</v>
      </c>
      <c r="AJ362" s="25">
        <f t="shared" si="164"/>
        <v>0</v>
      </c>
      <c r="AK362" s="25">
        <f t="shared" si="165"/>
        <v>0</v>
      </c>
      <c r="AL362" s="25">
        <f t="shared" si="166"/>
        <v>0</v>
      </c>
      <c r="AM362" s="25">
        <f t="shared" si="167"/>
        <v>0</v>
      </c>
      <c r="AO362">
        <f t="shared" si="182"/>
        <v>-0.33333333333333215</v>
      </c>
    </row>
    <row r="363" spans="1:41" x14ac:dyDescent="0.3">
      <c r="A363" s="30">
        <f t="shared" si="174"/>
        <v>354</v>
      </c>
      <c r="B363">
        <v>1200.762561533259</v>
      </c>
      <c r="C363" s="5">
        <f t="shared" si="153"/>
        <v>257</v>
      </c>
      <c r="D363" s="6">
        <f t="shared" si="168"/>
        <v>-3.5000000000000121E-2</v>
      </c>
      <c r="E363" s="7">
        <f t="shared" si="154"/>
        <v>2486575.2615728374</v>
      </c>
      <c r="I363" s="14"/>
      <c r="J363" s="14"/>
      <c r="K363" s="18"/>
      <c r="L363" s="7">
        <f t="shared" si="155"/>
        <v>20838.699012550296</v>
      </c>
      <c r="M363" s="7">
        <f t="shared" si="180"/>
        <v>2272673.2408188824</v>
      </c>
      <c r="N363" s="14">
        <f t="shared" si="169"/>
        <v>17.354554247545217</v>
      </c>
      <c r="O363" s="13">
        <f t="shared" si="181"/>
        <v>7402.6436541552112</v>
      </c>
      <c r="P363" s="7">
        <f t="shared" si="170"/>
        <v>8888817.3562813364</v>
      </c>
      <c r="Q363" s="12">
        <f t="shared" si="175"/>
        <v>353</v>
      </c>
      <c r="R363" s="9">
        <v>1200.762561533259</v>
      </c>
      <c r="S363" s="11">
        <f t="shared" si="178"/>
        <v>-3.5000000000000121E-2</v>
      </c>
      <c r="T363" s="10">
        <f t="shared" si="171"/>
        <v>5922883.5395100312</v>
      </c>
      <c r="U363" s="10">
        <f t="shared" si="179"/>
        <v>16858030.907205921</v>
      </c>
      <c r="V363" s="10">
        <f t="shared" si="172"/>
        <v>1000</v>
      </c>
      <c r="W363" s="10">
        <f t="shared" si="173"/>
        <v>497482.66540509521</v>
      </c>
      <c r="X363" s="9">
        <f t="shared" si="156"/>
        <v>0.83280411301556201</v>
      </c>
      <c r="Y363" s="9">
        <f t="shared" si="176"/>
        <v>14040.270280977604</v>
      </c>
      <c r="AA363" s="10">
        <f t="shared" si="157"/>
        <v>2762.7202024584808</v>
      </c>
      <c r="AB363" s="10">
        <f t="shared" si="177"/>
        <v>978002.95167029684</v>
      </c>
      <c r="AC363" s="23"/>
      <c r="AD363" s="25">
        <f t="shared" si="158"/>
        <v>-2762.7202024584808</v>
      </c>
      <c r="AE363" s="25">
        <f t="shared" si="159"/>
        <v>-2762.7202024584808</v>
      </c>
      <c r="AF363" s="25">
        <f t="shared" si="160"/>
        <v>0</v>
      </c>
      <c r="AG363" s="25">
        <f t="shared" si="161"/>
        <v>0</v>
      </c>
      <c r="AH363" s="25">
        <f t="shared" si="162"/>
        <v>0</v>
      </c>
      <c r="AI363" s="25">
        <f t="shared" si="163"/>
        <v>0</v>
      </c>
      <c r="AJ363" s="25">
        <f t="shared" si="164"/>
        <v>0</v>
      </c>
      <c r="AK363" s="25">
        <f t="shared" si="165"/>
        <v>0</v>
      </c>
      <c r="AL363" s="25">
        <f t="shared" si="166"/>
        <v>0</v>
      </c>
      <c r="AM363" s="25">
        <f t="shared" si="167"/>
        <v>0</v>
      </c>
      <c r="AO363">
        <f t="shared" si="182"/>
        <v>-0.41666666666666785</v>
      </c>
    </row>
    <row r="364" spans="1:41" x14ac:dyDescent="0.3">
      <c r="A364" s="30">
        <f t="shared" si="174"/>
        <v>355</v>
      </c>
      <c r="B364">
        <v>1296.8235664559199</v>
      </c>
      <c r="C364" s="5">
        <f t="shared" si="153"/>
        <v>258</v>
      </c>
      <c r="D364" s="6">
        <f t="shared" si="168"/>
        <v>8.0000000000000154E-2</v>
      </c>
      <c r="E364" s="7">
        <f t="shared" si="154"/>
        <v>2510082.4649567567</v>
      </c>
      <c r="I364" s="14"/>
      <c r="J364" s="14"/>
      <c r="K364" s="18"/>
      <c r="L364" s="7">
        <f t="shared" si="155"/>
        <v>20838.699012550296</v>
      </c>
      <c r="M364" s="7">
        <f t="shared" si="180"/>
        <v>2293511.9398314329</v>
      </c>
      <c r="N364" s="14">
        <f t="shared" si="169"/>
        <v>16.069031710690012</v>
      </c>
      <c r="O364" s="13">
        <f t="shared" si="181"/>
        <v>7418.7126858659012</v>
      </c>
      <c r="P364" s="7">
        <f t="shared" si="170"/>
        <v>9620761.4437963944</v>
      </c>
      <c r="Q364" s="12">
        <f t="shared" si="175"/>
        <v>354</v>
      </c>
      <c r="R364" s="9">
        <v>1296.8235664559199</v>
      </c>
      <c r="S364" s="11">
        <f t="shared" si="178"/>
        <v>8.0000000000000154E-2</v>
      </c>
      <c r="T364" s="10">
        <f t="shared" si="171"/>
        <v>5975026.6452100957</v>
      </c>
      <c r="U364" s="10">
        <f t="shared" si="179"/>
        <v>18207753.379782397</v>
      </c>
      <c r="V364" s="10">
        <f t="shared" si="172"/>
        <v>1000</v>
      </c>
      <c r="W364" s="10">
        <f t="shared" si="173"/>
        <v>498482.66540509521</v>
      </c>
      <c r="X364" s="9">
        <f t="shared" si="156"/>
        <v>0.77111491945885358</v>
      </c>
      <c r="Y364" s="9">
        <f t="shared" si="176"/>
        <v>14041.041395897062</v>
      </c>
      <c r="AA364" s="10">
        <f t="shared" si="157"/>
        <v>2762.7202024584808</v>
      </c>
      <c r="AB364" s="10">
        <f t="shared" si="177"/>
        <v>980765.67187275528</v>
      </c>
      <c r="AC364" s="23"/>
      <c r="AD364" s="25">
        <f t="shared" si="158"/>
        <v>-2762.7202024584808</v>
      </c>
      <c r="AE364" s="25">
        <f t="shared" si="159"/>
        <v>-2762.7202024584808</v>
      </c>
      <c r="AF364" s="25">
        <f t="shared" si="160"/>
        <v>0</v>
      </c>
      <c r="AG364" s="25">
        <f t="shared" si="161"/>
        <v>0</v>
      </c>
      <c r="AH364" s="25">
        <f t="shared" si="162"/>
        <v>0</v>
      </c>
      <c r="AI364" s="25">
        <f t="shared" si="163"/>
        <v>0</v>
      </c>
      <c r="AJ364" s="25">
        <f t="shared" si="164"/>
        <v>0</v>
      </c>
      <c r="AK364" s="25">
        <f t="shared" si="165"/>
        <v>0</v>
      </c>
      <c r="AL364" s="25">
        <f t="shared" si="166"/>
        <v>0</v>
      </c>
      <c r="AM364" s="25">
        <f t="shared" si="167"/>
        <v>0</v>
      </c>
      <c r="AO364">
        <f t="shared" si="182"/>
        <v>-0.5</v>
      </c>
    </row>
    <row r="365" spans="1:41" x14ac:dyDescent="0.3">
      <c r="A365" s="30">
        <f t="shared" si="174"/>
        <v>356</v>
      </c>
      <c r="B365">
        <v>1304.6045078546554</v>
      </c>
      <c r="C365" s="5">
        <f t="shared" si="153"/>
        <v>259</v>
      </c>
      <c r="D365" s="6">
        <f t="shared" si="168"/>
        <v>5.9999999999999247E-3</v>
      </c>
      <c r="E365" s="7">
        <f t="shared" si="154"/>
        <v>2533785.5617022086</v>
      </c>
      <c r="I365" s="14"/>
      <c r="J365" s="14"/>
      <c r="K365" s="18"/>
      <c r="L365" s="7">
        <f t="shared" si="155"/>
        <v>20838.699012550296</v>
      </c>
      <c r="M365" s="7">
        <f t="shared" si="180"/>
        <v>2314350.6388439834</v>
      </c>
      <c r="N365" s="14">
        <f t="shared" si="169"/>
        <v>15.973192555357867</v>
      </c>
      <c r="O365" s="13">
        <f t="shared" si="181"/>
        <v>7434.6858784212591</v>
      </c>
      <c r="P365" s="7">
        <f t="shared" si="170"/>
        <v>9699324.7114717234</v>
      </c>
      <c r="Q365" s="12">
        <f t="shared" si="175"/>
        <v>355</v>
      </c>
      <c r="R365" s="9">
        <v>1304.6045078546554</v>
      </c>
      <c r="S365" s="11">
        <f t="shared" si="178"/>
        <v>5.9999999999999247E-3</v>
      </c>
      <c r="T365" s="10">
        <f t="shared" si="171"/>
        <v>6027604.2767909896</v>
      </c>
      <c r="U365" s="10">
        <f t="shared" si="179"/>
        <v>18318005.900061093</v>
      </c>
      <c r="V365" s="10">
        <f t="shared" si="172"/>
        <v>1000</v>
      </c>
      <c r="W365" s="10">
        <f t="shared" si="173"/>
        <v>499482.66540509521</v>
      </c>
      <c r="X365" s="9">
        <f t="shared" si="156"/>
        <v>0.76651582451178302</v>
      </c>
      <c r="Y365" s="9">
        <f t="shared" si="176"/>
        <v>14041.807911721575</v>
      </c>
      <c r="AA365" s="10">
        <f t="shared" si="157"/>
        <v>2762.7202024584808</v>
      </c>
      <c r="AB365" s="10">
        <f t="shared" si="177"/>
        <v>983528.39207521372</v>
      </c>
      <c r="AC365" s="23"/>
      <c r="AD365" s="25">
        <f t="shared" si="158"/>
        <v>-2762.7202024584808</v>
      </c>
      <c r="AE365" s="25">
        <f t="shared" si="159"/>
        <v>-2762.7202024584808</v>
      </c>
      <c r="AF365" s="25">
        <f t="shared" si="160"/>
        <v>0</v>
      </c>
      <c r="AG365" s="25">
        <f t="shared" si="161"/>
        <v>0</v>
      </c>
      <c r="AH365" s="25">
        <f t="shared" si="162"/>
        <v>0</v>
      </c>
      <c r="AI365" s="25">
        <f t="shared" si="163"/>
        <v>0</v>
      </c>
      <c r="AJ365" s="25">
        <f t="shared" si="164"/>
        <v>0</v>
      </c>
      <c r="AK365" s="25">
        <f t="shared" si="165"/>
        <v>0</v>
      </c>
      <c r="AL365" s="25">
        <f t="shared" si="166"/>
        <v>0</v>
      </c>
      <c r="AM365" s="25">
        <f t="shared" si="167"/>
        <v>0</v>
      </c>
      <c r="AO365">
        <f t="shared" si="182"/>
        <v>-0.58333333333333215</v>
      </c>
    </row>
    <row r="366" spans="1:41" x14ac:dyDescent="0.3">
      <c r="A366" s="30">
        <f t="shared" si="174"/>
        <v>357</v>
      </c>
      <c r="B366">
        <v>1422.0189135615744</v>
      </c>
      <c r="C366" s="5">
        <f t="shared" si="153"/>
        <v>260</v>
      </c>
      <c r="D366" s="6">
        <f t="shared" si="168"/>
        <v>9.0000000000000066E-2</v>
      </c>
      <c r="E366" s="7">
        <f t="shared" si="154"/>
        <v>2557686.1842538719</v>
      </c>
      <c r="I366" s="14"/>
      <c r="J366" s="14"/>
      <c r="K366" s="18"/>
      <c r="L366" s="7">
        <f t="shared" si="155"/>
        <v>20838.699012550296</v>
      </c>
      <c r="M366" s="7">
        <f t="shared" si="180"/>
        <v>2335189.3378565339</v>
      </c>
      <c r="N366" s="14">
        <f t="shared" si="169"/>
        <v>14.654305096658593</v>
      </c>
      <c r="O366" s="13">
        <f t="shared" si="181"/>
        <v>7449.3401835179175</v>
      </c>
      <c r="P366" s="7">
        <f t="shared" si="170"/>
        <v>10593102.634516729</v>
      </c>
      <c r="Q366" s="12">
        <f t="shared" si="175"/>
        <v>356</v>
      </c>
      <c r="R366" s="9">
        <v>1422.0189135615744</v>
      </c>
      <c r="S366" s="11">
        <f t="shared" si="178"/>
        <v>9.0000000000000066E-2</v>
      </c>
      <c r="T366" s="10">
        <f t="shared" si="171"/>
        <v>6080620.0553017268</v>
      </c>
      <c r="U366" s="10">
        <f t="shared" si="179"/>
        <v>19967716.431066591</v>
      </c>
      <c r="V366" s="10">
        <f t="shared" si="172"/>
        <v>1000</v>
      </c>
      <c r="W366" s="10">
        <f t="shared" si="173"/>
        <v>500482.66540509521</v>
      </c>
      <c r="X366" s="9">
        <f t="shared" si="156"/>
        <v>0.70322552707503017</v>
      </c>
      <c r="Y366" s="9">
        <f t="shared" si="176"/>
        <v>14042.51113724865</v>
      </c>
      <c r="AA366" s="10">
        <f t="shared" si="157"/>
        <v>2762.7202024584808</v>
      </c>
      <c r="AB366" s="10">
        <f t="shared" si="177"/>
        <v>986291.11227767216</v>
      </c>
      <c r="AC366" s="23"/>
      <c r="AD366" s="25">
        <f t="shared" si="158"/>
        <v>-2762.7202024584808</v>
      </c>
      <c r="AE366" s="25">
        <f t="shared" si="159"/>
        <v>-2762.7202024584808</v>
      </c>
      <c r="AF366" s="25">
        <f t="shared" si="160"/>
        <v>0</v>
      </c>
      <c r="AG366" s="25">
        <f t="shared" si="161"/>
        <v>0</v>
      </c>
      <c r="AH366" s="25">
        <f t="shared" si="162"/>
        <v>0</v>
      </c>
      <c r="AI366" s="25">
        <f t="shared" si="163"/>
        <v>0</v>
      </c>
      <c r="AJ366" s="25">
        <f t="shared" si="164"/>
        <v>0</v>
      </c>
      <c r="AK366" s="25">
        <f t="shared" si="165"/>
        <v>0</v>
      </c>
      <c r="AL366" s="25">
        <f t="shared" si="166"/>
        <v>0</v>
      </c>
      <c r="AM366" s="25">
        <f t="shared" si="167"/>
        <v>0</v>
      </c>
      <c r="AO366">
        <f t="shared" si="182"/>
        <v>-0.66666666666666785</v>
      </c>
    </row>
    <row r="367" spans="1:41" x14ac:dyDescent="0.3">
      <c r="A367" s="30">
        <f t="shared" si="174"/>
        <v>358</v>
      </c>
      <c r="B367">
        <v>1318.2115328715795</v>
      </c>
      <c r="C367" s="5">
        <f t="shared" si="153"/>
        <v>261</v>
      </c>
      <c r="D367" s="6">
        <f t="shared" si="168"/>
        <v>-7.3000000000000009E-2</v>
      </c>
      <c r="E367" s="7">
        <f t="shared" si="154"/>
        <v>2581785.9786601332</v>
      </c>
      <c r="I367" s="14"/>
      <c r="J367" s="14"/>
      <c r="K367" s="18"/>
      <c r="L367" s="7">
        <f t="shared" si="155"/>
        <v>20838.699012550296</v>
      </c>
      <c r="M367" s="7">
        <f t="shared" si="180"/>
        <v>2356028.0368690845</v>
      </c>
      <c r="N367" s="14">
        <f t="shared" si="169"/>
        <v>15.80831186263063</v>
      </c>
      <c r="O367" s="13">
        <f t="shared" si="181"/>
        <v>7465.1484953805484</v>
      </c>
      <c r="P367" s="7">
        <f t="shared" si="170"/>
        <v>9840644.8412095588</v>
      </c>
      <c r="Q367" s="12">
        <f t="shared" si="175"/>
        <v>357</v>
      </c>
      <c r="R367" s="9">
        <v>1318.2115328715795</v>
      </c>
      <c r="S367" s="11">
        <f t="shared" si="178"/>
        <v>-7.3000000000000009E-2</v>
      </c>
      <c r="T367" s="10">
        <f t="shared" si="171"/>
        <v>6134077.6319667203</v>
      </c>
      <c r="U367" s="10">
        <f t="shared" si="179"/>
        <v>18511000.13159873</v>
      </c>
      <c r="V367" s="10">
        <f t="shared" si="172"/>
        <v>1000</v>
      </c>
      <c r="W367" s="10">
        <f t="shared" si="173"/>
        <v>501482.66540509521</v>
      </c>
      <c r="X367" s="9">
        <f t="shared" si="156"/>
        <v>0.75860358907770253</v>
      </c>
      <c r="Y367" s="9">
        <f t="shared" si="176"/>
        <v>14043.269740837728</v>
      </c>
      <c r="AA367" s="10">
        <f t="shared" si="157"/>
        <v>2762.7202024584808</v>
      </c>
      <c r="AB367" s="10">
        <f t="shared" si="177"/>
        <v>989053.8324801306</v>
      </c>
      <c r="AC367" s="23"/>
      <c r="AD367" s="25">
        <f t="shared" si="158"/>
        <v>-2762.7202024584808</v>
      </c>
      <c r="AE367" s="25">
        <f t="shared" si="159"/>
        <v>-2762.7202024584808</v>
      </c>
      <c r="AF367" s="25">
        <f t="shared" si="160"/>
        <v>0</v>
      </c>
      <c r="AG367" s="25">
        <f t="shared" si="161"/>
        <v>0</v>
      </c>
      <c r="AH367" s="25">
        <f t="shared" si="162"/>
        <v>0</v>
      </c>
      <c r="AI367" s="25">
        <f t="shared" si="163"/>
        <v>0</v>
      </c>
      <c r="AJ367" s="25">
        <f t="shared" si="164"/>
        <v>0</v>
      </c>
      <c r="AK367" s="25">
        <f t="shared" si="165"/>
        <v>0</v>
      </c>
      <c r="AL367" s="25">
        <f t="shared" si="166"/>
        <v>0</v>
      </c>
      <c r="AM367" s="25">
        <f t="shared" si="167"/>
        <v>0</v>
      </c>
      <c r="AO367">
        <f t="shared" si="182"/>
        <v>-0.75</v>
      </c>
    </row>
    <row r="368" spans="1:41" x14ac:dyDescent="0.3">
      <c r="A368" s="30">
        <f t="shared" si="174"/>
        <v>359</v>
      </c>
      <c r="B368">
        <v>1407.849917106847</v>
      </c>
      <c r="C368" s="5">
        <f t="shared" si="153"/>
        <v>262</v>
      </c>
      <c r="D368" s="6">
        <f t="shared" si="168"/>
        <v>6.8000000000000074E-2</v>
      </c>
      <c r="E368" s="7">
        <f t="shared" si="154"/>
        <v>2606086.604686447</v>
      </c>
      <c r="I368" s="14"/>
      <c r="J368" s="14"/>
      <c r="K368" s="18"/>
      <c r="L368" s="7">
        <f t="shared" si="155"/>
        <v>20838.699012550296</v>
      </c>
      <c r="M368" s="7">
        <f t="shared" si="180"/>
        <v>2376866.735881635</v>
      </c>
      <c r="N368" s="14">
        <f t="shared" si="169"/>
        <v>14.801790133549277</v>
      </c>
      <c r="O368" s="13">
        <f t="shared" si="181"/>
        <v>7479.9502855140981</v>
      </c>
      <c r="P368" s="7">
        <f t="shared" si="170"/>
        <v>10530647.389424359</v>
      </c>
      <c r="Q368" s="12">
        <f t="shared" si="175"/>
        <v>358</v>
      </c>
      <c r="R368" s="9">
        <v>1407.849917106847</v>
      </c>
      <c r="S368" s="11">
        <f t="shared" si="178"/>
        <v>6.8000000000000074E-2</v>
      </c>
      <c r="T368" s="10">
        <f t="shared" si="171"/>
        <v>6187980.688437256</v>
      </c>
      <c r="U368" s="10">
        <f t="shared" si="179"/>
        <v>19770816.140547443</v>
      </c>
      <c r="V368" s="10">
        <f t="shared" si="172"/>
        <v>1000</v>
      </c>
      <c r="W368" s="10">
        <f t="shared" si="173"/>
        <v>502482.66540509521</v>
      </c>
      <c r="X368" s="9">
        <f t="shared" si="156"/>
        <v>0.71030298602781128</v>
      </c>
      <c r="Y368" s="9">
        <f t="shared" si="176"/>
        <v>14043.980043823756</v>
      </c>
      <c r="AA368" s="10">
        <f t="shared" si="157"/>
        <v>2762.7202024584808</v>
      </c>
      <c r="AB368" s="10">
        <f t="shared" si="177"/>
        <v>991816.55268258904</v>
      </c>
      <c r="AC368" s="23"/>
      <c r="AD368" s="25">
        <f t="shared" si="158"/>
        <v>-2762.7202024584808</v>
      </c>
      <c r="AE368" s="25">
        <f t="shared" si="159"/>
        <v>-2762.7202024584808</v>
      </c>
      <c r="AF368" s="25">
        <f t="shared" si="160"/>
        <v>0</v>
      </c>
      <c r="AG368" s="25">
        <f t="shared" si="161"/>
        <v>0</v>
      </c>
      <c r="AH368" s="25">
        <f t="shared" si="162"/>
        <v>0</v>
      </c>
      <c r="AI368" s="25">
        <f t="shared" si="163"/>
        <v>0</v>
      </c>
      <c r="AJ368" s="25">
        <f t="shared" si="164"/>
        <v>0</v>
      </c>
      <c r="AK368" s="25">
        <f t="shared" si="165"/>
        <v>0</v>
      </c>
      <c r="AL368" s="25">
        <f t="shared" si="166"/>
        <v>0</v>
      </c>
      <c r="AM368" s="25">
        <f t="shared" si="167"/>
        <v>0</v>
      </c>
      <c r="AO368">
        <f t="shared" si="182"/>
        <v>-0.83333333333333215</v>
      </c>
    </row>
    <row r="369" spans="1:41" x14ac:dyDescent="0.3">
      <c r="A369" s="30">
        <f t="shared" si="174"/>
        <v>360</v>
      </c>
      <c r="B369">
        <v>1454.3089643713729</v>
      </c>
      <c r="C369" s="5">
        <f t="shared" si="153"/>
        <v>263</v>
      </c>
      <c r="D369" s="6">
        <f t="shared" si="168"/>
        <v>3.2999999999999967E-2</v>
      </c>
      <c r="E369" s="7">
        <f t="shared" si="154"/>
        <v>2630589.7359296456</v>
      </c>
      <c r="I369" s="14"/>
      <c r="J369" s="14"/>
      <c r="K369" s="18"/>
      <c r="L369" s="7">
        <f t="shared" si="155"/>
        <v>20838.699012550296</v>
      </c>
      <c r="M369" s="7">
        <f t="shared" si="180"/>
        <v>2397705.4348941855</v>
      </c>
      <c r="N369" s="14">
        <f t="shared" si="169"/>
        <v>14.328935269650801</v>
      </c>
      <c r="O369" s="13">
        <f t="shared" si="181"/>
        <v>7494.2792207837492</v>
      </c>
      <c r="P369" s="7">
        <f t="shared" si="170"/>
        <v>10898997.452287914</v>
      </c>
      <c r="Q369" s="12">
        <f t="shared" si="175"/>
        <v>359</v>
      </c>
      <c r="R369" s="9">
        <v>1454.3089643713729</v>
      </c>
      <c r="S369" s="11">
        <f t="shared" si="178"/>
        <v>3.2999999999999967E-2</v>
      </c>
      <c r="T369" s="10">
        <f t="shared" si="171"/>
        <v>6242332.9370450424</v>
      </c>
      <c r="U369" s="10">
        <f t="shared" si="179"/>
        <v>20424286.073185507</v>
      </c>
      <c r="V369" s="10">
        <f t="shared" si="172"/>
        <v>1000</v>
      </c>
      <c r="W369" s="10">
        <f t="shared" si="173"/>
        <v>503482.66540509521</v>
      </c>
      <c r="X369" s="9">
        <f t="shared" si="156"/>
        <v>0.68761179673553852</v>
      </c>
      <c r="Y369" s="9">
        <f t="shared" si="176"/>
        <v>14044.667655620491</v>
      </c>
      <c r="AA369" s="10">
        <f t="shared" si="157"/>
        <v>2762.7202024584808</v>
      </c>
      <c r="AB369" s="10">
        <f t="shared" si="177"/>
        <v>994579.27288504748</v>
      </c>
      <c r="AC369" s="23"/>
      <c r="AD369" s="25">
        <f t="shared" si="158"/>
        <v>-2762.7202024584808</v>
      </c>
      <c r="AE369" s="25">
        <f t="shared" si="159"/>
        <v>-2762.7202024584808</v>
      </c>
      <c r="AF369" s="25">
        <f t="shared" si="160"/>
        <v>0</v>
      </c>
      <c r="AG369" s="25">
        <f t="shared" si="161"/>
        <v>0</v>
      </c>
      <c r="AH369" s="25">
        <f t="shared" si="162"/>
        <v>0</v>
      </c>
      <c r="AI369" s="25">
        <f t="shared" si="163"/>
        <v>0</v>
      </c>
      <c r="AJ369" s="25">
        <f t="shared" si="164"/>
        <v>0</v>
      </c>
      <c r="AK369" s="25">
        <f t="shared" si="165"/>
        <v>0</v>
      </c>
      <c r="AL369" s="25">
        <f t="shared" si="166"/>
        <v>0</v>
      </c>
      <c r="AM369" s="25">
        <f t="shared" si="167"/>
        <v>0</v>
      </c>
      <c r="AO369">
        <f t="shared" si="182"/>
        <v>-0.91666666666666785</v>
      </c>
    </row>
    <row r="370" spans="1:41" x14ac:dyDescent="0.3">
      <c r="A370" s="30">
        <f t="shared" si="174"/>
        <v>361</v>
      </c>
      <c r="B370">
        <v>1362.6874996159765</v>
      </c>
      <c r="C370" s="5">
        <f t="shared" si="153"/>
        <v>264</v>
      </c>
      <c r="D370" s="6">
        <f t="shared" si="168"/>
        <v>-6.2999999999999903E-2</v>
      </c>
      <c r="E370" s="7">
        <f t="shared" si="154"/>
        <v>2655297.0599332051</v>
      </c>
      <c r="I370" s="14"/>
      <c r="J370" s="14"/>
      <c r="K370" s="18"/>
      <c r="L370" s="7">
        <f t="shared" si="155"/>
        <v>22943.407612817875</v>
      </c>
      <c r="M370" s="7">
        <f t="shared" si="180"/>
        <v>2420648.8425070033</v>
      </c>
      <c r="N370" s="14">
        <f t="shared" si="169"/>
        <v>16.83688125067826</v>
      </c>
      <c r="O370" s="13">
        <f t="shared" si="181"/>
        <v>7511.1161020344271</v>
      </c>
      <c r="P370" s="7">
        <f t="shared" si="170"/>
        <v>10235304.020406594</v>
      </c>
      <c r="Q370" s="12">
        <f t="shared" si="175"/>
        <v>360</v>
      </c>
      <c r="R370" s="9">
        <v>1362.6874996159765</v>
      </c>
      <c r="S370" s="11">
        <f t="shared" si="178"/>
        <v>-6.2999999999999903E-2</v>
      </c>
      <c r="T370" s="10">
        <f t="shared" si="171"/>
        <v>6297138.1210578987</v>
      </c>
      <c r="U370" s="10">
        <f t="shared" si="179"/>
        <v>19138493.05057482</v>
      </c>
      <c r="V370" s="10">
        <f t="shared" si="172"/>
        <v>1000</v>
      </c>
      <c r="W370" s="10">
        <f t="shared" si="173"/>
        <v>504482.66540509521</v>
      </c>
      <c r="X370" s="9">
        <f t="shared" si="156"/>
        <v>0.73384396663344553</v>
      </c>
      <c r="Y370" s="9">
        <f t="shared" si="176"/>
        <v>14045.401499587124</v>
      </c>
      <c r="AA370" s="10">
        <f t="shared" si="157"/>
        <v>2762.7202024584808</v>
      </c>
      <c r="AB370" s="10">
        <f t="shared" si="177"/>
        <v>997341.99308750592</v>
      </c>
      <c r="AC370" s="23"/>
      <c r="AD370" s="25">
        <f t="shared" si="158"/>
        <v>-2762.7202024584808</v>
      </c>
      <c r="AE370" s="25">
        <f t="shared" si="159"/>
        <v>-2762.7202024584808</v>
      </c>
      <c r="AF370" s="25">
        <f t="shared" si="160"/>
        <v>0</v>
      </c>
      <c r="AG370" s="25">
        <f t="shared" si="161"/>
        <v>0</v>
      </c>
      <c r="AH370" s="25">
        <f t="shared" si="162"/>
        <v>0</v>
      </c>
      <c r="AI370" s="25">
        <f t="shared" si="163"/>
        <v>0</v>
      </c>
      <c r="AJ370" s="25">
        <f t="shared" si="164"/>
        <v>0</v>
      </c>
      <c r="AK370" s="25">
        <f t="shared" si="165"/>
        <v>0</v>
      </c>
      <c r="AL370" s="25">
        <f t="shared" si="166"/>
        <v>0</v>
      </c>
      <c r="AM370" s="25">
        <f t="shared" si="167"/>
        <v>0</v>
      </c>
      <c r="AO370">
        <f t="shared" si="182"/>
        <v>0</v>
      </c>
    </row>
    <row r="371" spans="1:41" x14ac:dyDescent="0.3">
      <c r="A371" s="30">
        <f t="shared" si="174"/>
        <v>362</v>
      </c>
      <c r="B371">
        <v>1373.5889996129044</v>
      </c>
      <c r="C371" s="5">
        <f t="shared" si="153"/>
        <v>265</v>
      </c>
      <c r="D371" s="6">
        <f t="shared" si="168"/>
        <v>8.0000000000000609E-3</v>
      </c>
      <c r="E371" s="7">
        <f t="shared" si="154"/>
        <v>2680210.2783034602</v>
      </c>
      <c r="I371" s="14"/>
      <c r="J371" s="14"/>
      <c r="K371" s="18"/>
      <c r="L371" s="7">
        <f t="shared" si="155"/>
        <v>22943.407612817875</v>
      </c>
      <c r="M371" s="7">
        <f t="shared" si="180"/>
        <v>2443592.2501198212</v>
      </c>
      <c r="N371" s="14">
        <f t="shared" si="169"/>
        <v>16.703255209006208</v>
      </c>
      <c r="O371" s="13">
        <f t="shared" si="181"/>
        <v>7527.8193572434329</v>
      </c>
      <c r="P371" s="7">
        <f t="shared" si="170"/>
        <v>10340129.860182665</v>
      </c>
      <c r="Q371" s="12">
        <f t="shared" si="175"/>
        <v>361</v>
      </c>
      <c r="R371" s="9">
        <v>1373.5889996129044</v>
      </c>
      <c r="S371" s="11">
        <f t="shared" si="178"/>
        <v>8.0000000000000609E-3</v>
      </c>
      <c r="T371" s="10">
        <f t="shared" si="171"/>
        <v>6352400.0149375265</v>
      </c>
      <c r="U371" s="10">
        <f t="shared" si="179"/>
        <v>19292608.994979419</v>
      </c>
      <c r="V371" s="10">
        <f t="shared" si="172"/>
        <v>1000</v>
      </c>
      <c r="W371" s="10">
        <f t="shared" si="173"/>
        <v>505482.66540509521</v>
      </c>
      <c r="X371" s="9">
        <f t="shared" si="156"/>
        <v>0.72801980816810064</v>
      </c>
      <c r="Y371" s="9">
        <f t="shared" si="176"/>
        <v>14046.129519395292</v>
      </c>
      <c r="AA371" s="10">
        <f t="shared" si="157"/>
        <v>2762.7202024584808</v>
      </c>
      <c r="AB371" s="10">
        <f t="shared" si="177"/>
        <v>1000104.7132899644</v>
      </c>
      <c r="AC371" s="23"/>
      <c r="AD371" s="25">
        <f t="shared" si="158"/>
        <v>-2762.7202024584808</v>
      </c>
      <c r="AE371" s="25">
        <f t="shared" si="159"/>
        <v>-2762.7202024584808</v>
      </c>
      <c r="AF371" s="25">
        <f t="shared" si="160"/>
        <v>0</v>
      </c>
      <c r="AG371" s="25">
        <f t="shared" si="161"/>
        <v>0</v>
      </c>
      <c r="AH371" s="25">
        <f t="shared" si="162"/>
        <v>0</v>
      </c>
      <c r="AI371" s="25">
        <f t="shared" si="163"/>
        <v>0</v>
      </c>
      <c r="AJ371" s="25">
        <f t="shared" si="164"/>
        <v>0</v>
      </c>
      <c r="AK371" s="25">
        <f t="shared" si="165"/>
        <v>0</v>
      </c>
      <c r="AL371" s="25">
        <f t="shared" si="166"/>
        <v>0</v>
      </c>
      <c r="AM371" s="25">
        <f t="shared" si="167"/>
        <v>0</v>
      </c>
      <c r="AO371">
        <f t="shared" si="182"/>
        <v>-8.3333333333332149E-2</v>
      </c>
    </row>
    <row r="372" spans="1:41" x14ac:dyDescent="0.3">
      <c r="A372" s="30">
        <f t="shared" si="174"/>
        <v>363</v>
      </c>
      <c r="B372">
        <v>1464.2458735873563</v>
      </c>
      <c r="C372" s="5">
        <f t="shared" si="153"/>
        <v>266</v>
      </c>
      <c r="D372" s="6">
        <f t="shared" si="168"/>
        <v>6.6000000000000114E-2</v>
      </c>
      <c r="E372" s="7">
        <f t="shared" si="154"/>
        <v>2705331.1068268013</v>
      </c>
      <c r="I372" s="14"/>
      <c r="J372" s="14"/>
      <c r="K372" s="18"/>
      <c r="L372" s="7">
        <f t="shared" si="155"/>
        <v>22943.407612817875</v>
      </c>
      <c r="M372" s="7">
        <f t="shared" si="180"/>
        <v>2466535.657732639</v>
      </c>
      <c r="N372" s="14">
        <f t="shared" si="169"/>
        <v>15.669094942782559</v>
      </c>
      <c r="O372" s="13">
        <f t="shared" si="181"/>
        <v>7543.4884521862159</v>
      </c>
      <c r="P372" s="7">
        <f t="shared" si="170"/>
        <v>11045521.83856754</v>
      </c>
      <c r="Q372" s="12">
        <f t="shared" si="175"/>
        <v>362</v>
      </c>
      <c r="R372" s="9">
        <v>1464.2458735873563</v>
      </c>
      <c r="S372" s="11">
        <f t="shared" si="178"/>
        <v>6.6000000000000114E-2</v>
      </c>
      <c r="T372" s="10">
        <f t="shared" si="171"/>
        <v>6408122.4245994855</v>
      </c>
      <c r="U372" s="10">
        <f t="shared" si="179"/>
        <v>20566987.18864806</v>
      </c>
      <c r="V372" s="10">
        <f t="shared" si="172"/>
        <v>1000</v>
      </c>
      <c r="W372" s="10">
        <f t="shared" si="173"/>
        <v>506482.66540509521</v>
      </c>
      <c r="X372" s="9">
        <f t="shared" si="156"/>
        <v>0.68294541103949402</v>
      </c>
      <c r="Y372" s="9">
        <f t="shared" si="176"/>
        <v>14046.812464806331</v>
      </c>
      <c r="AA372" s="10">
        <f t="shared" si="157"/>
        <v>2762.7202024584808</v>
      </c>
      <c r="AB372" s="10">
        <f t="shared" si="177"/>
        <v>1002867.4334924228</v>
      </c>
      <c r="AC372" s="23"/>
      <c r="AD372" s="25">
        <f t="shared" si="158"/>
        <v>-2762.7202024584808</v>
      </c>
      <c r="AE372" s="25">
        <f t="shared" si="159"/>
        <v>-2762.7202024584808</v>
      </c>
      <c r="AF372" s="25">
        <f t="shared" si="160"/>
        <v>0</v>
      </c>
      <c r="AG372" s="25">
        <f t="shared" si="161"/>
        <v>0</v>
      </c>
      <c r="AH372" s="25">
        <f t="shared" si="162"/>
        <v>0</v>
      </c>
      <c r="AI372" s="25">
        <f t="shared" si="163"/>
        <v>0</v>
      </c>
      <c r="AJ372" s="25">
        <f t="shared" si="164"/>
        <v>0</v>
      </c>
      <c r="AK372" s="25">
        <f t="shared" si="165"/>
        <v>0</v>
      </c>
      <c r="AL372" s="25">
        <f t="shared" si="166"/>
        <v>0</v>
      </c>
      <c r="AM372" s="25">
        <f t="shared" si="167"/>
        <v>0</v>
      </c>
      <c r="AO372">
        <f t="shared" si="182"/>
        <v>-0.16666666666666785</v>
      </c>
    </row>
    <row r="373" spans="1:41" x14ac:dyDescent="0.3">
      <c r="A373" s="30">
        <f t="shared" si="174"/>
        <v>364</v>
      </c>
      <c r="B373">
        <v>1473.0313488288805</v>
      </c>
      <c r="C373" s="5">
        <f t="shared" si="153"/>
        <v>267</v>
      </c>
      <c r="D373" s="6">
        <f t="shared" si="168"/>
        <v>6.0000000000000305E-3</v>
      </c>
      <c r="E373" s="7">
        <f t="shared" si="154"/>
        <v>2730661.2755878372</v>
      </c>
      <c r="I373" s="14"/>
      <c r="J373" s="14"/>
      <c r="K373" s="18"/>
      <c r="L373" s="7">
        <f t="shared" si="155"/>
        <v>22943.407612817875</v>
      </c>
      <c r="M373" s="7">
        <f t="shared" si="180"/>
        <v>2489479.0653454568</v>
      </c>
      <c r="N373" s="14">
        <f t="shared" si="169"/>
        <v>15.575641096205327</v>
      </c>
      <c r="O373" s="13">
        <f t="shared" si="181"/>
        <v>7559.0640932824208</v>
      </c>
      <c r="P373" s="7">
        <f t="shared" si="170"/>
        <v>11134738.377211763</v>
      </c>
      <c r="Q373" s="12">
        <f t="shared" si="175"/>
        <v>363</v>
      </c>
      <c r="R373" s="9">
        <v>1473.0313488288805</v>
      </c>
      <c r="S373" s="11">
        <f t="shared" si="178"/>
        <v>6.0000000000000305E-3</v>
      </c>
      <c r="T373" s="10">
        <f t="shared" si="171"/>
        <v>6464309.1876752917</v>
      </c>
      <c r="U373" s="10">
        <f t="shared" si="179"/>
        <v>20691395.111779947</v>
      </c>
      <c r="V373" s="10">
        <f t="shared" si="172"/>
        <v>1000</v>
      </c>
      <c r="W373" s="10">
        <f t="shared" si="173"/>
        <v>507482.66540509521</v>
      </c>
      <c r="X373" s="9">
        <f t="shared" si="156"/>
        <v>0.67887217797166399</v>
      </c>
      <c r="Y373" s="9">
        <f t="shared" si="176"/>
        <v>14047.491336984303</v>
      </c>
      <c r="AA373" s="10">
        <f t="shared" si="157"/>
        <v>2762.7202024584808</v>
      </c>
      <c r="AB373" s="10">
        <f t="shared" si="177"/>
        <v>1005630.1536948812</v>
      </c>
      <c r="AC373" s="23"/>
      <c r="AD373" s="25">
        <f t="shared" si="158"/>
        <v>-2762.7202024584808</v>
      </c>
      <c r="AE373" s="25">
        <f t="shared" si="159"/>
        <v>-2762.7202024584808</v>
      </c>
      <c r="AF373" s="25">
        <f t="shared" si="160"/>
        <v>0</v>
      </c>
      <c r="AG373" s="25">
        <f t="shared" si="161"/>
        <v>0</v>
      </c>
      <c r="AH373" s="25">
        <f t="shared" si="162"/>
        <v>0</v>
      </c>
      <c r="AI373" s="25">
        <f t="shared" si="163"/>
        <v>0</v>
      </c>
      <c r="AJ373" s="25">
        <f t="shared" si="164"/>
        <v>0</v>
      </c>
      <c r="AK373" s="25">
        <f t="shared" si="165"/>
        <v>0</v>
      </c>
      <c r="AL373" s="25">
        <f t="shared" si="166"/>
        <v>0</v>
      </c>
      <c r="AM373" s="25">
        <f t="shared" si="167"/>
        <v>0</v>
      </c>
      <c r="AO373">
        <f t="shared" si="182"/>
        <v>-0.25</v>
      </c>
    </row>
    <row r="374" spans="1:41" x14ac:dyDescent="0.3">
      <c r="A374" s="30">
        <f t="shared" si="174"/>
        <v>365</v>
      </c>
      <c r="B374">
        <v>1420.0022202710406</v>
      </c>
      <c r="C374" s="5">
        <f t="shared" si="153"/>
        <v>268</v>
      </c>
      <c r="D374" s="6">
        <f t="shared" si="168"/>
        <v>-3.6000000000000094E-2</v>
      </c>
      <c r="E374" s="7">
        <f t="shared" si="154"/>
        <v>2756202.5290885484</v>
      </c>
      <c r="I374" s="14"/>
      <c r="J374" s="14"/>
      <c r="K374" s="18"/>
      <c r="L374" s="7">
        <f t="shared" si="155"/>
        <v>22943.407612817875</v>
      </c>
      <c r="M374" s="7">
        <f t="shared" si="180"/>
        <v>2512422.4729582747</v>
      </c>
      <c r="N374" s="14">
        <f t="shared" si="169"/>
        <v>16.157304041706773</v>
      </c>
      <c r="O374" s="13">
        <f t="shared" si="181"/>
        <v>7575.2213973241278</v>
      </c>
      <c r="P374" s="7">
        <f t="shared" si="170"/>
        <v>10756831.203244956</v>
      </c>
      <c r="Q374" s="12">
        <f t="shared" si="175"/>
        <v>364</v>
      </c>
      <c r="R374" s="9">
        <v>1420.0022202710406</v>
      </c>
      <c r="S374" s="11">
        <f t="shared" si="178"/>
        <v>-3.6000000000000094E-2</v>
      </c>
      <c r="T374" s="10">
        <f t="shared" si="171"/>
        <v>6520964.1737767328</v>
      </c>
      <c r="U374" s="10">
        <f t="shared" si="179"/>
        <v>19947468.887755867</v>
      </c>
      <c r="V374" s="10">
        <f t="shared" si="172"/>
        <v>1000</v>
      </c>
      <c r="W374" s="10">
        <f t="shared" si="173"/>
        <v>508482.66540509521</v>
      </c>
      <c r="X374" s="9">
        <f t="shared" si="156"/>
        <v>0.70422425100795027</v>
      </c>
      <c r="Y374" s="9">
        <f t="shared" si="176"/>
        <v>14048.195561235312</v>
      </c>
      <c r="AA374" s="10">
        <f t="shared" si="157"/>
        <v>2762.7202024584808</v>
      </c>
      <c r="AB374" s="10">
        <f t="shared" si="177"/>
        <v>1008392.8738973397</v>
      </c>
      <c r="AC374" s="23"/>
      <c r="AD374" s="25">
        <f t="shared" si="158"/>
        <v>-2762.7202024584808</v>
      </c>
      <c r="AE374" s="25">
        <f t="shared" si="159"/>
        <v>-2762.7202024584808</v>
      </c>
      <c r="AF374" s="25">
        <f t="shared" si="160"/>
        <v>0</v>
      </c>
      <c r="AG374" s="25">
        <f t="shared" si="161"/>
        <v>0</v>
      </c>
      <c r="AH374" s="25">
        <f t="shared" si="162"/>
        <v>0</v>
      </c>
      <c r="AI374" s="25">
        <f t="shared" si="163"/>
        <v>0</v>
      </c>
      <c r="AJ374" s="25">
        <f t="shared" si="164"/>
        <v>0</v>
      </c>
      <c r="AK374" s="25">
        <f t="shared" si="165"/>
        <v>0</v>
      </c>
      <c r="AL374" s="25">
        <f t="shared" si="166"/>
        <v>0</v>
      </c>
      <c r="AM374" s="25">
        <f t="shared" si="167"/>
        <v>0</v>
      </c>
      <c r="AO374">
        <f t="shared" si="182"/>
        <v>-0.33333333333333215</v>
      </c>
    </row>
    <row r="375" spans="1:41" x14ac:dyDescent="0.3">
      <c r="A375" s="30">
        <f t="shared" si="174"/>
        <v>366</v>
      </c>
      <c r="B375">
        <v>1482.4823179629666</v>
      </c>
      <c r="C375" s="5">
        <f t="shared" si="153"/>
        <v>269</v>
      </c>
      <c r="D375" s="6">
        <f t="shared" si="168"/>
        <v>4.4000000000000115E-2</v>
      </c>
      <c r="E375" s="7">
        <f t="shared" si="154"/>
        <v>2781956.6263684314</v>
      </c>
      <c r="I375" s="14"/>
      <c r="J375" s="14"/>
      <c r="K375" s="18"/>
      <c r="L375" s="7">
        <f t="shared" si="155"/>
        <v>22943.407612817875</v>
      </c>
      <c r="M375" s="7">
        <f t="shared" si="180"/>
        <v>2535365.8805710925</v>
      </c>
      <c r="N375" s="14">
        <f t="shared" si="169"/>
        <v>15.47634486753522</v>
      </c>
      <c r="O375" s="13">
        <f t="shared" si="181"/>
        <v>7590.6977421916627</v>
      </c>
      <c r="P375" s="7">
        <f t="shared" si="170"/>
        <v>11253075.183800554</v>
      </c>
      <c r="Q375" s="12">
        <f t="shared" si="175"/>
        <v>365</v>
      </c>
      <c r="R375" s="9">
        <v>1482.4823179629666</v>
      </c>
      <c r="S375" s="11">
        <f t="shared" si="178"/>
        <v>4.4000000000000115E-2</v>
      </c>
      <c r="T375" s="10">
        <f t="shared" si="171"/>
        <v>6578091.284762349</v>
      </c>
      <c r="U375" s="10">
        <f t="shared" si="179"/>
        <v>20826201.518817127</v>
      </c>
      <c r="V375" s="10">
        <f t="shared" si="172"/>
        <v>1000</v>
      </c>
      <c r="W375" s="10">
        <f t="shared" si="173"/>
        <v>509482.66540509521</v>
      </c>
      <c r="X375" s="9">
        <f t="shared" si="156"/>
        <v>0.67454430173175306</v>
      </c>
      <c r="Y375" s="9">
        <f t="shared" si="176"/>
        <v>14048.870105537044</v>
      </c>
      <c r="AA375" s="10">
        <f t="shared" si="157"/>
        <v>2762.7202024584808</v>
      </c>
      <c r="AB375" s="10">
        <f t="shared" si="177"/>
        <v>1011155.5940997981</v>
      </c>
      <c r="AC375" s="23"/>
      <c r="AD375" s="25">
        <f t="shared" si="158"/>
        <v>-2762.7202024584808</v>
      </c>
      <c r="AE375" s="25">
        <f t="shared" si="159"/>
        <v>-2762.7202024584808</v>
      </c>
      <c r="AF375" s="25">
        <f t="shared" si="160"/>
        <v>0</v>
      </c>
      <c r="AG375" s="25">
        <f t="shared" si="161"/>
        <v>0</v>
      </c>
      <c r="AH375" s="25">
        <f t="shared" si="162"/>
        <v>0</v>
      </c>
      <c r="AI375" s="25">
        <f t="shared" si="163"/>
        <v>0</v>
      </c>
      <c r="AJ375" s="25">
        <f t="shared" si="164"/>
        <v>0</v>
      </c>
      <c r="AK375" s="25">
        <f t="shared" si="165"/>
        <v>0</v>
      </c>
      <c r="AL375" s="25">
        <f t="shared" si="166"/>
        <v>0</v>
      </c>
      <c r="AM375" s="25">
        <f t="shared" si="167"/>
        <v>0</v>
      </c>
      <c r="AO375">
        <f t="shared" si="182"/>
        <v>-0.41666666666666785</v>
      </c>
    </row>
    <row r="376" spans="1:41" x14ac:dyDescent="0.3">
      <c r="A376" s="30">
        <f t="shared" si="174"/>
        <v>367</v>
      </c>
      <c r="B376">
        <v>1497.3071411425963</v>
      </c>
      <c r="C376" s="5">
        <f t="shared" si="153"/>
        <v>270</v>
      </c>
      <c r="D376" s="6">
        <f t="shared" si="168"/>
        <v>1.0000000000000005E-2</v>
      </c>
      <c r="E376" s="7">
        <f t="shared" si="154"/>
        <v>2807925.3411256471</v>
      </c>
      <c r="I376" s="14"/>
      <c r="J376" s="14"/>
      <c r="K376" s="18"/>
      <c r="L376" s="7">
        <f t="shared" si="155"/>
        <v>22943.407612817875</v>
      </c>
      <c r="M376" s="7">
        <f t="shared" si="180"/>
        <v>2558309.2881839103</v>
      </c>
      <c r="N376" s="14">
        <f t="shared" si="169"/>
        <v>15.323113730232892</v>
      </c>
      <c r="O376" s="13">
        <f t="shared" si="181"/>
        <v>7606.0208559218954</v>
      </c>
      <c r="P376" s="7">
        <f t="shared" si="170"/>
        <v>11388549.343251375</v>
      </c>
      <c r="Q376" s="12">
        <f t="shared" si="175"/>
        <v>366</v>
      </c>
      <c r="R376" s="9">
        <v>1497.3071411425963</v>
      </c>
      <c r="S376" s="11">
        <f t="shared" si="178"/>
        <v>1.0000000000000005E-2</v>
      </c>
      <c r="T376" s="10">
        <f t="shared" si="171"/>
        <v>6635694.4550061822</v>
      </c>
      <c r="U376" s="10">
        <f t="shared" si="179"/>
        <v>21035473.534005299</v>
      </c>
      <c r="V376" s="10">
        <f t="shared" si="172"/>
        <v>1000</v>
      </c>
      <c r="W376" s="10">
        <f t="shared" si="173"/>
        <v>510482.66540509521</v>
      </c>
      <c r="X376" s="9">
        <f t="shared" si="156"/>
        <v>0.66786564527896342</v>
      </c>
      <c r="Y376" s="9">
        <f t="shared" si="176"/>
        <v>14049.537971182323</v>
      </c>
      <c r="AA376" s="10">
        <f t="shared" si="157"/>
        <v>2762.7202024584808</v>
      </c>
      <c r="AB376" s="10">
        <f t="shared" si="177"/>
        <v>1013918.3143022566</v>
      </c>
      <c r="AC376" s="23"/>
      <c r="AD376" s="25">
        <f t="shared" si="158"/>
        <v>-2762.7202024584808</v>
      </c>
      <c r="AE376" s="25">
        <f t="shared" si="159"/>
        <v>-2762.7202024584808</v>
      </c>
      <c r="AF376" s="25">
        <f t="shared" si="160"/>
        <v>0</v>
      </c>
      <c r="AG376" s="25">
        <f t="shared" si="161"/>
        <v>0</v>
      </c>
      <c r="AH376" s="25">
        <f t="shared" si="162"/>
        <v>0</v>
      </c>
      <c r="AI376" s="25">
        <f t="shared" si="163"/>
        <v>0</v>
      </c>
      <c r="AJ376" s="25">
        <f t="shared" si="164"/>
        <v>0</v>
      </c>
      <c r="AK376" s="25">
        <f t="shared" si="165"/>
        <v>0</v>
      </c>
      <c r="AL376" s="25">
        <f t="shared" si="166"/>
        <v>0</v>
      </c>
      <c r="AM376" s="25">
        <f t="shared" si="167"/>
        <v>0</v>
      </c>
      <c r="AO376">
        <f t="shared" si="182"/>
        <v>-0.5</v>
      </c>
    </row>
    <row r="377" spans="1:41" x14ac:dyDescent="0.3">
      <c r="A377" s="30">
        <f t="shared" si="174"/>
        <v>368</v>
      </c>
      <c r="B377">
        <v>1506.2909839894519</v>
      </c>
      <c r="C377" s="5">
        <f t="shared" si="153"/>
        <v>271</v>
      </c>
      <c r="D377" s="6">
        <f t="shared" si="168"/>
        <v>6.0000000000000305E-3</v>
      </c>
      <c r="E377" s="7">
        <f t="shared" si="154"/>
        <v>2834110.461839173</v>
      </c>
      <c r="I377" s="14"/>
      <c r="J377" s="14"/>
      <c r="K377" s="18"/>
      <c r="L377" s="7">
        <f t="shared" si="155"/>
        <v>22943.407612817875</v>
      </c>
      <c r="M377" s="7">
        <f t="shared" si="180"/>
        <v>2581252.6957967281</v>
      </c>
      <c r="N377" s="14">
        <f t="shared" si="169"/>
        <v>15.23172338989353</v>
      </c>
      <c r="O377" s="13">
        <f t="shared" si="181"/>
        <v>7621.2525793117893</v>
      </c>
      <c r="P377" s="7">
        <f t="shared" si="170"/>
        <v>11479824.046923703</v>
      </c>
      <c r="Q377" s="12">
        <f t="shared" si="175"/>
        <v>367</v>
      </c>
      <c r="R377" s="9">
        <v>1506.2909839894519</v>
      </c>
      <c r="S377" s="11">
        <f t="shared" si="178"/>
        <v>6.0000000000000305E-3</v>
      </c>
      <c r="T377" s="10">
        <f t="shared" si="171"/>
        <v>6693777.6516687116</v>
      </c>
      <c r="U377" s="10">
        <f t="shared" si="179"/>
        <v>21162692.375209332</v>
      </c>
      <c r="V377" s="10">
        <f t="shared" si="172"/>
        <v>1000</v>
      </c>
      <c r="W377" s="10">
        <f t="shared" si="173"/>
        <v>511482.66540509521</v>
      </c>
      <c r="X377" s="9">
        <f t="shared" si="156"/>
        <v>0.66388235117193184</v>
      </c>
      <c r="Y377" s="9">
        <f t="shared" si="176"/>
        <v>14050.201853533494</v>
      </c>
      <c r="AA377" s="10">
        <f t="shared" si="157"/>
        <v>2762.7202024584808</v>
      </c>
      <c r="AB377" s="10">
        <f t="shared" si="177"/>
        <v>1016681.034504715</v>
      </c>
      <c r="AC377" s="23"/>
      <c r="AD377" s="25">
        <f t="shared" si="158"/>
        <v>-2762.7202024584808</v>
      </c>
      <c r="AE377" s="25">
        <f t="shared" si="159"/>
        <v>-2762.7202024584808</v>
      </c>
      <c r="AF377" s="25">
        <f t="shared" si="160"/>
        <v>0</v>
      </c>
      <c r="AG377" s="25">
        <f t="shared" si="161"/>
        <v>0</v>
      </c>
      <c r="AH377" s="25">
        <f t="shared" si="162"/>
        <v>0</v>
      </c>
      <c r="AI377" s="25">
        <f t="shared" si="163"/>
        <v>0</v>
      </c>
      <c r="AJ377" s="25">
        <f t="shared" si="164"/>
        <v>0</v>
      </c>
      <c r="AK377" s="25">
        <f t="shared" si="165"/>
        <v>0</v>
      </c>
      <c r="AL377" s="25">
        <f t="shared" si="166"/>
        <v>0</v>
      </c>
      <c r="AM377" s="25">
        <f t="shared" si="167"/>
        <v>0</v>
      </c>
      <c r="AO377">
        <f t="shared" si="182"/>
        <v>-0.58333333333333215</v>
      </c>
    </row>
    <row r="378" spans="1:41" x14ac:dyDescent="0.3">
      <c r="A378" s="30">
        <f t="shared" si="174"/>
        <v>369</v>
      </c>
      <c r="B378">
        <v>1681.0207381322284</v>
      </c>
      <c r="C378" s="5">
        <f t="shared" si="153"/>
        <v>272</v>
      </c>
      <c r="D378" s="6">
        <f t="shared" si="168"/>
        <v>0.11600000000000008</v>
      </c>
      <c r="E378" s="7">
        <f t="shared" si="154"/>
        <v>2860513.7918919786</v>
      </c>
      <c r="I378" s="14"/>
      <c r="J378" s="14"/>
      <c r="K378" s="18"/>
      <c r="L378" s="7">
        <f t="shared" si="155"/>
        <v>22943.407612817875</v>
      </c>
      <c r="M378" s="7">
        <f t="shared" si="180"/>
        <v>2604196.103409546</v>
      </c>
      <c r="N378" s="14">
        <f t="shared" si="169"/>
        <v>13.648497661194918</v>
      </c>
      <c r="O378" s="13">
        <f t="shared" si="181"/>
        <v>7634.9010769729839</v>
      </c>
      <c r="P378" s="7">
        <f t="shared" si="170"/>
        <v>12834427.043979671</v>
      </c>
      <c r="Q378" s="12">
        <f t="shared" si="175"/>
        <v>368</v>
      </c>
      <c r="R378" s="9">
        <v>1681.0207381322284</v>
      </c>
      <c r="S378" s="11">
        <f t="shared" si="178"/>
        <v>0.11600000000000008</v>
      </c>
      <c r="T378" s="10">
        <f t="shared" si="171"/>
        <v>6752344.8749700971</v>
      </c>
      <c r="U378" s="10">
        <f t="shared" si="179"/>
        <v>23618680.690733615</v>
      </c>
      <c r="V378" s="10">
        <f t="shared" si="172"/>
        <v>1000</v>
      </c>
      <c r="W378" s="10">
        <f t="shared" si="173"/>
        <v>512482.66540509521</v>
      </c>
      <c r="X378" s="9">
        <f t="shared" si="156"/>
        <v>0.59487665875621121</v>
      </c>
      <c r="Y378" s="9">
        <f t="shared" si="176"/>
        <v>14050.796730192249</v>
      </c>
      <c r="AA378" s="10">
        <f t="shared" si="157"/>
        <v>2762.7202024584808</v>
      </c>
      <c r="AB378" s="10">
        <f t="shared" si="177"/>
        <v>1019443.7547071734</v>
      </c>
      <c r="AC378" s="23"/>
      <c r="AD378" s="25">
        <f t="shared" si="158"/>
        <v>-2762.7202024584808</v>
      </c>
      <c r="AE378" s="25">
        <f t="shared" si="159"/>
        <v>-2762.7202024584808</v>
      </c>
      <c r="AF378" s="25">
        <f t="shared" si="160"/>
        <v>0</v>
      </c>
      <c r="AG378" s="25">
        <f t="shared" si="161"/>
        <v>0</v>
      </c>
      <c r="AH378" s="25">
        <f t="shared" si="162"/>
        <v>0</v>
      </c>
      <c r="AI378" s="25">
        <f t="shared" si="163"/>
        <v>0</v>
      </c>
      <c r="AJ378" s="25">
        <f t="shared" si="164"/>
        <v>0</v>
      </c>
      <c r="AK378" s="25">
        <f t="shared" si="165"/>
        <v>0</v>
      </c>
      <c r="AL378" s="25">
        <f t="shared" si="166"/>
        <v>0</v>
      </c>
      <c r="AM378" s="25">
        <f t="shared" si="167"/>
        <v>0</v>
      </c>
      <c r="AO378">
        <f t="shared" si="182"/>
        <v>-0.66666666666666785</v>
      </c>
    </row>
    <row r="379" spans="1:41" x14ac:dyDescent="0.3">
      <c r="A379" s="30">
        <f t="shared" si="174"/>
        <v>370</v>
      </c>
      <c r="B379">
        <v>1677.6586966559639</v>
      </c>
      <c r="C379" s="5">
        <f t="shared" si="153"/>
        <v>273</v>
      </c>
      <c r="D379" s="6">
        <f t="shared" si="168"/>
        <v>-2.0000000000000222E-3</v>
      </c>
      <c r="E379" s="7">
        <f t="shared" si="154"/>
        <v>2887137.1496952237</v>
      </c>
      <c r="I379" s="14"/>
      <c r="J379" s="14"/>
      <c r="K379" s="18"/>
      <c r="L379" s="7">
        <f t="shared" si="155"/>
        <v>22943.407612817875</v>
      </c>
      <c r="M379" s="7">
        <f t="shared" si="180"/>
        <v>2627139.5110223638</v>
      </c>
      <c r="N379" s="14">
        <f t="shared" si="169"/>
        <v>13.675849359914748</v>
      </c>
      <c r="O379" s="13">
        <f t="shared" si="181"/>
        <v>7648.5769263328984</v>
      </c>
      <c r="P379" s="7">
        <f t="shared" si="170"/>
        <v>12831701.597504528</v>
      </c>
      <c r="Q379" s="12">
        <f t="shared" si="175"/>
        <v>369</v>
      </c>
      <c r="R379" s="9">
        <v>1677.6586966559639</v>
      </c>
      <c r="S379" s="11">
        <f t="shared" si="178"/>
        <v>-2.0000000000000222E-3</v>
      </c>
      <c r="T379" s="10">
        <f t="shared" si="171"/>
        <v>6811400.1584656592</v>
      </c>
      <c r="U379" s="10">
        <f t="shared" si="179"/>
        <v>23572441.329352148</v>
      </c>
      <c r="V379" s="10">
        <f t="shared" si="172"/>
        <v>1000</v>
      </c>
      <c r="W379" s="10">
        <f t="shared" si="173"/>
        <v>513482.66540509521</v>
      </c>
      <c r="X379" s="9">
        <f t="shared" si="156"/>
        <v>0.59606879634890908</v>
      </c>
      <c r="Y379" s="9">
        <f t="shared" si="176"/>
        <v>14051.392798988598</v>
      </c>
      <c r="AA379" s="10">
        <f t="shared" si="157"/>
        <v>2762.7202024584808</v>
      </c>
      <c r="AB379" s="10">
        <f t="shared" si="177"/>
        <v>1022206.4749096319</v>
      </c>
      <c r="AC379" s="23"/>
      <c r="AD379" s="25">
        <f t="shared" si="158"/>
        <v>-2762.7202024584808</v>
      </c>
      <c r="AE379" s="25">
        <f t="shared" si="159"/>
        <v>-2762.7202024584808</v>
      </c>
      <c r="AF379" s="25">
        <f t="shared" si="160"/>
        <v>0</v>
      </c>
      <c r="AG379" s="25">
        <f t="shared" si="161"/>
        <v>0</v>
      </c>
      <c r="AH379" s="25">
        <f t="shared" si="162"/>
        <v>0</v>
      </c>
      <c r="AI379" s="25">
        <f t="shared" si="163"/>
        <v>0</v>
      </c>
      <c r="AJ379" s="25">
        <f t="shared" si="164"/>
        <v>0</v>
      </c>
      <c r="AK379" s="25">
        <f t="shared" si="165"/>
        <v>0</v>
      </c>
      <c r="AL379" s="25">
        <f t="shared" si="166"/>
        <v>0</v>
      </c>
      <c r="AM379" s="25">
        <f t="shared" si="167"/>
        <v>0</v>
      </c>
      <c r="AO379">
        <f t="shared" si="182"/>
        <v>-0.75</v>
      </c>
    </row>
    <row r="380" spans="1:41" x14ac:dyDescent="0.3">
      <c r="A380" s="30">
        <f t="shared" si="174"/>
        <v>371</v>
      </c>
      <c r="B380">
        <v>1634.0395705429089</v>
      </c>
      <c r="C380" s="5">
        <f t="shared" si="153"/>
        <v>274</v>
      </c>
      <c r="D380" s="6">
        <f t="shared" si="168"/>
        <v>-2.5999999999999975E-2</v>
      </c>
      <c r="E380" s="7">
        <f t="shared" si="154"/>
        <v>2913982.3688134965</v>
      </c>
      <c r="I380" s="14"/>
      <c r="J380" s="14"/>
      <c r="K380" s="18"/>
      <c r="L380" s="7">
        <f t="shared" si="155"/>
        <v>22943.407612817875</v>
      </c>
      <c r="M380" s="7">
        <f t="shared" si="180"/>
        <v>2650082.9186351816</v>
      </c>
      <c r="N380" s="14">
        <f t="shared" si="169"/>
        <v>14.040913100528488</v>
      </c>
      <c r="O380" s="13">
        <f t="shared" si="181"/>
        <v>7662.6178394334265</v>
      </c>
      <c r="P380" s="7">
        <f t="shared" si="170"/>
        <v>12521020.76358223</v>
      </c>
      <c r="Q380" s="12">
        <f t="shared" si="175"/>
        <v>370</v>
      </c>
      <c r="R380" s="9">
        <v>1634.0395705429089</v>
      </c>
      <c r="S380" s="11">
        <f t="shared" si="178"/>
        <v>-2.5999999999999975E-2</v>
      </c>
      <c r="T380" s="10">
        <f t="shared" si="171"/>
        <v>6870947.5693236869</v>
      </c>
      <c r="U380" s="10">
        <f t="shared" si="179"/>
        <v>22960531.854788993</v>
      </c>
      <c r="V380" s="10">
        <f t="shared" si="172"/>
        <v>1000</v>
      </c>
      <c r="W380" s="10">
        <f t="shared" si="173"/>
        <v>514482.66540509521</v>
      </c>
      <c r="X380" s="9">
        <f t="shared" si="156"/>
        <v>0.61198028372577928</v>
      </c>
      <c r="Y380" s="9">
        <f t="shared" si="176"/>
        <v>14052.004779272324</v>
      </c>
      <c r="AA380" s="10">
        <f t="shared" si="157"/>
        <v>2762.7202024584808</v>
      </c>
      <c r="AB380" s="10">
        <f t="shared" si="177"/>
        <v>1024969.1951120903</v>
      </c>
      <c r="AC380" s="23"/>
      <c r="AD380" s="25">
        <f t="shared" si="158"/>
        <v>-2762.7202024584808</v>
      </c>
      <c r="AE380" s="25">
        <f t="shared" si="159"/>
        <v>-2762.7202024584808</v>
      </c>
      <c r="AF380" s="25">
        <f t="shared" si="160"/>
        <v>0</v>
      </c>
      <c r="AG380" s="25">
        <f t="shared" si="161"/>
        <v>0</v>
      </c>
      <c r="AH380" s="25">
        <f t="shared" si="162"/>
        <v>0</v>
      </c>
      <c r="AI380" s="25">
        <f t="shared" si="163"/>
        <v>0</v>
      </c>
      <c r="AJ380" s="25">
        <f t="shared" si="164"/>
        <v>0</v>
      </c>
      <c r="AK380" s="25">
        <f t="shared" si="165"/>
        <v>0</v>
      </c>
      <c r="AL380" s="25">
        <f t="shared" si="166"/>
        <v>0</v>
      </c>
      <c r="AM380" s="25">
        <f t="shared" si="167"/>
        <v>0</v>
      </c>
      <c r="AO380">
        <f t="shared" si="182"/>
        <v>-0.83333333333333215</v>
      </c>
    </row>
    <row r="381" spans="1:41" x14ac:dyDescent="0.3">
      <c r="A381" s="30">
        <f t="shared" si="174"/>
        <v>372</v>
      </c>
      <c r="B381">
        <v>1709.2053907878828</v>
      </c>
      <c r="C381" s="5">
        <f t="shared" si="153"/>
        <v>275</v>
      </c>
      <c r="D381" s="6">
        <f t="shared" si="168"/>
        <v>4.6000000000000076E-2</v>
      </c>
      <c r="E381" s="7">
        <f t="shared" si="154"/>
        <v>2941051.2980910875</v>
      </c>
      <c r="I381" s="14"/>
      <c r="J381" s="14"/>
      <c r="K381" s="18"/>
      <c r="L381" s="7">
        <f t="shared" si="155"/>
        <v>22943.407612817875</v>
      </c>
      <c r="M381" s="7">
        <f t="shared" si="180"/>
        <v>2673026.3262479994</v>
      </c>
      <c r="N381" s="14">
        <f t="shared" si="169"/>
        <v>13.423435086547311</v>
      </c>
      <c r="O381" s="13">
        <f t="shared" si="181"/>
        <v>7676.0412745199737</v>
      </c>
      <c r="P381" s="7">
        <f t="shared" si="170"/>
        <v>13119931.126319829</v>
      </c>
      <c r="Q381" s="12">
        <f t="shared" si="175"/>
        <v>371</v>
      </c>
      <c r="R381" s="9">
        <v>1709.2053907878828</v>
      </c>
      <c r="S381" s="11">
        <f t="shared" si="178"/>
        <v>4.6000000000000076E-2</v>
      </c>
      <c r="T381" s="10">
        <f t="shared" si="171"/>
        <v>6930991.2086055288</v>
      </c>
      <c r="U381" s="10">
        <f t="shared" si="179"/>
        <v>24017762.320109285</v>
      </c>
      <c r="V381" s="10">
        <f t="shared" si="172"/>
        <v>1000</v>
      </c>
      <c r="W381" s="10">
        <f t="shared" si="173"/>
        <v>515482.66540509521</v>
      </c>
      <c r="X381" s="9">
        <f t="shared" si="156"/>
        <v>0.58506719285447351</v>
      </c>
      <c r="Y381" s="9">
        <f t="shared" si="176"/>
        <v>14052.589846465178</v>
      </c>
      <c r="AA381" s="10">
        <f t="shared" si="157"/>
        <v>2762.7202024584808</v>
      </c>
      <c r="AB381" s="10">
        <f t="shared" si="177"/>
        <v>1027731.9153145488</v>
      </c>
      <c r="AC381" s="23"/>
      <c r="AD381" s="25">
        <f t="shared" si="158"/>
        <v>-2762.7202024584808</v>
      </c>
      <c r="AE381" s="25">
        <f t="shared" si="159"/>
        <v>-2762.7202024584808</v>
      </c>
      <c r="AF381" s="25">
        <f t="shared" si="160"/>
        <v>0</v>
      </c>
      <c r="AG381" s="25">
        <f t="shared" si="161"/>
        <v>0</v>
      </c>
      <c r="AH381" s="25">
        <f t="shared" si="162"/>
        <v>0</v>
      </c>
      <c r="AI381" s="25">
        <f t="shared" si="163"/>
        <v>0</v>
      </c>
      <c r="AJ381" s="25">
        <f t="shared" si="164"/>
        <v>0</v>
      </c>
      <c r="AK381" s="25">
        <f t="shared" si="165"/>
        <v>0</v>
      </c>
      <c r="AL381" s="25">
        <f t="shared" si="166"/>
        <v>0</v>
      </c>
      <c r="AM381" s="25">
        <f t="shared" si="167"/>
        <v>0</v>
      </c>
      <c r="AO381">
        <f t="shared" si="182"/>
        <v>-0.91666666666666785</v>
      </c>
    </row>
    <row r="382" spans="1:41" x14ac:dyDescent="0.3">
      <c r="A382" s="30">
        <f t="shared" si="174"/>
        <v>373</v>
      </c>
      <c r="B382">
        <v>1528.0296193643674</v>
      </c>
      <c r="C382" s="5">
        <f t="shared" si="153"/>
        <v>276</v>
      </c>
      <c r="D382" s="6">
        <f t="shared" si="168"/>
        <v>-0.10599999999999994</v>
      </c>
      <c r="E382" s="7">
        <f t="shared" si="154"/>
        <v>2968345.8017793247</v>
      </c>
      <c r="I382" s="14"/>
      <c r="J382" s="14"/>
      <c r="K382" s="18"/>
      <c r="L382" s="7">
        <f t="shared" si="155"/>
        <v>25260.691781712481</v>
      </c>
      <c r="M382" s="7">
        <f t="shared" si="180"/>
        <v>2698287.0180297121</v>
      </c>
      <c r="N382" s="14">
        <f t="shared" si="169"/>
        <v>16.531545895177391</v>
      </c>
      <c r="O382" s="13">
        <f t="shared" si="181"/>
        <v>7692.572820415151</v>
      </c>
      <c r="P382" s="7">
        <f t="shared" si="170"/>
        <v>11754479.118711641</v>
      </c>
      <c r="Q382" s="12">
        <f t="shared" si="175"/>
        <v>372</v>
      </c>
      <c r="R382" s="9">
        <v>1528.0296193643674</v>
      </c>
      <c r="S382" s="11">
        <f t="shared" si="178"/>
        <v>-0.10599999999999994</v>
      </c>
      <c r="T382" s="10">
        <f t="shared" si="171"/>
        <v>6991535.2115480518</v>
      </c>
      <c r="U382" s="10">
        <f t="shared" si="179"/>
        <v>21472773.514177702</v>
      </c>
      <c r="V382" s="10">
        <f t="shared" si="172"/>
        <v>1000</v>
      </c>
      <c r="W382" s="10">
        <f t="shared" si="173"/>
        <v>516482.66540509521</v>
      </c>
      <c r="X382" s="9">
        <f t="shared" si="156"/>
        <v>0.65443757589985851</v>
      </c>
      <c r="Y382" s="9">
        <f t="shared" si="176"/>
        <v>14053.244284041079</v>
      </c>
      <c r="AA382" s="10">
        <f t="shared" si="157"/>
        <v>2762.7202024584808</v>
      </c>
      <c r="AB382" s="10">
        <f t="shared" si="177"/>
        <v>1030494.6355170072</v>
      </c>
      <c r="AC382" s="23"/>
      <c r="AD382" s="25">
        <f t="shared" si="158"/>
        <v>-2762.7202024584808</v>
      </c>
      <c r="AE382" s="25">
        <f t="shared" si="159"/>
        <v>-2762.7202024584808</v>
      </c>
      <c r="AF382" s="25">
        <f t="shared" si="160"/>
        <v>0</v>
      </c>
      <c r="AG382" s="25">
        <f t="shared" si="161"/>
        <v>0</v>
      </c>
      <c r="AH382" s="25">
        <f t="shared" si="162"/>
        <v>0</v>
      </c>
      <c r="AI382" s="25">
        <f t="shared" si="163"/>
        <v>0</v>
      </c>
      <c r="AJ382" s="25">
        <f t="shared" si="164"/>
        <v>0</v>
      </c>
      <c r="AK382" s="25">
        <f t="shared" si="165"/>
        <v>0</v>
      </c>
      <c r="AL382" s="25">
        <f t="shared" si="166"/>
        <v>0</v>
      </c>
      <c r="AM382" s="25">
        <f t="shared" si="167"/>
        <v>0</v>
      </c>
      <c r="AO382">
        <f t="shared" si="182"/>
        <v>0</v>
      </c>
    </row>
    <row r="383" spans="1:41" x14ac:dyDescent="0.3">
      <c r="A383" s="30">
        <f t="shared" si="174"/>
        <v>374</v>
      </c>
      <c r="B383">
        <v>1485.244790022165</v>
      </c>
      <c r="C383" s="5">
        <f t="shared" si="153"/>
        <v>277</v>
      </c>
      <c r="D383" s="6">
        <f t="shared" si="168"/>
        <v>-2.8000000000000028E-2</v>
      </c>
      <c r="E383" s="7">
        <f t="shared" si="154"/>
        <v>2995867.7596649649</v>
      </c>
      <c r="I383" s="14"/>
      <c r="J383" s="14"/>
      <c r="K383" s="18"/>
      <c r="L383" s="7">
        <f t="shared" si="155"/>
        <v>25260.691781712481</v>
      </c>
      <c r="M383" s="7">
        <f t="shared" si="180"/>
        <v>2723547.7098114248</v>
      </c>
      <c r="N383" s="14">
        <f t="shared" si="169"/>
        <v>17.007763266643408</v>
      </c>
      <c r="O383" s="13">
        <f t="shared" si="181"/>
        <v>7709.5805836817945</v>
      </c>
      <c r="P383" s="7">
        <f t="shared" si="170"/>
        <v>11450614.395169428</v>
      </c>
      <c r="Q383" s="12">
        <f t="shared" si="175"/>
        <v>373</v>
      </c>
      <c r="R383" s="9">
        <v>1485.244790022165</v>
      </c>
      <c r="S383" s="11">
        <f t="shared" si="178"/>
        <v>-2.8000000000000028E-2</v>
      </c>
      <c r="T383" s="10">
        <f t="shared" si="171"/>
        <v>7052583.7478484316</v>
      </c>
      <c r="U383" s="10">
        <f t="shared" si="179"/>
        <v>20872507.855780724</v>
      </c>
      <c r="V383" s="10">
        <f t="shared" si="172"/>
        <v>1000</v>
      </c>
      <c r="W383" s="10">
        <f t="shared" si="173"/>
        <v>517482.66540509521</v>
      </c>
      <c r="X383" s="9">
        <f t="shared" si="156"/>
        <v>0.67328968713977211</v>
      </c>
      <c r="Y383" s="9">
        <f t="shared" si="176"/>
        <v>14053.917573728218</v>
      </c>
      <c r="AA383" s="10">
        <f t="shared" si="157"/>
        <v>2762.7202024584808</v>
      </c>
      <c r="AB383" s="10">
        <f t="shared" si="177"/>
        <v>1033257.3557194656</v>
      </c>
      <c r="AC383" s="23"/>
      <c r="AD383" s="25">
        <f t="shared" si="158"/>
        <v>-2762.7202024584808</v>
      </c>
      <c r="AE383" s="25">
        <f t="shared" si="159"/>
        <v>-2762.7202024584808</v>
      </c>
      <c r="AF383" s="25">
        <f t="shared" si="160"/>
        <v>0</v>
      </c>
      <c r="AG383" s="25">
        <f t="shared" si="161"/>
        <v>0</v>
      </c>
      <c r="AH383" s="25">
        <f t="shared" si="162"/>
        <v>0</v>
      </c>
      <c r="AI383" s="25">
        <f t="shared" si="163"/>
        <v>0</v>
      </c>
      <c r="AJ383" s="25">
        <f t="shared" si="164"/>
        <v>0</v>
      </c>
      <c r="AK383" s="25">
        <f t="shared" si="165"/>
        <v>0</v>
      </c>
      <c r="AL383" s="25">
        <f t="shared" si="166"/>
        <v>0</v>
      </c>
      <c r="AM383" s="25">
        <f t="shared" si="167"/>
        <v>0</v>
      </c>
      <c r="AO383">
        <f t="shared" si="182"/>
        <v>-8.3333333333332149E-2</v>
      </c>
    </row>
    <row r="384" spans="1:41" x14ac:dyDescent="0.3">
      <c r="A384" s="30">
        <f t="shared" si="174"/>
        <v>375</v>
      </c>
      <c r="B384">
        <v>1620.402065914182</v>
      </c>
      <c r="C384" s="5">
        <f t="shared" si="153"/>
        <v>278</v>
      </c>
      <c r="D384" s="6">
        <f t="shared" si="168"/>
        <v>9.099999999999997E-2</v>
      </c>
      <c r="E384" s="7">
        <f t="shared" si="154"/>
        <v>3023619.0671996521</v>
      </c>
      <c r="I384" s="14"/>
      <c r="J384" s="14"/>
      <c r="K384" s="18"/>
      <c r="L384" s="7">
        <f t="shared" si="155"/>
        <v>25260.691781712481</v>
      </c>
      <c r="M384" s="7">
        <f t="shared" si="180"/>
        <v>2748808.4015931375</v>
      </c>
      <c r="N384" s="14">
        <f t="shared" si="169"/>
        <v>15.589150565209358</v>
      </c>
      <c r="O384" s="13">
        <f t="shared" si="181"/>
        <v>7725.1697342470034</v>
      </c>
      <c r="P384" s="7">
        <f t="shared" si="170"/>
        <v>12517880.996911557</v>
      </c>
      <c r="Q384" s="12">
        <f t="shared" si="175"/>
        <v>374</v>
      </c>
      <c r="R384" s="9">
        <v>1620.402065914182</v>
      </c>
      <c r="S384" s="11">
        <f t="shared" si="178"/>
        <v>9.099999999999997E-2</v>
      </c>
      <c r="T384" s="10">
        <f t="shared" si="171"/>
        <v>7114141.0219513159</v>
      </c>
      <c r="U384" s="10">
        <f t="shared" si="179"/>
        <v>22772997.070656769</v>
      </c>
      <c r="V384" s="10">
        <f t="shared" si="172"/>
        <v>1000</v>
      </c>
      <c r="W384" s="10">
        <f t="shared" si="173"/>
        <v>518482.66540509521</v>
      </c>
      <c r="X384" s="9">
        <f t="shared" si="156"/>
        <v>0.61713078564598722</v>
      </c>
      <c r="Y384" s="9">
        <f t="shared" si="176"/>
        <v>14054.534704513864</v>
      </c>
      <c r="AA384" s="10">
        <f t="shared" si="157"/>
        <v>2762.7202024584808</v>
      </c>
      <c r="AB384" s="10">
        <f t="shared" si="177"/>
        <v>1036020.0759219241</v>
      </c>
      <c r="AC384" s="23"/>
      <c r="AD384" s="25">
        <f t="shared" si="158"/>
        <v>-2762.7202024584808</v>
      </c>
      <c r="AE384" s="25">
        <f t="shared" si="159"/>
        <v>-2762.7202024584808</v>
      </c>
      <c r="AF384" s="25">
        <f t="shared" si="160"/>
        <v>0</v>
      </c>
      <c r="AG384" s="25">
        <f t="shared" si="161"/>
        <v>0</v>
      </c>
      <c r="AH384" s="25">
        <f t="shared" si="162"/>
        <v>0</v>
      </c>
      <c r="AI384" s="25">
        <f t="shared" si="163"/>
        <v>0</v>
      </c>
      <c r="AJ384" s="25">
        <f t="shared" si="164"/>
        <v>0</v>
      </c>
      <c r="AK384" s="25">
        <f t="shared" si="165"/>
        <v>0</v>
      </c>
      <c r="AL384" s="25">
        <f t="shared" si="166"/>
        <v>0</v>
      </c>
      <c r="AM384" s="25">
        <f t="shared" si="167"/>
        <v>0</v>
      </c>
      <c r="AO384">
        <f t="shared" si="182"/>
        <v>-0.16666666666666785</v>
      </c>
    </row>
    <row r="385" spans="1:41" x14ac:dyDescent="0.3">
      <c r="A385" s="30">
        <f t="shared" si="174"/>
        <v>376</v>
      </c>
      <c r="B385">
        <v>1594.4756328595552</v>
      </c>
      <c r="C385" s="5">
        <f t="shared" si="153"/>
        <v>279</v>
      </c>
      <c r="D385" s="6">
        <f t="shared" si="168"/>
        <v>-1.5999999999999955E-2</v>
      </c>
      <c r="E385" s="7">
        <f t="shared" si="154"/>
        <v>3051601.6356304614</v>
      </c>
      <c r="I385" s="14"/>
      <c r="J385" s="14"/>
      <c r="K385" s="18"/>
      <c r="L385" s="7">
        <f t="shared" si="155"/>
        <v>25260.691781712481</v>
      </c>
      <c r="M385" s="7">
        <f t="shared" si="180"/>
        <v>2774069.0933748502</v>
      </c>
      <c r="N385" s="14">
        <f t="shared" si="169"/>
        <v>15.842632688220892</v>
      </c>
      <c r="O385" s="13">
        <f t="shared" si="181"/>
        <v>7741.0123669352242</v>
      </c>
      <c r="P385" s="7">
        <f t="shared" si="170"/>
        <v>12342855.592742685</v>
      </c>
      <c r="Q385" s="12">
        <f t="shared" si="175"/>
        <v>375</v>
      </c>
      <c r="R385" s="9">
        <v>1594.4756328595552</v>
      </c>
      <c r="S385" s="11">
        <f t="shared" si="178"/>
        <v>-1.5999999999999955E-2</v>
      </c>
      <c r="T385" s="10">
        <f t="shared" si="171"/>
        <v>7176211.2733383877</v>
      </c>
      <c r="U385" s="10">
        <f t="shared" si="179"/>
        <v>22409613.117526263</v>
      </c>
      <c r="V385" s="10">
        <f t="shared" si="172"/>
        <v>1000</v>
      </c>
      <c r="W385" s="10">
        <f t="shared" si="173"/>
        <v>519482.66540509521</v>
      </c>
      <c r="X385" s="9">
        <f t="shared" si="156"/>
        <v>0.62716543256706025</v>
      </c>
      <c r="Y385" s="9">
        <f t="shared" si="176"/>
        <v>14055.161869946431</v>
      </c>
      <c r="AA385" s="10">
        <f t="shared" si="157"/>
        <v>2762.7202024584808</v>
      </c>
      <c r="AB385" s="10">
        <f t="shared" si="177"/>
        <v>1038782.7961243825</v>
      </c>
      <c r="AC385" s="23"/>
      <c r="AD385" s="25">
        <f t="shared" si="158"/>
        <v>-2762.7202024584808</v>
      </c>
      <c r="AE385" s="25">
        <f t="shared" si="159"/>
        <v>-2762.7202024584808</v>
      </c>
      <c r="AF385" s="25">
        <f t="shared" si="160"/>
        <v>0</v>
      </c>
      <c r="AG385" s="25">
        <f t="shared" si="161"/>
        <v>0</v>
      </c>
      <c r="AH385" s="25">
        <f t="shared" si="162"/>
        <v>0</v>
      </c>
      <c r="AI385" s="25">
        <f t="shared" si="163"/>
        <v>0</v>
      </c>
      <c r="AJ385" s="25">
        <f t="shared" si="164"/>
        <v>0</v>
      </c>
      <c r="AK385" s="25">
        <f t="shared" si="165"/>
        <v>0</v>
      </c>
      <c r="AL385" s="25">
        <f t="shared" si="166"/>
        <v>0</v>
      </c>
      <c r="AM385" s="25">
        <f t="shared" si="167"/>
        <v>0</v>
      </c>
      <c r="AO385">
        <f t="shared" si="182"/>
        <v>-0.25</v>
      </c>
    </row>
    <row r="386" spans="1:41" x14ac:dyDescent="0.3">
      <c r="A386" s="30">
        <f t="shared" si="174"/>
        <v>377</v>
      </c>
      <c r="B386">
        <v>1543.4524126080494</v>
      </c>
      <c r="C386" s="5">
        <f t="shared" si="153"/>
        <v>280</v>
      </c>
      <c r="D386" s="6">
        <f t="shared" si="168"/>
        <v>-3.2000000000000015E-2</v>
      </c>
      <c r="E386" s="7">
        <f t="shared" si="154"/>
        <v>3079817.3921315274</v>
      </c>
      <c r="I386" s="14"/>
      <c r="J386" s="14"/>
      <c r="K386" s="18"/>
      <c r="L386" s="7">
        <f t="shared" si="155"/>
        <v>25260.691781712481</v>
      </c>
      <c r="M386" s="7">
        <f t="shared" si="180"/>
        <v>2799329.7851565629</v>
      </c>
      <c r="N386" s="14">
        <f t="shared" si="169"/>
        <v>16.366356082872823</v>
      </c>
      <c r="O386" s="13">
        <f t="shared" si="181"/>
        <v>7757.3787230180969</v>
      </c>
      <c r="P386" s="7">
        <f t="shared" si="170"/>
        <v>11973144.90555663</v>
      </c>
      <c r="Q386" s="12">
        <f t="shared" si="175"/>
        <v>376</v>
      </c>
      <c r="R386" s="9">
        <v>1543.4524126080494</v>
      </c>
      <c r="S386" s="11">
        <f t="shared" si="178"/>
        <v>-3.2000000000000015E-2</v>
      </c>
      <c r="T386" s="10">
        <f t="shared" si="171"/>
        <v>7238798.7768203523</v>
      </c>
      <c r="U386" s="10">
        <f t="shared" si="179"/>
        <v>21693473.497765422</v>
      </c>
      <c r="V386" s="10">
        <f t="shared" si="172"/>
        <v>1000</v>
      </c>
      <c r="W386" s="10">
        <f t="shared" si="173"/>
        <v>520482.66540509521</v>
      </c>
      <c r="X386" s="9">
        <f t="shared" si="156"/>
        <v>0.647898174139525</v>
      </c>
      <c r="Y386" s="9">
        <f t="shared" si="176"/>
        <v>14055.809768120571</v>
      </c>
      <c r="AA386" s="10">
        <f t="shared" si="157"/>
        <v>2762.7202024584808</v>
      </c>
      <c r="AB386" s="10">
        <f t="shared" si="177"/>
        <v>1041545.516326841</v>
      </c>
      <c r="AC386" s="23"/>
      <c r="AD386" s="25">
        <f t="shared" si="158"/>
        <v>-2762.7202024584808</v>
      </c>
      <c r="AE386" s="25">
        <f t="shared" si="159"/>
        <v>-2762.7202024584808</v>
      </c>
      <c r="AF386" s="25">
        <f t="shared" si="160"/>
        <v>0</v>
      </c>
      <c r="AG386" s="25">
        <f t="shared" si="161"/>
        <v>0</v>
      </c>
      <c r="AH386" s="25">
        <f t="shared" si="162"/>
        <v>0</v>
      </c>
      <c r="AI386" s="25">
        <f t="shared" si="163"/>
        <v>0</v>
      </c>
      <c r="AJ386" s="25">
        <f t="shared" si="164"/>
        <v>0</v>
      </c>
      <c r="AK386" s="25">
        <f t="shared" si="165"/>
        <v>0</v>
      </c>
      <c r="AL386" s="25">
        <f t="shared" si="166"/>
        <v>0</v>
      </c>
      <c r="AM386" s="25">
        <f t="shared" si="167"/>
        <v>0</v>
      </c>
      <c r="AO386">
        <f t="shared" si="182"/>
        <v>-0.33333333333333215</v>
      </c>
    </row>
    <row r="387" spans="1:41" x14ac:dyDescent="0.3">
      <c r="A387" s="30">
        <f t="shared" si="174"/>
        <v>378</v>
      </c>
      <c r="B387">
        <v>1569.691103622386</v>
      </c>
      <c r="C387" s="5">
        <f t="shared" si="153"/>
        <v>281</v>
      </c>
      <c r="D387" s="6">
        <f t="shared" si="168"/>
        <v>1.6999999999999852E-2</v>
      </c>
      <c r="E387" s="7">
        <f t="shared" si="154"/>
        <v>3108268.2799367686</v>
      </c>
      <c r="I387" s="14"/>
      <c r="J387" s="14"/>
      <c r="K387" s="18"/>
      <c r="L387" s="7">
        <f t="shared" si="155"/>
        <v>25260.691781712481</v>
      </c>
      <c r="M387" s="7">
        <f t="shared" si="180"/>
        <v>2824590.4769382756</v>
      </c>
      <c r="N387" s="14">
        <f t="shared" si="169"/>
        <v>16.092778842549482</v>
      </c>
      <c r="O387" s="13">
        <f t="shared" si="181"/>
        <v>7773.4715018606466</v>
      </c>
      <c r="P387" s="7">
        <f t="shared" si="170"/>
        <v>12201949.060732804</v>
      </c>
      <c r="Q387" s="12">
        <f t="shared" si="175"/>
        <v>377</v>
      </c>
      <c r="R387" s="9">
        <v>1569.691103622386</v>
      </c>
      <c r="S387" s="11">
        <f t="shared" si="178"/>
        <v>1.6999999999999852E-2</v>
      </c>
      <c r="T387" s="10">
        <f t="shared" si="171"/>
        <v>7301907.8428313341</v>
      </c>
      <c r="U387" s="10">
        <f t="shared" si="179"/>
        <v>22063279.547227431</v>
      </c>
      <c r="V387" s="10">
        <f t="shared" si="172"/>
        <v>1000</v>
      </c>
      <c r="W387" s="10">
        <f t="shared" si="173"/>
        <v>521482.66540509521</v>
      </c>
      <c r="X387" s="9">
        <f t="shared" si="156"/>
        <v>0.63706801783630784</v>
      </c>
      <c r="Y387" s="9">
        <f t="shared" si="176"/>
        <v>14056.446836138408</v>
      </c>
      <c r="AA387" s="10">
        <f t="shared" si="157"/>
        <v>2762.7202024584808</v>
      </c>
      <c r="AB387" s="10">
        <f t="shared" si="177"/>
        <v>1044308.2365292994</v>
      </c>
      <c r="AC387" s="23"/>
      <c r="AD387" s="25">
        <f t="shared" si="158"/>
        <v>-2762.7202024584808</v>
      </c>
      <c r="AE387" s="25">
        <f t="shared" si="159"/>
        <v>-2762.7202024584808</v>
      </c>
      <c r="AF387" s="25">
        <f t="shared" si="160"/>
        <v>0</v>
      </c>
      <c r="AG387" s="25">
        <f t="shared" si="161"/>
        <v>0</v>
      </c>
      <c r="AH387" s="25">
        <f t="shared" si="162"/>
        <v>0</v>
      </c>
      <c r="AI387" s="25">
        <f t="shared" si="163"/>
        <v>0</v>
      </c>
      <c r="AJ387" s="25">
        <f t="shared" si="164"/>
        <v>0</v>
      </c>
      <c r="AK387" s="25">
        <f t="shared" si="165"/>
        <v>0</v>
      </c>
      <c r="AL387" s="25">
        <f t="shared" si="166"/>
        <v>0</v>
      </c>
      <c r="AM387" s="25">
        <f t="shared" si="167"/>
        <v>0</v>
      </c>
      <c r="AO387">
        <f t="shared" si="182"/>
        <v>-0.41666666666666785</v>
      </c>
    </row>
    <row r="388" spans="1:41" x14ac:dyDescent="0.3">
      <c r="A388" s="30">
        <f t="shared" si="174"/>
        <v>379</v>
      </c>
      <c r="B388">
        <v>1516.3216060992247</v>
      </c>
      <c r="C388" s="5">
        <f t="shared" si="153"/>
        <v>282</v>
      </c>
      <c r="D388" s="6">
        <f t="shared" si="168"/>
        <v>-3.4000000000000093E-2</v>
      </c>
      <c r="E388" s="7">
        <f t="shared" si="154"/>
        <v>3136956.2584737209</v>
      </c>
      <c r="I388" s="14"/>
      <c r="J388" s="14"/>
      <c r="K388" s="18"/>
      <c r="L388" s="7">
        <f t="shared" si="155"/>
        <v>25260.691781712481</v>
      </c>
      <c r="M388" s="7">
        <f t="shared" si="180"/>
        <v>2849851.1687199883</v>
      </c>
      <c r="N388" s="14">
        <f t="shared" si="169"/>
        <v>16.659191348394913</v>
      </c>
      <c r="O388" s="13">
        <f t="shared" si="181"/>
        <v>7790.130693209042</v>
      </c>
      <c r="P388" s="7">
        <f t="shared" si="170"/>
        <v>11812343.484449601</v>
      </c>
      <c r="Q388" s="12">
        <f t="shared" si="175"/>
        <v>378</v>
      </c>
      <c r="R388" s="9">
        <v>1516.3216060992247</v>
      </c>
      <c r="S388" s="11">
        <f t="shared" si="178"/>
        <v>-3.4000000000000093E-2</v>
      </c>
      <c r="T388" s="10">
        <f t="shared" si="171"/>
        <v>7365542.8177257404</v>
      </c>
      <c r="U388" s="10">
        <f t="shared" si="179"/>
        <v>21314094.042621695</v>
      </c>
      <c r="V388" s="10">
        <f t="shared" si="172"/>
        <v>1000</v>
      </c>
      <c r="W388" s="10">
        <f t="shared" si="173"/>
        <v>522482.66540509521</v>
      </c>
      <c r="X388" s="9">
        <f t="shared" si="156"/>
        <v>0.65949070169390056</v>
      </c>
      <c r="Y388" s="9">
        <f t="shared" si="176"/>
        <v>14057.106326840101</v>
      </c>
      <c r="AA388" s="10">
        <f t="shared" si="157"/>
        <v>2762.7202024584808</v>
      </c>
      <c r="AB388" s="10">
        <f t="shared" si="177"/>
        <v>1047070.9567317578</v>
      </c>
      <c r="AC388" s="23"/>
      <c r="AD388" s="25">
        <f t="shared" si="158"/>
        <v>-2762.7202024584808</v>
      </c>
      <c r="AE388" s="25">
        <f t="shared" si="159"/>
        <v>-2762.7202024584808</v>
      </c>
      <c r="AF388" s="25">
        <f t="shared" si="160"/>
        <v>0</v>
      </c>
      <c r="AG388" s="25">
        <f t="shared" si="161"/>
        <v>0</v>
      </c>
      <c r="AH388" s="25">
        <f t="shared" si="162"/>
        <v>0</v>
      </c>
      <c r="AI388" s="25">
        <f t="shared" si="163"/>
        <v>0</v>
      </c>
      <c r="AJ388" s="25">
        <f t="shared" si="164"/>
        <v>0</v>
      </c>
      <c r="AK388" s="25">
        <f t="shared" si="165"/>
        <v>0</v>
      </c>
      <c r="AL388" s="25">
        <f t="shared" si="166"/>
        <v>0</v>
      </c>
      <c r="AM388" s="25">
        <f t="shared" si="167"/>
        <v>0</v>
      </c>
      <c r="AO388">
        <f t="shared" si="182"/>
        <v>-0.5</v>
      </c>
    </row>
    <row r="389" spans="1:41" x14ac:dyDescent="0.3">
      <c r="A389" s="30">
        <f t="shared" si="174"/>
        <v>380</v>
      </c>
      <c r="B389">
        <v>1388.9505911868898</v>
      </c>
      <c r="C389" s="5">
        <f t="shared" si="153"/>
        <v>283</v>
      </c>
      <c r="D389" s="6">
        <f t="shared" si="168"/>
        <v>-8.4000000000000005E-2</v>
      </c>
      <c r="E389" s="7">
        <f t="shared" si="154"/>
        <v>3165883.3034984805</v>
      </c>
      <c r="I389" s="14"/>
      <c r="J389" s="14"/>
      <c r="K389" s="18"/>
      <c r="L389" s="7">
        <f t="shared" si="155"/>
        <v>25260.691781712481</v>
      </c>
      <c r="M389" s="7">
        <f t="shared" si="180"/>
        <v>2875111.860501701</v>
      </c>
      <c r="N389" s="14">
        <f t="shared" si="169"/>
        <v>18.186890118335057</v>
      </c>
      <c r="O389" s="13">
        <f t="shared" si="181"/>
        <v>7808.3175833273772</v>
      </c>
      <c r="P389" s="7">
        <f t="shared" si="170"/>
        <v>10845367.323537547</v>
      </c>
      <c r="Q389" s="12">
        <f t="shared" si="175"/>
        <v>379</v>
      </c>
      <c r="R389" s="9">
        <v>1388.9505911868898</v>
      </c>
      <c r="S389" s="11">
        <f t="shared" si="178"/>
        <v>-8.4000000000000005E-2</v>
      </c>
      <c r="T389" s="10">
        <f t="shared" si="171"/>
        <v>7429708.0840776004</v>
      </c>
      <c r="U389" s="10">
        <f t="shared" si="179"/>
        <v>19524626.143041473</v>
      </c>
      <c r="V389" s="10">
        <f t="shared" si="172"/>
        <v>1000</v>
      </c>
      <c r="W389" s="10">
        <f t="shared" si="173"/>
        <v>523482.66540509521</v>
      </c>
      <c r="X389" s="9">
        <f t="shared" si="156"/>
        <v>0.71996801494967311</v>
      </c>
      <c r="Y389" s="9">
        <f t="shared" si="176"/>
        <v>14057.826294855051</v>
      </c>
      <c r="AA389" s="10">
        <f t="shared" si="157"/>
        <v>2762.7202024584808</v>
      </c>
      <c r="AB389" s="10">
        <f t="shared" si="177"/>
        <v>1049833.6769342164</v>
      </c>
      <c r="AC389" s="23"/>
      <c r="AD389" s="25">
        <f t="shared" si="158"/>
        <v>-2762.7202024584808</v>
      </c>
      <c r="AE389" s="25">
        <f t="shared" si="159"/>
        <v>-2762.7202024584808</v>
      </c>
      <c r="AF389" s="25">
        <f t="shared" si="160"/>
        <v>0</v>
      </c>
      <c r="AG389" s="25">
        <f t="shared" si="161"/>
        <v>0</v>
      </c>
      <c r="AH389" s="25">
        <f t="shared" si="162"/>
        <v>0</v>
      </c>
      <c r="AI389" s="25">
        <f t="shared" si="163"/>
        <v>0</v>
      </c>
      <c r="AJ389" s="25">
        <f t="shared" si="164"/>
        <v>0</v>
      </c>
      <c r="AK389" s="25">
        <f t="shared" si="165"/>
        <v>0</v>
      </c>
      <c r="AL389" s="25">
        <f t="shared" si="166"/>
        <v>0</v>
      </c>
      <c r="AM389" s="25">
        <f t="shared" si="167"/>
        <v>0</v>
      </c>
      <c r="AO389">
        <f t="shared" si="182"/>
        <v>-0.58333333333333215</v>
      </c>
    </row>
    <row r="390" spans="1:41" x14ac:dyDescent="0.3">
      <c r="A390" s="30">
        <f t="shared" si="174"/>
        <v>381</v>
      </c>
      <c r="B390">
        <v>1370.8942335014603</v>
      </c>
      <c r="C390" s="5">
        <f t="shared" si="153"/>
        <v>284</v>
      </c>
      <c r="D390" s="6">
        <f t="shared" si="168"/>
        <v>-1.2999999999999933E-2</v>
      </c>
      <c r="E390" s="7">
        <f t="shared" si="154"/>
        <v>3195051.4072317807</v>
      </c>
      <c r="I390" s="14"/>
      <c r="J390" s="14"/>
      <c r="K390" s="18"/>
      <c r="L390" s="7">
        <f t="shared" si="155"/>
        <v>25260.691781712481</v>
      </c>
      <c r="M390" s="7">
        <f t="shared" si="180"/>
        <v>2900372.5522834137</v>
      </c>
      <c r="N390" s="14">
        <f t="shared" si="169"/>
        <v>18.426433757178373</v>
      </c>
      <c r="O390" s="13">
        <f t="shared" si="181"/>
        <v>7826.7440170845557</v>
      </c>
      <c r="P390" s="7">
        <f t="shared" si="170"/>
        <v>10729638.240113273</v>
      </c>
      <c r="Q390" s="12">
        <f t="shared" si="175"/>
        <v>380</v>
      </c>
      <c r="R390" s="9">
        <v>1370.8942335014603</v>
      </c>
      <c r="S390" s="11">
        <f t="shared" si="178"/>
        <v>-1.2999999999999933E-2</v>
      </c>
      <c r="T390" s="10">
        <f t="shared" si="171"/>
        <v>7494408.060982394</v>
      </c>
      <c r="U390" s="10">
        <f t="shared" si="179"/>
        <v>19271793.003181934</v>
      </c>
      <c r="V390" s="10">
        <f t="shared" si="172"/>
        <v>1000</v>
      </c>
      <c r="W390" s="10">
        <f t="shared" si="173"/>
        <v>524482.66540509521</v>
      </c>
      <c r="X390" s="9">
        <f t="shared" si="156"/>
        <v>0.72945087634212058</v>
      </c>
      <c r="Y390" s="9">
        <f t="shared" si="176"/>
        <v>14058.555745731393</v>
      </c>
      <c r="AA390" s="10">
        <f t="shared" si="157"/>
        <v>2762.7202024584808</v>
      </c>
      <c r="AB390" s="10">
        <f t="shared" si="177"/>
        <v>1052596.397136675</v>
      </c>
      <c r="AC390" s="23"/>
      <c r="AD390" s="25">
        <f t="shared" si="158"/>
        <v>-2762.7202024584808</v>
      </c>
      <c r="AE390" s="25">
        <f t="shared" si="159"/>
        <v>-2762.7202024584808</v>
      </c>
      <c r="AF390" s="25">
        <f t="shared" si="160"/>
        <v>0</v>
      </c>
      <c r="AG390" s="25">
        <f t="shared" si="161"/>
        <v>0</v>
      </c>
      <c r="AH390" s="25">
        <f t="shared" si="162"/>
        <v>0</v>
      </c>
      <c r="AI390" s="25">
        <f t="shared" si="163"/>
        <v>0</v>
      </c>
      <c r="AJ390" s="25">
        <f t="shared" si="164"/>
        <v>0</v>
      </c>
      <c r="AK390" s="25">
        <f t="shared" si="165"/>
        <v>0</v>
      </c>
      <c r="AL390" s="25">
        <f t="shared" si="166"/>
        <v>0</v>
      </c>
      <c r="AM390" s="25">
        <f t="shared" si="167"/>
        <v>0</v>
      </c>
      <c r="AO390">
        <f t="shared" si="182"/>
        <v>-0.66666666666666785</v>
      </c>
    </row>
    <row r="391" spans="1:41" x14ac:dyDescent="0.3">
      <c r="A391" s="30">
        <f t="shared" si="174"/>
        <v>382</v>
      </c>
      <c r="B391">
        <v>1475.0821952475715</v>
      </c>
      <c r="C391" s="5">
        <f t="shared" si="153"/>
        <v>285</v>
      </c>
      <c r="D391" s="6">
        <f t="shared" si="168"/>
        <v>7.6000000000000095E-2</v>
      </c>
      <c r="E391" s="7">
        <f t="shared" si="154"/>
        <v>3224462.5784961898</v>
      </c>
      <c r="I391" s="14"/>
      <c r="J391" s="14"/>
      <c r="K391" s="18"/>
      <c r="L391" s="7">
        <f t="shared" si="155"/>
        <v>25260.691781712481</v>
      </c>
      <c r="M391" s="7">
        <f t="shared" si="180"/>
        <v>2925633.2440651264</v>
      </c>
      <c r="N391" s="14">
        <f t="shared" si="169"/>
        <v>17.124938436039379</v>
      </c>
      <c r="O391" s="13">
        <f t="shared" si="181"/>
        <v>7843.8689555205947</v>
      </c>
      <c r="P391" s="7">
        <f t="shared" si="170"/>
        <v>11570351.438143594</v>
      </c>
      <c r="Q391" s="12">
        <f t="shared" si="175"/>
        <v>381</v>
      </c>
      <c r="R391" s="9">
        <v>1475.0821952475715</v>
      </c>
      <c r="S391" s="11">
        <f t="shared" si="178"/>
        <v>7.6000000000000095E-2</v>
      </c>
      <c r="T391" s="10">
        <f t="shared" si="171"/>
        <v>7559647.2043613903</v>
      </c>
      <c r="U391" s="10">
        <f t="shared" si="179"/>
        <v>20737525.271423765</v>
      </c>
      <c r="V391" s="10">
        <f t="shared" si="172"/>
        <v>1000</v>
      </c>
      <c r="W391" s="10">
        <f t="shared" si="173"/>
        <v>525482.66540509521</v>
      </c>
      <c r="X391" s="9">
        <f t="shared" si="156"/>
        <v>0.67792832373803025</v>
      </c>
      <c r="Y391" s="9">
        <f t="shared" si="176"/>
        <v>14059.233674055131</v>
      </c>
      <c r="AA391" s="10">
        <f t="shared" si="157"/>
        <v>2762.7202024584808</v>
      </c>
      <c r="AB391" s="10">
        <f t="shared" si="177"/>
        <v>1055359.1173391335</v>
      </c>
      <c r="AC391" s="23"/>
      <c r="AD391" s="25">
        <f t="shared" si="158"/>
        <v>-2762.7202024584808</v>
      </c>
      <c r="AE391" s="25">
        <f t="shared" si="159"/>
        <v>-2762.7202024584808</v>
      </c>
      <c r="AF391" s="25">
        <f t="shared" si="160"/>
        <v>0</v>
      </c>
      <c r="AG391" s="25">
        <f t="shared" si="161"/>
        <v>0</v>
      </c>
      <c r="AH391" s="25">
        <f t="shared" si="162"/>
        <v>0</v>
      </c>
      <c r="AI391" s="25">
        <f t="shared" si="163"/>
        <v>0</v>
      </c>
      <c r="AJ391" s="25">
        <f t="shared" si="164"/>
        <v>0</v>
      </c>
      <c r="AK391" s="25">
        <f t="shared" si="165"/>
        <v>0</v>
      </c>
      <c r="AL391" s="25">
        <f t="shared" si="166"/>
        <v>0</v>
      </c>
      <c r="AM391" s="25">
        <f t="shared" si="167"/>
        <v>0</v>
      </c>
      <c r="AO391">
        <f t="shared" si="182"/>
        <v>-0.75</v>
      </c>
    </row>
    <row r="392" spans="1:41" x14ac:dyDescent="0.3">
      <c r="A392" s="30">
        <f t="shared" si="174"/>
        <v>383</v>
      </c>
      <c r="B392">
        <v>1343.7998798705376</v>
      </c>
      <c r="C392" s="5">
        <f t="shared" si="153"/>
        <v>286</v>
      </c>
      <c r="D392" s="6">
        <f t="shared" si="168"/>
        <v>-8.9000000000000037E-2</v>
      </c>
      <c r="E392" s="7">
        <f t="shared" si="154"/>
        <v>3254118.8428544709</v>
      </c>
      <c r="I392" s="14"/>
      <c r="J392" s="14"/>
      <c r="K392" s="18"/>
      <c r="L392" s="7">
        <f t="shared" si="155"/>
        <v>25260.691781712481</v>
      </c>
      <c r="M392" s="7">
        <f t="shared" si="180"/>
        <v>2950893.9358468391</v>
      </c>
      <c r="N392" s="14">
        <f t="shared" si="169"/>
        <v>18.797956570844544</v>
      </c>
      <c r="O392" s="13">
        <f t="shared" si="181"/>
        <v>7862.6669120914394</v>
      </c>
      <c r="P392" s="7">
        <f t="shared" si="170"/>
        <v>10565850.851930527</v>
      </c>
      <c r="Q392" s="12">
        <f t="shared" si="175"/>
        <v>382</v>
      </c>
      <c r="R392" s="9">
        <v>1343.7998798705376</v>
      </c>
      <c r="S392" s="11">
        <f t="shared" si="178"/>
        <v>-8.9000000000000037E-2</v>
      </c>
      <c r="T392" s="10">
        <f t="shared" si="171"/>
        <v>7625430.0072685499</v>
      </c>
      <c r="U392" s="10">
        <f t="shared" si="179"/>
        <v>18892796.522267047</v>
      </c>
      <c r="V392" s="10">
        <f t="shared" si="172"/>
        <v>1000</v>
      </c>
      <c r="W392" s="10">
        <f t="shared" si="173"/>
        <v>526482.66540509521</v>
      </c>
      <c r="X392" s="9">
        <f t="shared" si="156"/>
        <v>0.74415842342264582</v>
      </c>
      <c r="Y392" s="9">
        <f t="shared" si="176"/>
        <v>14059.977832478553</v>
      </c>
      <c r="AA392" s="10">
        <f t="shared" si="157"/>
        <v>2762.7202024584808</v>
      </c>
      <c r="AB392" s="10">
        <f t="shared" si="177"/>
        <v>1058121.8375415921</v>
      </c>
      <c r="AC392" s="23"/>
      <c r="AD392" s="25">
        <f t="shared" si="158"/>
        <v>-2762.7202024584808</v>
      </c>
      <c r="AE392" s="25">
        <f t="shared" si="159"/>
        <v>-2762.7202024584808</v>
      </c>
      <c r="AF392" s="25">
        <f t="shared" si="160"/>
        <v>0</v>
      </c>
      <c r="AG392" s="25">
        <f t="shared" si="161"/>
        <v>0</v>
      </c>
      <c r="AH392" s="25">
        <f t="shared" si="162"/>
        <v>0</v>
      </c>
      <c r="AI392" s="25">
        <f t="shared" si="163"/>
        <v>0</v>
      </c>
      <c r="AJ392" s="25">
        <f t="shared" si="164"/>
        <v>0</v>
      </c>
      <c r="AK392" s="25">
        <f t="shared" si="165"/>
        <v>0</v>
      </c>
      <c r="AL392" s="25">
        <f t="shared" si="166"/>
        <v>0</v>
      </c>
      <c r="AM392" s="25">
        <f t="shared" si="167"/>
        <v>0</v>
      </c>
      <c r="AO392">
        <f t="shared" si="182"/>
        <v>-0.83333333333333215</v>
      </c>
    </row>
    <row r="393" spans="1:41" x14ac:dyDescent="0.3">
      <c r="A393" s="30">
        <f t="shared" si="174"/>
        <v>384</v>
      </c>
      <c r="B393">
        <v>1288.7040847958456</v>
      </c>
      <c r="C393" s="5">
        <f t="shared" si="153"/>
        <v>287</v>
      </c>
      <c r="D393" s="6">
        <f t="shared" si="168"/>
        <v>-4.0999999999999953E-2</v>
      </c>
      <c r="E393" s="7">
        <f t="shared" si="154"/>
        <v>3284022.2427490703</v>
      </c>
      <c r="I393" s="14"/>
      <c r="J393" s="14"/>
      <c r="K393" s="18"/>
      <c r="L393" s="7">
        <f t="shared" si="155"/>
        <v>25260.691781712481</v>
      </c>
      <c r="M393" s="7">
        <f t="shared" si="180"/>
        <v>2976154.6276285518</v>
      </c>
      <c r="N393" s="14">
        <f t="shared" si="169"/>
        <v>19.601623118711725</v>
      </c>
      <c r="O393" s="13">
        <f t="shared" si="181"/>
        <v>7882.2685352101507</v>
      </c>
      <c r="P393" s="7">
        <f t="shared" si="170"/>
        <v>10157911.658783088</v>
      </c>
      <c r="Q393" s="12">
        <f t="shared" si="175"/>
        <v>383</v>
      </c>
      <c r="R393" s="9">
        <v>1288.7040847958456</v>
      </c>
      <c r="S393" s="11">
        <f t="shared" si="178"/>
        <v>-4.0999999999999953E-2</v>
      </c>
      <c r="T393" s="10">
        <f t="shared" si="171"/>
        <v>7691761.0001999317</v>
      </c>
      <c r="U393" s="10">
        <f t="shared" si="179"/>
        <v>18119150.864854101</v>
      </c>
      <c r="V393" s="10">
        <f t="shared" si="172"/>
        <v>1000</v>
      </c>
      <c r="W393" s="10">
        <f t="shared" si="173"/>
        <v>527482.66540509521</v>
      </c>
      <c r="X393" s="9">
        <f t="shared" si="156"/>
        <v>0.77597332995062118</v>
      </c>
      <c r="Y393" s="9">
        <f t="shared" si="176"/>
        <v>14060.753805808503</v>
      </c>
      <c r="AA393" s="10">
        <f t="shared" si="157"/>
        <v>2762.7202024584808</v>
      </c>
      <c r="AB393" s="10">
        <f t="shared" si="177"/>
        <v>1060884.5577440506</v>
      </c>
      <c r="AC393" s="23"/>
      <c r="AD393" s="25">
        <f t="shared" si="158"/>
        <v>-2762.7202024584808</v>
      </c>
      <c r="AE393" s="25">
        <f t="shared" si="159"/>
        <v>-2762.7202024584808</v>
      </c>
      <c r="AF393" s="25">
        <f t="shared" si="160"/>
        <v>0</v>
      </c>
      <c r="AG393" s="25">
        <f t="shared" si="161"/>
        <v>0</v>
      </c>
      <c r="AH393" s="25">
        <f t="shared" si="162"/>
        <v>0</v>
      </c>
      <c r="AI393" s="25">
        <f t="shared" si="163"/>
        <v>0</v>
      </c>
      <c r="AJ393" s="25">
        <f t="shared" si="164"/>
        <v>0</v>
      </c>
      <c r="AK393" s="25">
        <f t="shared" si="165"/>
        <v>0</v>
      </c>
      <c r="AL393" s="25">
        <f t="shared" si="166"/>
        <v>0</v>
      </c>
      <c r="AM393" s="25">
        <f t="shared" si="167"/>
        <v>0</v>
      </c>
      <c r="AO393">
        <f t="shared" si="182"/>
        <v>-0.91666666666666785</v>
      </c>
    </row>
    <row r="394" spans="1:41" x14ac:dyDescent="0.3">
      <c r="A394" s="30">
        <f t="shared" si="174"/>
        <v>385</v>
      </c>
      <c r="B394">
        <v>1433.0389422929804</v>
      </c>
      <c r="C394" s="5">
        <f t="shared" ref="C394:C405" si="183">IF(AND(A394&gt;=startm,A394&lt;=endm),A394-startm,"NA")</f>
        <v>288</v>
      </c>
      <c r="D394" s="6">
        <f t="shared" si="168"/>
        <v>0.11200000000000013</v>
      </c>
      <c r="E394" s="7">
        <f t="shared" ref="E394:E405" si="184">IF(C394="NA","NA",IF(C394=0,typical,(1+return/12)*typical*((1+return/12)^C394-1)/(return/12)))</f>
        <v>3314174.8376427912</v>
      </c>
      <c r="I394" s="14"/>
      <c r="J394" s="14"/>
      <c r="K394" s="18"/>
      <c r="L394" s="7">
        <f t="shared" ref="L394:L405" si="185">IF(C394="NA","NA",IF(C394=0,typical,IF(L393="NA",typical,IF(INT(C394/12)-(C394/12)=0,L393*(1+gsip1),L393))))</f>
        <v>27812.02165166544</v>
      </c>
      <c r="M394" s="7">
        <f t="shared" si="180"/>
        <v>3003966.649280217</v>
      </c>
      <c r="N394" s="14">
        <f t="shared" si="169"/>
        <v>19.407722170594969</v>
      </c>
      <c r="O394" s="13">
        <f t="shared" si="181"/>
        <v>7901.6762573807455</v>
      </c>
      <c r="P394" s="7">
        <f t="shared" si="170"/>
        <v>11323409.786218461</v>
      </c>
      <c r="Q394" s="12">
        <f t="shared" si="175"/>
        <v>384</v>
      </c>
      <c r="R394" s="9">
        <v>1433.0389422929804</v>
      </c>
      <c r="S394" s="11">
        <f t="shared" si="178"/>
        <v>0.11200000000000013</v>
      </c>
      <c r="T394" s="10">
        <f t="shared" si="171"/>
        <v>7758644.7514057411</v>
      </c>
      <c r="U394" s="10">
        <f t="shared" si="179"/>
        <v>20149607.761717763</v>
      </c>
      <c r="V394" s="10">
        <f t="shared" si="172"/>
        <v>1000</v>
      </c>
      <c r="W394" s="10">
        <f t="shared" si="173"/>
        <v>528482.66540509521</v>
      </c>
      <c r="X394" s="9">
        <f t="shared" ref="X394:X405" si="186">V394/R394</f>
        <v>0.69781774276134989</v>
      </c>
      <c r="Y394" s="9">
        <f t="shared" si="176"/>
        <v>14061.451623551264</v>
      </c>
      <c r="AA394" s="10">
        <f t="shared" ref="AA394:AA405" si="187">typical</f>
        <v>2762.7202024584808</v>
      </c>
      <c r="AB394" s="10">
        <f t="shared" si="177"/>
        <v>1063647.2779465092</v>
      </c>
      <c r="AC394" s="23"/>
      <c r="AD394" s="25">
        <f t="shared" ref="AD394:AD405" si="188">IF(A394=endm,E394,IF(C394="NA","NA",-typical))</f>
        <v>-2762.7202024584808</v>
      </c>
      <c r="AE394" s="25">
        <f t="shared" ref="AE394:AE405" si="189">IF(A394=endm,P394,IF(C394="NA","NA",-typical))</f>
        <v>-2762.7202024584808</v>
      </c>
      <c r="AF394" s="25">
        <f t="shared" ref="AF394:AF405" si="190">IF(A394=endm,F394,IF(C394="NA","NA",-G394))</f>
        <v>0</v>
      </c>
      <c r="AG394" s="25">
        <f t="shared" ref="AG394:AG405" si="191">IF(A394=endm,O394,0)</f>
        <v>0</v>
      </c>
      <c r="AH394" s="25">
        <f t="shared" ref="AH394:AH405" si="192">IF(A394=endm,J394,0)</f>
        <v>0</v>
      </c>
      <c r="AI394" s="25">
        <f t="shared" ref="AI394:AI405" si="193">IF(A394=endm,E394,0)</f>
        <v>0</v>
      </c>
      <c r="AJ394" s="25">
        <f t="shared" ref="AJ394:AJ405" si="194">IF(A394=endm,P394,0)</f>
        <v>0</v>
      </c>
      <c r="AK394" s="25">
        <f t="shared" ref="AK394:AK405" si="195">IF(A394=endm,F394,0)</f>
        <v>0</v>
      </c>
      <c r="AL394" s="25">
        <f t="shared" ref="AL394:AL405" si="196">IF(A394=endm,M394,0)</f>
        <v>0</v>
      </c>
      <c r="AM394" s="25">
        <f t="shared" ref="AM394:AM405" si="197">IF(A394=endm,H394,0)</f>
        <v>0</v>
      </c>
      <c r="AO394">
        <f t="shared" si="182"/>
        <v>0</v>
      </c>
    </row>
    <row r="395" spans="1:41" x14ac:dyDescent="0.3">
      <c r="A395" s="30">
        <f t="shared" si="174"/>
        <v>386</v>
      </c>
      <c r="B395">
        <v>1480.3292273886486</v>
      </c>
      <c r="C395" s="5">
        <f t="shared" si="183"/>
        <v>289</v>
      </c>
      <c r="D395" s="6">
        <f t="shared" ref="D395:D405" si="198">IF(C395="NA","NA",IF(C395=0,0,(B395-B394)/B394))</f>
        <v>3.2999999999999891E-2</v>
      </c>
      <c r="E395" s="7">
        <f t="shared" si="184"/>
        <v>3344578.704160627</v>
      </c>
      <c r="I395" s="14"/>
      <c r="J395" s="14"/>
      <c r="K395" s="18"/>
      <c r="L395" s="7">
        <f t="shared" si="185"/>
        <v>27812.02165166544</v>
      </c>
      <c r="M395" s="7">
        <f t="shared" si="180"/>
        <v>3031778.6709318822</v>
      </c>
      <c r="N395" s="14">
        <f t="shared" ref="N395:N405" si="199">IF(C395="NA","NA",L395/B395)</f>
        <v>18.787727173857668</v>
      </c>
      <c r="O395" s="13">
        <f t="shared" si="181"/>
        <v>7920.4639845546035</v>
      </c>
      <c r="P395" s="7">
        <f t="shared" ref="P395:P405" si="200">IF(C395="NA","NA",O395*B395)</f>
        <v>11724894.330815334</v>
      </c>
      <c r="Q395" s="12">
        <f t="shared" si="175"/>
        <v>385</v>
      </c>
      <c r="R395" s="9">
        <v>1480.3292273886486</v>
      </c>
      <c r="S395" s="11">
        <f t="shared" si="178"/>
        <v>3.2999999999999891E-2</v>
      </c>
      <c r="T395" s="10">
        <f t="shared" ref="T395:T405" si="201">(1+return/12)*typical*((1+return/12)^Q395-1)/(return/12)</f>
        <v>7826085.8672049353</v>
      </c>
      <c r="U395" s="10">
        <f t="shared" si="179"/>
        <v>20815577.817854449</v>
      </c>
      <c r="V395" s="10">
        <f t="shared" ref="V395:V405" si="202">IF((U395-T395)&gt;0,IF(typical-(U395-T395)&lt;min,min,typical-(U395-T395)),IF((U395-T395)&lt;0,IF(typical-(U395-T395)&gt;max,max,typical-(U395-T395)),IF((T395-U395)=0,min,)))</f>
        <v>1000</v>
      </c>
      <c r="W395" s="10">
        <f t="shared" ref="W395:W405" si="203">W394+V395</f>
        <v>529482.66540509521</v>
      </c>
      <c r="X395" s="9">
        <f t="shared" si="186"/>
        <v>0.67552540441563402</v>
      </c>
      <c r="Y395" s="9">
        <f t="shared" si="176"/>
        <v>14062.12714895568</v>
      </c>
      <c r="AA395" s="10">
        <f t="shared" si="187"/>
        <v>2762.7202024584808</v>
      </c>
      <c r="AB395" s="10">
        <f t="shared" si="177"/>
        <v>1066409.9981489677</v>
      </c>
      <c r="AC395" s="23"/>
      <c r="AD395" s="25">
        <f t="shared" si="188"/>
        <v>-2762.7202024584808</v>
      </c>
      <c r="AE395" s="25">
        <f t="shared" si="189"/>
        <v>-2762.7202024584808</v>
      </c>
      <c r="AF395" s="25">
        <f t="shared" si="190"/>
        <v>0</v>
      </c>
      <c r="AG395" s="25">
        <f t="shared" si="191"/>
        <v>0</v>
      </c>
      <c r="AH395" s="25">
        <f t="shared" si="192"/>
        <v>0</v>
      </c>
      <c r="AI395" s="25">
        <f t="shared" si="193"/>
        <v>0</v>
      </c>
      <c r="AJ395" s="25">
        <f t="shared" si="194"/>
        <v>0</v>
      </c>
      <c r="AK395" s="25">
        <f t="shared" si="195"/>
        <v>0</v>
      </c>
      <c r="AL395" s="25">
        <f t="shared" si="196"/>
        <v>0</v>
      </c>
      <c r="AM395" s="25">
        <f t="shared" si="197"/>
        <v>0</v>
      </c>
      <c r="AO395">
        <f t="shared" si="182"/>
        <v>-8.3333333333332149E-2</v>
      </c>
    </row>
    <row r="396" spans="1:41" x14ac:dyDescent="0.3">
      <c r="A396" s="30">
        <f t="shared" ref="A396:A405" si="204">A395+1</f>
        <v>387</v>
      </c>
      <c r="B396">
        <v>1450.7226428408756</v>
      </c>
      <c r="C396" s="5">
        <f t="shared" si="183"/>
        <v>290</v>
      </c>
      <c r="D396" s="6">
        <f t="shared" si="198"/>
        <v>-2.0000000000000073E-2</v>
      </c>
      <c r="E396" s="7">
        <f t="shared" si="184"/>
        <v>3375235.9362327778</v>
      </c>
      <c r="I396" s="14"/>
      <c r="J396" s="14"/>
      <c r="K396" s="18"/>
      <c r="L396" s="7">
        <f t="shared" si="185"/>
        <v>27812.02165166544</v>
      </c>
      <c r="M396" s="7">
        <f t="shared" si="180"/>
        <v>3059590.6925835474</v>
      </c>
      <c r="N396" s="14">
        <f t="shared" si="199"/>
        <v>19.171150177405785</v>
      </c>
      <c r="O396" s="13">
        <f t="shared" si="181"/>
        <v>7939.6351347320096</v>
      </c>
      <c r="P396" s="7">
        <f t="shared" si="200"/>
        <v>11518208.465850692</v>
      </c>
      <c r="Q396" s="12">
        <f t="shared" ref="Q396:Q405" si="205">Q395+1</f>
        <v>386</v>
      </c>
      <c r="R396" s="9">
        <v>1450.7226428408756</v>
      </c>
      <c r="S396" s="11">
        <f t="shared" si="178"/>
        <v>-2.0000000000000073E-2</v>
      </c>
      <c r="T396" s="10">
        <f t="shared" si="201"/>
        <v>7894088.9923024559</v>
      </c>
      <c r="U396" s="10">
        <f t="shared" si="179"/>
        <v>20400246.26149736</v>
      </c>
      <c r="V396" s="10">
        <f t="shared" si="202"/>
        <v>1000</v>
      </c>
      <c r="W396" s="10">
        <f t="shared" si="203"/>
        <v>530482.66540509521</v>
      </c>
      <c r="X396" s="9">
        <f t="shared" si="186"/>
        <v>0.68931163715881039</v>
      </c>
      <c r="Y396" s="9">
        <f t="shared" ref="Y396:Y405" si="206">Y395+X396</f>
        <v>14062.81646059284</v>
      </c>
      <c r="AA396" s="10">
        <f t="shared" si="187"/>
        <v>2762.7202024584808</v>
      </c>
      <c r="AB396" s="10">
        <f t="shared" ref="AB396:AB405" si="207">AB395+AA396</f>
        <v>1069172.7183514263</v>
      </c>
      <c r="AC396" s="23"/>
      <c r="AD396" s="25">
        <f t="shared" si="188"/>
        <v>-2762.7202024584808</v>
      </c>
      <c r="AE396" s="25">
        <f t="shared" si="189"/>
        <v>-2762.7202024584808</v>
      </c>
      <c r="AF396" s="25">
        <f t="shared" si="190"/>
        <v>0</v>
      </c>
      <c r="AG396" s="25">
        <f t="shared" si="191"/>
        <v>0</v>
      </c>
      <c r="AH396" s="25">
        <f t="shared" si="192"/>
        <v>0</v>
      </c>
      <c r="AI396" s="25">
        <f t="shared" si="193"/>
        <v>0</v>
      </c>
      <c r="AJ396" s="25">
        <f t="shared" si="194"/>
        <v>0</v>
      </c>
      <c r="AK396" s="25">
        <f t="shared" si="195"/>
        <v>0</v>
      </c>
      <c r="AL396" s="25">
        <f t="shared" si="196"/>
        <v>0</v>
      </c>
      <c r="AM396" s="25">
        <f t="shared" si="197"/>
        <v>0</v>
      </c>
      <c r="AO396">
        <f t="shared" si="182"/>
        <v>-0.16666666666666785</v>
      </c>
    </row>
    <row r="397" spans="1:41" x14ac:dyDescent="0.3">
      <c r="A397" s="30">
        <f t="shared" si="204"/>
        <v>388</v>
      </c>
      <c r="B397">
        <v>1443.4690296266713</v>
      </c>
      <c r="C397" s="5">
        <f t="shared" si="183"/>
        <v>291</v>
      </c>
      <c r="D397" s="6">
        <f t="shared" si="198"/>
        <v>-4.9999999999999316E-3</v>
      </c>
      <c r="E397" s="7">
        <f t="shared" si="184"/>
        <v>3406148.6452388624</v>
      </c>
      <c r="I397" s="14"/>
      <c r="J397" s="14"/>
      <c r="K397" s="18"/>
      <c r="L397" s="7">
        <f t="shared" si="185"/>
        <v>27812.02165166544</v>
      </c>
      <c r="M397" s="7">
        <f t="shared" si="180"/>
        <v>3087402.7142352127</v>
      </c>
      <c r="N397" s="14">
        <f t="shared" si="199"/>
        <v>19.267487615483198</v>
      </c>
      <c r="O397" s="13">
        <f t="shared" si="181"/>
        <v>7958.902622347493</v>
      </c>
      <c r="P397" s="7">
        <f t="shared" si="200"/>
        <v>11488429.445173105</v>
      </c>
      <c r="Q397" s="12">
        <f t="shared" si="205"/>
        <v>387</v>
      </c>
      <c r="R397" s="9">
        <v>1443.4690296266713</v>
      </c>
      <c r="S397" s="11">
        <f t="shared" si="178"/>
        <v>-4.9999999999999316E-3</v>
      </c>
      <c r="T397" s="10">
        <f t="shared" si="201"/>
        <v>7962658.8101091208</v>
      </c>
      <c r="U397" s="10">
        <f t="shared" si="179"/>
        <v>20299240.030189876</v>
      </c>
      <c r="V397" s="10">
        <f t="shared" si="202"/>
        <v>1000</v>
      </c>
      <c r="W397" s="10">
        <f t="shared" si="203"/>
        <v>531482.66540509521</v>
      </c>
      <c r="X397" s="9">
        <f t="shared" si="186"/>
        <v>0.69277551473247267</v>
      </c>
      <c r="Y397" s="9">
        <f t="shared" si="206"/>
        <v>14063.509236107571</v>
      </c>
      <c r="AA397" s="10">
        <f t="shared" si="187"/>
        <v>2762.7202024584808</v>
      </c>
      <c r="AB397" s="10">
        <f t="shared" si="207"/>
        <v>1071935.4385538849</v>
      </c>
      <c r="AC397" s="23"/>
      <c r="AD397" s="25">
        <f t="shared" si="188"/>
        <v>-2762.7202024584808</v>
      </c>
      <c r="AE397" s="25">
        <f t="shared" si="189"/>
        <v>-2762.7202024584808</v>
      </c>
      <c r="AF397" s="25">
        <f t="shared" si="190"/>
        <v>0</v>
      </c>
      <c r="AG397" s="25">
        <f t="shared" si="191"/>
        <v>0</v>
      </c>
      <c r="AH397" s="25">
        <f t="shared" si="192"/>
        <v>0</v>
      </c>
      <c r="AI397" s="25">
        <f t="shared" si="193"/>
        <v>0</v>
      </c>
      <c r="AJ397" s="25">
        <f t="shared" si="194"/>
        <v>0</v>
      </c>
      <c r="AK397" s="25">
        <f t="shared" si="195"/>
        <v>0</v>
      </c>
      <c r="AL397" s="25">
        <f t="shared" si="196"/>
        <v>0</v>
      </c>
      <c r="AM397" s="25">
        <f t="shared" si="197"/>
        <v>0</v>
      </c>
      <c r="AO397">
        <f t="shared" si="182"/>
        <v>-0.25</v>
      </c>
    </row>
    <row r="398" spans="1:41" x14ac:dyDescent="0.3">
      <c r="A398" s="30">
        <f t="shared" si="204"/>
        <v>389</v>
      </c>
      <c r="B398">
        <v>1351.0870117305642</v>
      </c>
      <c r="C398" s="5">
        <f t="shared" si="183"/>
        <v>292</v>
      </c>
      <c r="D398" s="6">
        <f t="shared" si="198"/>
        <v>-6.4000000000000071E-2</v>
      </c>
      <c r="E398" s="7">
        <f t="shared" si="184"/>
        <v>3437318.960153332</v>
      </c>
      <c r="I398" s="14"/>
      <c r="J398" s="14"/>
      <c r="K398" s="18"/>
      <c r="L398" s="7">
        <f t="shared" si="185"/>
        <v>27812.02165166544</v>
      </c>
      <c r="M398" s="7">
        <f t="shared" si="180"/>
        <v>3115214.7358868779</v>
      </c>
      <c r="N398" s="14">
        <f t="shared" si="199"/>
        <v>20.584922666114529</v>
      </c>
      <c r="O398" s="13">
        <f t="shared" si="181"/>
        <v>7979.4875450136078</v>
      </c>
      <c r="P398" s="7">
        <f t="shared" si="200"/>
        <v>10780981.982333692</v>
      </c>
      <c r="Q398" s="12">
        <f t="shared" si="205"/>
        <v>388</v>
      </c>
      <c r="R398" s="9">
        <v>1351.0870117305642</v>
      </c>
      <c r="S398" s="11">
        <f t="shared" ref="S398:S405" si="208">(R398-R397)/R397</f>
        <v>-6.4000000000000071E-2</v>
      </c>
      <c r="T398" s="10">
        <f t="shared" si="201"/>
        <v>8031800.0430641742</v>
      </c>
      <c r="U398" s="10">
        <f t="shared" ref="U398:U405" si="209">(U397+V397)*(1+S398)</f>
        <v>19001024.668257721</v>
      </c>
      <c r="V398" s="10">
        <f t="shared" si="202"/>
        <v>1000</v>
      </c>
      <c r="W398" s="10">
        <f t="shared" si="203"/>
        <v>532482.66540509521</v>
      </c>
      <c r="X398" s="9">
        <f t="shared" si="186"/>
        <v>0.74014478069708622</v>
      </c>
      <c r="Y398" s="9">
        <f t="shared" si="206"/>
        <v>14064.249380888268</v>
      </c>
      <c r="AA398" s="10">
        <f t="shared" si="187"/>
        <v>2762.7202024584808</v>
      </c>
      <c r="AB398" s="10">
        <f t="shared" si="207"/>
        <v>1074698.1587563434</v>
      </c>
      <c r="AC398" s="23"/>
      <c r="AD398" s="25">
        <f t="shared" si="188"/>
        <v>-2762.7202024584808</v>
      </c>
      <c r="AE398" s="25">
        <f t="shared" si="189"/>
        <v>-2762.7202024584808</v>
      </c>
      <c r="AF398" s="25">
        <f t="shared" si="190"/>
        <v>0</v>
      </c>
      <c r="AG398" s="25">
        <f t="shared" si="191"/>
        <v>0</v>
      </c>
      <c r="AH398" s="25">
        <f t="shared" si="192"/>
        <v>0</v>
      </c>
      <c r="AI398" s="25">
        <f t="shared" si="193"/>
        <v>0</v>
      </c>
      <c r="AJ398" s="25">
        <f t="shared" si="194"/>
        <v>0</v>
      </c>
      <c r="AK398" s="25">
        <f t="shared" si="195"/>
        <v>0</v>
      </c>
      <c r="AL398" s="25">
        <f t="shared" si="196"/>
        <v>0</v>
      </c>
      <c r="AM398" s="25">
        <f t="shared" si="197"/>
        <v>0</v>
      </c>
      <c r="AO398">
        <f t="shared" si="182"/>
        <v>-0.33333333333333215</v>
      </c>
    </row>
    <row r="399" spans="1:41" x14ac:dyDescent="0.3">
      <c r="A399" s="30">
        <f t="shared" si="204"/>
        <v>390</v>
      </c>
      <c r="B399">
        <v>1452.4185376103565</v>
      </c>
      <c r="C399" s="5">
        <f t="shared" si="183"/>
        <v>293</v>
      </c>
      <c r="D399" s="6">
        <f t="shared" si="198"/>
        <v>7.4999999999999956E-2</v>
      </c>
      <c r="E399" s="7">
        <f t="shared" si="184"/>
        <v>3468749.0276920884</v>
      </c>
      <c r="I399" s="14"/>
      <c r="J399" s="14"/>
      <c r="K399" s="18"/>
      <c r="L399" s="7">
        <f t="shared" si="185"/>
        <v>27812.02165166544</v>
      </c>
      <c r="M399" s="7">
        <f t="shared" si="180"/>
        <v>3143026.7575385431</v>
      </c>
      <c r="N399" s="14">
        <f t="shared" si="199"/>
        <v>19.148765270804216</v>
      </c>
      <c r="O399" s="13">
        <f t="shared" si="181"/>
        <v>7998.6363102844116</v>
      </c>
      <c r="P399" s="7">
        <f t="shared" si="200"/>
        <v>11617367.652660383</v>
      </c>
      <c r="Q399" s="12">
        <f t="shared" si="205"/>
        <v>389</v>
      </c>
      <c r="R399" s="9">
        <v>1452.4185376103565</v>
      </c>
      <c r="S399" s="11">
        <f t="shared" si="208"/>
        <v>7.4999999999999956E-2</v>
      </c>
      <c r="T399" s="10">
        <f t="shared" si="201"/>
        <v>8101517.452960521</v>
      </c>
      <c r="U399" s="10">
        <f t="shared" si="209"/>
        <v>20427176.518377051</v>
      </c>
      <c r="V399" s="10">
        <f t="shared" si="202"/>
        <v>1000</v>
      </c>
      <c r="W399" s="10">
        <f t="shared" si="203"/>
        <v>533482.66540509521</v>
      </c>
      <c r="X399" s="9">
        <f t="shared" si="186"/>
        <v>0.68850677274147554</v>
      </c>
      <c r="Y399" s="9">
        <f t="shared" si="206"/>
        <v>14064.93788766101</v>
      </c>
      <c r="AA399" s="10">
        <f t="shared" si="187"/>
        <v>2762.7202024584808</v>
      </c>
      <c r="AB399" s="10">
        <f t="shared" si="207"/>
        <v>1077460.878958802</v>
      </c>
      <c r="AC399" s="23"/>
      <c r="AD399" s="25">
        <f t="shared" si="188"/>
        <v>-2762.7202024584808</v>
      </c>
      <c r="AE399" s="25">
        <f t="shared" si="189"/>
        <v>-2762.7202024584808</v>
      </c>
      <c r="AF399" s="25">
        <f t="shared" si="190"/>
        <v>0</v>
      </c>
      <c r="AG399" s="25">
        <f t="shared" si="191"/>
        <v>0</v>
      </c>
      <c r="AH399" s="25">
        <f t="shared" si="192"/>
        <v>0</v>
      </c>
      <c r="AI399" s="25">
        <f t="shared" si="193"/>
        <v>0</v>
      </c>
      <c r="AJ399" s="25">
        <f t="shared" si="194"/>
        <v>0</v>
      </c>
      <c r="AK399" s="25">
        <f t="shared" si="195"/>
        <v>0</v>
      </c>
      <c r="AL399" s="25">
        <f t="shared" si="196"/>
        <v>0</v>
      </c>
      <c r="AM399" s="25">
        <f t="shared" si="197"/>
        <v>0</v>
      </c>
      <c r="AO399">
        <f t="shared" si="182"/>
        <v>-0.41666666666666785</v>
      </c>
    </row>
    <row r="400" spans="1:41" x14ac:dyDescent="0.3">
      <c r="A400" s="30">
        <f t="shared" si="204"/>
        <v>391</v>
      </c>
      <c r="B400">
        <v>1436.4419336966425</v>
      </c>
      <c r="C400" s="5">
        <f t="shared" si="183"/>
        <v>294</v>
      </c>
      <c r="D400" s="6">
        <f t="shared" si="198"/>
        <v>-1.0999999999999996E-2</v>
      </c>
      <c r="E400" s="7">
        <f t="shared" si="184"/>
        <v>3500441.0124603352</v>
      </c>
      <c r="I400" s="14"/>
      <c r="J400" s="14"/>
      <c r="K400" s="18"/>
      <c r="L400" s="7">
        <f t="shared" si="185"/>
        <v>27812.02165166544</v>
      </c>
      <c r="M400" s="7">
        <f t="shared" si="180"/>
        <v>3170838.7791902083</v>
      </c>
      <c r="N400" s="14">
        <f t="shared" si="199"/>
        <v>19.361744459862706</v>
      </c>
      <c r="O400" s="13">
        <f t="shared" si="181"/>
        <v>8017.9980547442747</v>
      </c>
      <c r="P400" s="7">
        <f t="shared" si="200"/>
        <v>11517388.630132785</v>
      </c>
      <c r="Q400" s="12">
        <f t="shared" si="205"/>
        <v>390</v>
      </c>
      <c r="R400" s="9">
        <v>1436.4419336966425</v>
      </c>
      <c r="S400" s="11">
        <f t="shared" si="208"/>
        <v>-1.0999999999999996E-2</v>
      </c>
      <c r="T400" s="10">
        <f t="shared" si="201"/>
        <v>8171815.8412726726</v>
      </c>
      <c r="U400" s="10">
        <f t="shared" si="209"/>
        <v>20203466.576674905</v>
      </c>
      <c r="V400" s="10">
        <f t="shared" si="202"/>
        <v>1000</v>
      </c>
      <c r="W400" s="10">
        <f t="shared" si="203"/>
        <v>534482.66540509521</v>
      </c>
      <c r="X400" s="9">
        <f t="shared" si="186"/>
        <v>0.69616458315619367</v>
      </c>
      <c r="Y400" s="9">
        <f t="shared" si="206"/>
        <v>14065.634052244166</v>
      </c>
      <c r="AA400" s="10">
        <f t="shared" si="187"/>
        <v>2762.7202024584808</v>
      </c>
      <c r="AB400" s="10">
        <f t="shared" si="207"/>
        <v>1080223.5991612605</v>
      </c>
      <c r="AC400" s="23"/>
      <c r="AD400" s="25">
        <f t="shared" si="188"/>
        <v>-2762.7202024584808</v>
      </c>
      <c r="AE400" s="25">
        <f t="shared" si="189"/>
        <v>-2762.7202024584808</v>
      </c>
      <c r="AF400" s="25">
        <f t="shared" si="190"/>
        <v>0</v>
      </c>
      <c r="AG400" s="25">
        <f t="shared" si="191"/>
        <v>0</v>
      </c>
      <c r="AH400" s="25">
        <f t="shared" si="192"/>
        <v>0</v>
      </c>
      <c r="AI400" s="25">
        <f t="shared" si="193"/>
        <v>0</v>
      </c>
      <c r="AJ400" s="25">
        <f t="shared" si="194"/>
        <v>0</v>
      </c>
      <c r="AK400" s="25">
        <f t="shared" si="195"/>
        <v>0</v>
      </c>
      <c r="AL400" s="25">
        <f t="shared" si="196"/>
        <v>0</v>
      </c>
      <c r="AM400" s="25">
        <f t="shared" si="197"/>
        <v>0</v>
      </c>
      <c r="AO400">
        <f t="shared" si="182"/>
        <v>-0.5</v>
      </c>
    </row>
    <row r="401" spans="1:41" x14ac:dyDescent="0.3">
      <c r="A401" s="30">
        <f t="shared" si="204"/>
        <v>392</v>
      </c>
      <c r="B401">
        <v>1452.2427949673054</v>
      </c>
      <c r="C401" s="5">
        <f t="shared" si="183"/>
        <v>295</v>
      </c>
      <c r="D401" s="6">
        <f t="shared" si="198"/>
        <v>1.0999999999999838E-2</v>
      </c>
      <c r="E401" s="7">
        <f t="shared" si="184"/>
        <v>3532397.0971016493</v>
      </c>
      <c r="I401" s="14"/>
      <c r="J401" s="14"/>
      <c r="K401" s="18"/>
      <c r="L401" s="7">
        <f t="shared" si="185"/>
        <v>27812.02165166544</v>
      </c>
      <c r="M401" s="7">
        <f t="shared" si="180"/>
        <v>3198650.8008418735</v>
      </c>
      <c r="N401" s="14">
        <f t="shared" si="199"/>
        <v>19.151082551792985</v>
      </c>
      <c r="O401" s="13">
        <f t="shared" si="181"/>
        <v>8037.1491372960672</v>
      </c>
      <c r="P401" s="7">
        <f t="shared" si="200"/>
        <v>11671891.926715909</v>
      </c>
      <c r="Q401" s="12">
        <f t="shared" si="205"/>
        <v>391</v>
      </c>
      <c r="R401" s="9">
        <v>1452.2427949673054</v>
      </c>
      <c r="S401" s="11">
        <f t="shared" si="208"/>
        <v>1.0999999999999838E-2</v>
      </c>
      <c r="T401" s="10">
        <f t="shared" si="201"/>
        <v>8242700.0494874222</v>
      </c>
      <c r="U401" s="10">
        <f t="shared" si="209"/>
        <v>20426715.709018327</v>
      </c>
      <c r="V401" s="10">
        <f t="shared" si="202"/>
        <v>1000</v>
      </c>
      <c r="W401" s="10">
        <f t="shared" si="203"/>
        <v>535482.66540509521</v>
      </c>
      <c r="X401" s="9">
        <f t="shared" si="186"/>
        <v>0.6885900921426249</v>
      </c>
      <c r="Y401" s="9">
        <f t="shared" si="206"/>
        <v>14066.322642336308</v>
      </c>
      <c r="AA401" s="10">
        <f t="shared" si="187"/>
        <v>2762.7202024584808</v>
      </c>
      <c r="AB401" s="10">
        <f t="shared" si="207"/>
        <v>1082986.3193637191</v>
      </c>
      <c r="AC401" s="23"/>
      <c r="AD401" s="25">
        <f t="shared" si="188"/>
        <v>-2762.7202024584808</v>
      </c>
      <c r="AE401" s="25">
        <f t="shared" si="189"/>
        <v>-2762.7202024584808</v>
      </c>
      <c r="AF401" s="25">
        <f t="shared" si="190"/>
        <v>0</v>
      </c>
      <c r="AG401" s="25">
        <f t="shared" si="191"/>
        <v>0</v>
      </c>
      <c r="AH401" s="25">
        <f t="shared" si="192"/>
        <v>0</v>
      </c>
      <c r="AI401" s="25">
        <f t="shared" si="193"/>
        <v>0</v>
      </c>
      <c r="AJ401" s="25">
        <f t="shared" si="194"/>
        <v>0</v>
      </c>
      <c r="AK401" s="25">
        <f t="shared" si="195"/>
        <v>0</v>
      </c>
      <c r="AL401" s="25">
        <f t="shared" si="196"/>
        <v>0</v>
      </c>
      <c r="AM401" s="25">
        <f t="shared" si="197"/>
        <v>0</v>
      </c>
      <c r="AO401">
        <f t="shared" si="182"/>
        <v>-0.58333333333333215</v>
      </c>
    </row>
    <row r="402" spans="1:41" x14ac:dyDescent="0.3">
      <c r="A402" s="30">
        <f t="shared" si="204"/>
        <v>393</v>
      </c>
      <c r="B402">
        <v>1562.6132473848206</v>
      </c>
      <c r="C402" s="5">
        <f t="shared" si="183"/>
        <v>296</v>
      </c>
      <c r="D402" s="6">
        <f t="shared" si="198"/>
        <v>7.6000000000000026E-2</v>
      </c>
      <c r="E402" s="7">
        <f t="shared" si="184"/>
        <v>3564619.4824483097</v>
      </c>
      <c r="I402" s="14"/>
      <c r="J402" s="14"/>
      <c r="K402" s="18"/>
      <c r="L402" s="7">
        <f t="shared" si="185"/>
        <v>27812.02165166544</v>
      </c>
      <c r="M402" s="7">
        <f t="shared" si="180"/>
        <v>3226462.8224935387</v>
      </c>
      <c r="N402" s="14">
        <f t="shared" si="199"/>
        <v>17.798403858543665</v>
      </c>
      <c r="O402" s="13">
        <f t="shared" si="181"/>
        <v>8054.9475411546109</v>
      </c>
      <c r="P402" s="7">
        <f t="shared" si="200"/>
        <v>12586767.734797982</v>
      </c>
      <c r="Q402" s="12">
        <f t="shared" si="205"/>
        <v>392</v>
      </c>
      <c r="R402" s="9">
        <v>1562.6132473848206</v>
      </c>
      <c r="S402" s="11">
        <f t="shared" si="208"/>
        <v>7.6000000000000026E-2</v>
      </c>
      <c r="T402" s="10">
        <f t="shared" si="201"/>
        <v>8314174.9594372977</v>
      </c>
      <c r="U402" s="10">
        <f t="shared" si="209"/>
        <v>21980222.10290372</v>
      </c>
      <c r="V402" s="10">
        <f t="shared" si="202"/>
        <v>1000</v>
      </c>
      <c r="W402" s="10">
        <f t="shared" si="203"/>
        <v>536482.66540509521</v>
      </c>
      <c r="X402" s="9">
        <f t="shared" si="186"/>
        <v>0.63995361723292277</v>
      </c>
      <c r="Y402" s="9">
        <f t="shared" si="206"/>
        <v>14066.962595953541</v>
      </c>
      <c r="AA402" s="10">
        <f t="shared" si="187"/>
        <v>2762.7202024584808</v>
      </c>
      <c r="AB402" s="10">
        <f t="shared" si="207"/>
        <v>1085749.0395661776</v>
      </c>
      <c r="AC402" s="23"/>
      <c r="AD402" s="25">
        <f t="shared" si="188"/>
        <v>-2762.7202024584808</v>
      </c>
      <c r="AE402" s="25">
        <f t="shared" si="189"/>
        <v>-2762.7202024584808</v>
      </c>
      <c r="AF402" s="25">
        <f t="shared" si="190"/>
        <v>0</v>
      </c>
      <c r="AG402" s="25">
        <f t="shared" si="191"/>
        <v>0</v>
      </c>
      <c r="AH402" s="25">
        <f t="shared" si="192"/>
        <v>0</v>
      </c>
      <c r="AI402" s="25">
        <f t="shared" si="193"/>
        <v>0</v>
      </c>
      <c r="AJ402" s="25">
        <f t="shared" si="194"/>
        <v>0</v>
      </c>
      <c r="AK402" s="25">
        <f t="shared" si="195"/>
        <v>0</v>
      </c>
      <c r="AL402" s="25">
        <f t="shared" si="196"/>
        <v>0</v>
      </c>
      <c r="AM402" s="25">
        <f t="shared" si="197"/>
        <v>0</v>
      </c>
      <c r="AO402">
        <f t="shared" si="182"/>
        <v>-0.66666666666666785</v>
      </c>
    </row>
    <row r="403" spans="1:41" x14ac:dyDescent="0.3">
      <c r="A403" s="30">
        <f t="shared" si="204"/>
        <v>394</v>
      </c>
      <c r="B403">
        <v>1540.7366619214331</v>
      </c>
      <c r="C403" s="5">
        <f t="shared" si="183"/>
        <v>297</v>
      </c>
      <c r="D403" s="6">
        <f t="shared" si="198"/>
        <v>-1.4000000000000025E-2</v>
      </c>
      <c r="E403" s="7">
        <f t="shared" si="184"/>
        <v>3597110.3876728569</v>
      </c>
      <c r="I403" s="14"/>
      <c r="J403" s="14"/>
      <c r="K403" s="18"/>
      <c r="L403" s="7">
        <f t="shared" si="185"/>
        <v>27812.02165166544</v>
      </c>
      <c r="M403" s="7">
        <f t="shared" si="180"/>
        <v>3254274.8441452039</v>
      </c>
      <c r="N403" s="14">
        <f t="shared" si="199"/>
        <v>18.051119531991549</v>
      </c>
      <c r="O403" s="13">
        <f t="shared" si="181"/>
        <v>8072.9986606866023</v>
      </c>
      <c r="P403" s="7">
        <f t="shared" si="200"/>
        <v>12438365.008162476</v>
      </c>
      <c r="Q403" s="12">
        <f t="shared" si="205"/>
        <v>393</v>
      </c>
      <c r="R403" s="9">
        <v>1540.7366619214331</v>
      </c>
      <c r="S403" s="11">
        <f t="shared" si="208"/>
        <v>-1.4000000000000025E-2</v>
      </c>
      <c r="T403" s="10">
        <f t="shared" si="201"/>
        <v>8386245.4936367525</v>
      </c>
      <c r="U403" s="10">
        <f t="shared" si="209"/>
        <v>21673484.993463069</v>
      </c>
      <c r="V403" s="10">
        <f t="shared" si="202"/>
        <v>1000</v>
      </c>
      <c r="W403" s="10">
        <f t="shared" si="203"/>
        <v>537482.66540509521</v>
      </c>
      <c r="X403" s="9">
        <f t="shared" si="186"/>
        <v>0.64904017974941464</v>
      </c>
      <c r="Y403" s="9">
        <f t="shared" si="206"/>
        <v>14067.61163613329</v>
      </c>
      <c r="AA403" s="10">
        <f t="shared" si="187"/>
        <v>2762.7202024584808</v>
      </c>
      <c r="AB403" s="10">
        <f t="shared" si="207"/>
        <v>1088511.7597686362</v>
      </c>
      <c r="AC403" s="23"/>
      <c r="AD403" s="25">
        <f t="shared" si="188"/>
        <v>-2762.7202024584808</v>
      </c>
      <c r="AE403" s="25">
        <f t="shared" si="189"/>
        <v>-2762.7202024584808</v>
      </c>
      <c r="AF403" s="25">
        <f t="shared" si="190"/>
        <v>0</v>
      </c>
      <c r="AG403" s="25">
        <f t="shared" si="191"/>
        <v>0</v>
      </c>
      <c r="AH403" s="25">
        <f t="shared" si="192"/>
        <v>0</v>
      </c>
      <c r="AI403" s="25">
        <f t="shared" si="193"/>
        <v>0</v>
      </c>
      <c r="AJ403" s="25">
        <f t="shared" si="194"/>
        <v>0</v>
      </c>
      <c r="AK403" s="25">
        <f t="shared" si="195"/>
        <v>0</v>
      </c>
      <c r="AL403" s="25">
        <f t="shared" si="196"/>
        <v>0</v>
      </c>
      <c r="AM403" s="25">
        <f t="shared" si="197"/>
        <v>0</v>
      </c>
      <c r="AO403">
        <f t="shared" si="182"/>
        <v>-0.75</v>
      </c>
    </row>
    <row r="404" spans="1:41" x14ac:dyDescent="0.3">
      <c r="A404" s="30">
        <f t="shared" si="204"/>
        <v>395</v>
      </c>
      <c r="B404">
        <v>1610.0698117078975</v>
      </c>
      <c r="C404" s="5">
        <f t="shared" si="183"/>
        <v>298</v>
      </c>
      <c r="D404" s="6">
        <f t="shared" si="198"/>
        <v>4.4999999999999971E-2</v>
      </c>
      <c r="E404" s="7">
        <f t="shared" si="184"/>
        <v>3629872.0504409433</v>
      </c>
      <c r="I404" s="14"/>
      <c r="J404" s="14"/>
      <c r="K404" s="18"/>
      <c r="L404" s="7">
        <f t="shared" si="185"/>
        <v>27812.02165166544</v>
      </c>
      <c r="M404" s="7">
        <f t="shared" si="180"/>
        <v>3282086.8657968692</v>
      </c>
      <c r="N404" s="14">
        <f t="shared" si="199"/>
        <v>17.273798595207225</v>
      </c>
      <c r="O404" s="13">
        <f t="shared" si="181"/>
        <v>8090.2724592818095</v>
      </c>
      <c r="P404" s="7">
        <f t="shared" si="200"/>
        <v>13025903.455181452</v>
      </c>
      <c r="Q404" s="12">
        <f t="shared" si="205"/>
        <v>394</v>
      </c>
      <c r="R404" s="9">
        <v>1610.0698117078975</v>
      </c>
      <c r="S404" s="11">
        <f t="shared" si="208"/>
        <v>4.4999999999999971E-2</v>
      </c>
      <c r="T404" s="10">
        <f t="shared" si="201"/>
        <v>8458916.6156212036</v>
      </c>
      <c r="U404" s="10">
        <f t="shared" si="209"/>
        <v>22649836.818168905</v>
      </c>
      <c r="V404" s="10">
        <f t="shared" si="202"/>
        <v>1000</v>
      </c>
      <c r="W404" s="10">
        <f t="shared" si="203"/>
        <v>538482.66540509521</v>
      </c>
      <c r="X404" s="9">
        <f t="shared" si="186"/>
        <v>0.62109108109991829</v>
      </c>
      <c r="Y404" s="9">
        <f t="shared" si="206"/>
        <v>14068.23272721439</v>
      </c>
      <c r="AA404" s="10">
        <f t="shared" si="187"/>
        <v>2762.7202024584808</v>
      </c>
      <c r="AB404" s="10">
        <f t="shared" si="207"/>
        <v>1091274.4799710948</v>
      </c>
      <c r="AC404" s="23"/>
      <c r="AD404" s="25">
        <f t="shared" si="188"/>
        <v>-2762.7202024584808</v>
      </c>
      <c r="AE404" s="25">
        <f t="shared" si="189"/>
        <v>-2762.7202024584808</v>
      </c>
      <c r="AF404" s="25">
        <f t="shared" si="190"/>
        <v>0</v>
      </c>
      <c r="AG404" s="25">
        <f t="shared" si="191"/>
        <v>0</v>
      </c>
      <c r="AH404" s="25">
        <f t="shared" si="192"/>
        <v>0</v>
      </c>
      <c r="AI404" s="25">
        <f t="shared" si="193"/>
        <v>0</v>
      </c>
      <c r="AJ404" s="25">
        <f t="shared" si="194"/>
        <v>0</v>
      </c>
      <c r="AK404" s="25">
        <f t="shared" si="195"/>
        <v>0</v>
      </c>
      <c r="AL404" s="25">
        <f t="shared" si="196"/>
        <v>0</v>
      </c>
      <c r="AM404" s="25">
        <f t="shared" si="197"/>
        <v>0</v>
      </c>
      <c r="AO404">
        <f t="shared" si="182"/>
        <v>-0.83333333333333215</v>
      </c>
    </row>
    <row r="405" spans="1:41" x14ac:dyDescent="0.3">
      <c r="A405" s="30">
        <f t="shared" si="204"/>
        <v>396</v>
      </c>
      <c r="B405">
        <v>1616.5100909547291</v>
      </c>
      <c r="C405" s="5">
        <f t="shared" si="183"/>
        <v>299</v>
      </c>
      <c r="D405" s="6">
        <f t="shared" si="198"/>
        <v>3.9999999999999758E-3</v>
      </c>
      <c r="E405" s="7">
        <f t="shared" si="184"/>
        <v>3662906.72706543</v>
      </c>
      <c r="I405" s="14"/>
      <c r="J405" s="14"/>
      <c r="K405" s="18"/>
      <c r="L405" s="7">
        <f t="shared" si="185"/>
        <v>27812.02165166544</v>
      </c>
      <c r="M405" s="7">
        <f t="shared" si="180"/>
        <v>3309898.8874485344</v>
      </c>
      <c r="N405" s="14">
        <f t="shared" si="199"/>
        <v>17.204978680485283</v>
      </c>
      <c r="O405" s="13">
        <f t="shared" si="181"/>
        <v>8107.477437962295</v>
      </c>
      <c r="P405" s="7">
        <f t="shared" si="200"/>
        <v>13105819.090653844</v>
      </c>
      <c r="Q405" s="12">
        <f t="shared" si="205"/>
        <v>395</v>
      </c>
      <c r="R405" s="9">
        <v>1616.5100909547291</v>
      </c>
      <c r="S405" s="11">
        <f t="shared" si="208"/>
        <v>3.9999999999999758E-3</v>
      </c>
      <c r="T405" s="10">
        <f t="shared" si="201"/>
        <v>8532193.3302888591</v>
      </c>
      <c r="U405" s="10">
        <f t="shared" si="209"/>
        <v>22741440.16544158</v>
      </c>
      <c r="V405" s="10">
        <f t="shared" si="202"/>
        <v>1000</v>
      </c>
      <c r="W405" s="10">
        <f t="shared" si="203"/>
        <v>539482.66540509521</v>
      </c>
      <c r="X405" s="9">
        <f t="shared" si="186"/>
        <v>0.61861661464135287</v>
      </c>
      <c r="Y405" s="9">
        <f t="shared" si="206"/>
        <v>14068.851343829032</v>
      </c>
      <c r="AA405" s="10">
        <f t="shared" si="187"/>
        <v>2762.7202024584808</v>
      </c>
      <c r="AB405" s="10">
        <f t="shared" si="207"/>
        <v>1094037.2001735533</v>
      </c>
      <c r="AC405" s="23"/>
      <c r="AD405" s="25">
        <f t="shared" si="188"/>
        <v>3662906.72706543</v>
      </c>
      <c r="AE405" s="25">
        <f t="shared" si="189"/>
        <v>13105819.090653844</v>
      </c>
      <c r="AF405" s="25">
        <f t="shared" si="190"/>
        <v>0</v>
      </c>
      <c r="AG405" s="25">
        <f t="shared" si="191"/>
        <v>8107.477437962295</v>
      </c>
      <c r="AH405" s="25">
        <f t="shared" si="192"/>
        <v>0</v>
      </c>
      <c r="AI405" s="25">
        <f t="shared" si="193"/>
        <v>3662906.72706543</v>
      </c>
      <c r="AJ405" s="25">
        <f t="shared" si="194"/>
        <v>13105819.090653844</v>
      </c>
      <c r="AK405" s="25">
        <f t="shared" si="195"/>
        <v>0</v>
      </c>
      <c r="AL405" s="25">
        <f t="shared" si="196"/>
        <v>3309898.8874485344</v>
      </c>
      <c r="AM405" s="25">
        <f t="shared" si="197"/>
        <v>0</v>
      </c>
      <c r="AO405">
        <f t="shared" si="182"/>
        <v>-0.91666666666666785</v>
      </c>
    </row>
    <row r="406" spans="1:41" x14ac:dyDescent="0.3">
      <c r="S406" s="11"/>
      <c r="T406" s="10"/>
      <c r="U406" s="10"/>
      <c r="V406" s="10"/>
      <c r="W406" s="10"/>
      <c r="AA406" s="10"/>
      <c r="AB406" s="10"/>
      <c r="AC406" s="23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</row>
    <row r="407" spans="1:41" x14ac:dyDescent="0.3">
      <c r="S407" s="11"/>
      <c r="T407" s="10"/>
      <c r="U407" s="10"/>
      <c r="V407" s="10"/>
      <c r="W407" s="10"/>
      <c r="AA407" s="10"/>
      <c r="AB407" s="10"/>
      <c r="AC407" s="23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</row>
    <row r="408" spans="1:41" x14ac:dyDescent="0.3">
      <c r="S408" s="11"/>
      <c r="T408" s="10"/>
      <c r="U408" s="10"/>
      <c r="V408" s="10"/>
      <c r="W408" s="10"/>
      <c r="AA408" s="10"/>
      <c r="AB408" s="10"/>
      <c r="AC408" s="23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</row>
    <row r="409" spans="1:41" x14ac:dyDescent="0.3">
      <c r="S409" s="11"/>
      <c r="T409" s="10"/>
      <c r="U409" s="10"/>
      <c r="V409" s="10"/>
      <c r="W409" s="10"/>
      <c r="AA409" s="10"/>
      <c r="AB409" s="10"/>
      <c r="AC409" s="23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</row>
    <row r="410" spans="1:41" x14ac:dyDescent="0.3">
      <c r="S410" s="11"/>
      <c r="T410" s="10"/>
      <c r="U410" s="10"/>
      <c r="V410" s="10"/>
      <c r="W410" s="10"/>
      <c r="AA410" s="10"/>
      <c r="AB410" s="10"/>
      <c r="AC410" s="23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</row>
    <row r="411" spans="1:41" x14ac:dyDescent="0.3">
      <c r="S411" s="11"/>
      <c r="T411" s="10"/>
      <c r="U411" s="10"/>
      <c r="V411" s="10"/>
      <c r="W411" s="10"/>
      <c r="AA411" s="10"/>
      <c r="AB411" s="10"/>
      <c r="AC411" s="23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</row>
    <row r="412" spans="1:41" x14ac:dyDescent="0.3">
      <c r="S412" s="11"/>
      <c r="T412" s="10"/>
      <c r="U412" s="10"/>
      <c r="V412" s="10"/>
      <c r="W412" s="10"/>
      <c r="AA412" s="10"/>
      <c r="AB412" s="10"/>
      <c r="AC412" s="23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</row>
    <row r="413" spans="1:41" x14ac:dyDescent="0.3">
      <c r="S413" s="11"/>
      <c r="T413" s="10"/>
      <c r="U413" s="10"/>
      <c r="V413" s="10"/>
      <c r="W413" s="10"/>
      <c r="AA413" s="10"/>
      <c r="AB413" s="10"/>
      <c r="AC413" s="23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</row>
    <row r="414" spans="1:41" x14ac:dyDescent="0.3">
      <c r="S414" s="11"/>
      <c r="T414" s="10"/>
      <c r="U414" s="10"/>
      <c r="V414" s="10"/>
      <c r="W414" s="10"/>
      <c r="AA414" s="10"/>
      <c r="AB414" s="10"/>
      <c r="AC414" s="23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</row>
    <row r="415" spans="1:41" x14ac:dyDescent="0.3">
      <c r="S415" s="11"/>
      <c r="T415" s="10"/>
      <c r="U415" s="10"/>
      <c r="V415" s="10"/>
      <c r="W415" s="10"/>
      <c r="AA415" s="10"/>
      <c r="AB415" s="10"/>
      <c r="AC415" s="23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</row>
  </sheetData>
  <mergeCells count="5">
    <mergeCell ref="F6:J6"/>
    <mergeCell ref="L6:P6"/>
    <mergeCell ref="AG7:AH7"/>
    <mergeCell ref="AI7:AK7"/>
    <mergeCell ref="AL7:AM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415"/>
  <sheetViews>
    <sheetView workbookViewId="0">
      <pane ySplit="8" topLeftCell="A219" activePane="bottomLeft" state="frozen"/>
      <selection pane="bottomLeft" activeCell="A5" sqref="A1:XFD5"/>
    </sheetView>
  </sheetViews>
  <sheetFormatPr defaultRowHeight="14.4" x14ac:dyDescent="0.3"/>
  <cols>
    <col min="1" max="1" width="4.109375" customWidth="1"/>
    <col min="3" max="3" width="8.88671875" style="5"/>
    <col min="4" max="4" width="8.88671875" style="6"/>
    <col min="5" max="5" width="10.109375" style="7" customWidth="1"/>
    <col min="6" max="6" width="10.33203125" style="7" hidden="1" customWidth="1"/>
    <col min="7" max="10" width="9.77734375" style="7" hidden="1" customWidth="1"/>
    <col min="11" max="11" width="0.6640625" style="15" customWidth="1"/>
    <col min="12" max="12" width="9.77734375" style="7" customWidth="1"/>
    <col min="13" max="13" width="10" style="7" bestFit="1" customWidth="1"/>
    <col min="14" max="14" width="9.33203125" style="7" bestFit="1" customWidth="1"/>
    <col min="15" max="15" width="9.6640625" style="7" bestFit="1" customWidth="1"/>
    <col min="16" max="16" width="10.33203125" style="7" bestFit="1" customWidth="1"/>
    <col min="17" max="17" width="8.88671875" style="12" hidden="1" customWidth="1"/>
    <col min="18" max="19" width="8.88671875" style="9" hidden="1" customWidth="1"/>
    <col min="20" max="20" width="10.77734375" style="9" hidden="1" customWidth="1"/>
    <col min="21" max="21" width="10.44140625" style="9" hidden="1" customWidth="1"/>
    <col min="22" max="23" width="10" style="9" hidden="1" customWidth="1"/>
    <col min="24" max="24" width="0" style="9" hidden="1" customWidth="1"/>
    <col min="25" max="25" width="12" style="9" hidden="1" customWidth="1"/>
    <col min="26" max="26" width="1.33203125" style="9" hidden="1" customWidth="1"/>
    <col min="27" max="28" width="0" style="9" hidden="1" customWidth="1"/>
    <col min="29" max="29" width="0.6640625" style="17" customWidth="1"/>
    <col min="30" max="31" width="10.33203125" style="24" customWidth="1"/>
    <col min="32" max="32" width="10.6640625" style="24" customWidth="1"/>
    <col min="33" max="34" width="8.88671875" style="24" customWidth="1"/>
    <col min="35" max="37" width="10.33203125" style="24" customWidth="1"/>
    <col min="38" max="38" width="14.21875" style="24" customWidth="1"/>
    <col min="39" max="39" width="8.88671875" style="24" customWidth="1"/>
    <col min="40" max="40" width="0.6640625" style="17" customWidth="1"/>
    <col min="41" max="41" width="0" hidden="1" customWidth="1"/>
  </cols>
  <sheetData>
    <row r="1" spans="1:43" hidden="1" x14ac:dyDescent="0.3">
      <c r="C1" s="6"/>
      <c r="Q1" s="8"/>
    </row>
    <row r="2" spans="1:43" hidden="1" x14ac:dyDescent="0.3">
      <c r="C2" s="6"/>
      <c r="F2"/>
      <c r="Q2" s="8"/>
      <c r="AI2" t="s">
        <v>2</v>
      </c>
      <c r="AL2" s="3">
        <f>Input!B2</f>
        <v>0.1</v>
      </c>
    </row>
    <row r="3" spans="1:43" hidden="1" x14ac:dyDescent="0.3">
      <c r="C3" s="6"/>
      <c r="Q3" s="8"/>
      <c r="AE3" s="27"/>
      <c r="AI3" t="s">
        <v>3</v>
      </c>
      <c r="AL3">
        <f>Input!B8</f>
        <v>1000</v>
      </c>
    </row>
    <row r="4" spans="1:43" hidden="1" x14ac:dyDescent="0.3">
      <c r="C4" s="6"/>
      <c r="Q4" s="8"/>
      <c r="AI4" t="s">
        <v>4</v>
      </c>
      <c r="AL4" s="4">
        <f>Input!B7</f>
        <v>7542.4257517795395</v>
      </c>
    </row>
    <row r="5" spans="1:43" x14ac:dyDescent="0.3">
      <c r="A5" s="68"/>
      <c r="B5" s="68" t="s">
        <v>45</v>
      </c>
      <c r="C5" s="69"/>
      <c r="D5" s="71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69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69"/>
      <c r="AF5" s="69"/>
      <c r="AG5" s="69"/>
      <c r="AH5" s="69"/>
      <c r="AI5" s="68" t="s">
        <v>5</v>
      </c>
      <c r="AJ5" s="69"/>
      <c r="AK5" s="69"/>
      <c r="AL5" s="68">
        <f>Input!B9</f>
        <v>15000</v>
      </c>
      <c r="AM5" s="69"/>
      <c r="AN5" s="68"/>
      <c r="AO5" s="68"/>
      <c r="AP5" s="68"/>
      <c r="AQ5" s="68"/>
    </row>
    <row r="6" spans="1:43" x14ac:dyDescent="0.3">
      <c r="F6" s="212"/>
      <c r="G6" s="212"/>
      <c r="H6" s="212"/>
      <c r="I6" s="212"/>
      <c r="J6" s="212"/>
      <c r="K6" s="16"/>
      <c r="L6" s="212" t="s">
        <v>66</v>
      </c>
      <c r="M6" s="212"/>
      <c r="N6" s="212"/>
      <c r="O6" s="212"/>
      <c r="P6" s="212"/>
    </row>
    <row r="7" spans="1:43" x14ac:dyDescent="0.3">
      <c r="A7" s="19"/>
      <c r="B7" s="19" t="s">
        <v>24</v>
      </c>
      <c r="C7" s="20"/>
      <c r="D7" s="19" t="s">
        <v>7</v>
      </c>
      <c r="E7" s="19" t="s">
        <v>8</v>
      </c>
      <c r="F7" s="19" t="s">
        <v>8</v>
      </c>
      <c r="G7" s="19" t="s">
        <v>67</v>
      </c>
      <c r="H7" s="20" t="s">
        <v>10</v>
      </c>
      <c r="I7" s="20" t="s">
        <v>11</v>
      </c>
      <c r="J7" s="19" t="s">
        <v>10</v>
      </c>
      <c r="K7" s="17"/>
      <c r="L7" s="19" t="s">
        <v>68</v>
      </c>
      <c r="M7" s="20" t="s">
        <v>10</v>
      </c>
      <c r="N7" s="20" t="s">
        <v>11</v>
      </c>
      <c r="O7" s="19" t="s">
        <v>10</v>
      </c>
      <c r="P7" s="22" t="s">
        <v>8</v>
      </c>
      <c r="R7" s="9" t="s">
        <v>6</v>
      </c>
      <c r="S7" s="9" t="s">
        <v>7</v>
      </c>
      <c r="T7" s="9" t="s">
        <v>8</v>
      </c>
      <c r="U7" s="9" t="s">
        <v>8</v>
      </c>
      <c r="V7" s="9" t="s">
        <v>9</v>
      </c>
      <c r="W7" s="9" t="s">
        <v>10</v>
      </c>
      <c r="X7" s="9" t="s">
        <v>11</v>
      </c>
      <c r="Y7" s="9" t="s">
        <v>10</v>
      </c>
      <c r="AA7" s="9" t="s">
        <v>12</v>
      </c>
      <c r="AB7" s="9" t="s">
        <v>10</v>
      </c>
      <c r="AD7" s="60"/>
      <c r="AE7" s="60"/>
      <c r="AF7" s="60"/>
      <c r="AG7" s="213" t="s">
        <v>35</v>
      </c>
      <c r="AH7" s="213"/>
      <c r="AI7" s="213" t="s">
        <v>8</v>
      </c>
      <c r="AJ7" s="213"/>
      <c r="AK7" s="213"/>
      <c r="AL7" s="213" t="s">
        <v>33</v>
      </c>
      <c r="AM7" s="213"/>
    </row>
    <row r="8" spans="1:43" x14ac:dyDescent="0.3">
      <c r="A8" s="19" t="s">
        <v>23</v>
      </c>
      <c r="B8" s="19" t="s">
        <v>7</v>
      </c>
      <c r="C8" s="19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20" t="s">
        <v>17</v>
      </c>
      <c r="I8" s="20" t="s">
        <v>18</v>
      </c>
      <c r="J8" s="19" t="s">
        <v>19</v>
      </c>
      <c r="K8" s="17"/>
      <c r="L8" s="20" t="s">
        <v>17</v>
      </c>
      <c r="M8" s="20" t="s">
        <v>17</v>
      </c>
      <c r="N8" s="20" t="s">
        <v>18</v>
      </c>
      <c r="O8" s="19" t="s">
        <v>19</v>
      </c>
      <c r="P8" s="22" t="s">
        <v>16</v>
      </c>
      <c r="Q8" s="12" t="s">
        <v>13</v>
      </c>
      <c r="R8" s="9" t="s">
        <v>7</v>
      </c>
      <c r="S8" s="9" t="s">
        <v>14</v>
      </c>
      <c r="T8" s="9" t="s">
        <v>15</v>
      </c>
      <c r="U8" s="9" t="s">
        <v>16</v>
      </c>
      <c r="V8" s="9" t="s">
        <v>17</v>
      </c>
      <c r="W8" s="9" t="s">
        <v>17</v>
      </c>
      <c r="X8" s="9" t="s">
        <v>18</v>
      </c>
      <c r="Y8" s="9" t="s">
        <v>19</v>
      </c>
      <c r="AA8" s="9" t="s">
        <v>17</v>
      </c>
      <c r="AB8" s="9" t="s">
        <v>17</v>
      </c>
      <c r="AD8" s="20" t="s">
        <v>15</v>
      </c>
      <c r="AE8" s="60" t="s">
        <v>71</v>
      </c>
      <c r="AF8" s="60" t="s">
        <v>9</v>
      </c>
      <c r="AG8" s="60" t="s">
        <v>71</v>
      </c>
      <c r="AH8" s="60"/>
      <c r="AI8" s="60" t="s">
        <v>15</v>
      </c>
      <c r="AJ8" s="60" t="s">
        <v>71</v>
      </c>
      <c r="AK8" s="60"/>
      <c r="AL8" s="60" t="s">
        <v>71</v>
      </c>
      <c r="AM8" s="60"/>
    </row>
    <row r="9" spans="1:43" hidden="1" x14ac:dyDescent="0.3">
      <c r="C9"/>
      <c r="D9"/>
      <c r="E9"/>
      <c r="F9"/>
      <c r="G9"/>
      <c r="I9" s="5"/>
      <c r="J9" s="5"/>
      <c r="K9" s="16"/>
      <c r="L9" s="5"/>
      <c r="M9" s="5"/>
      <c r="N9" s="5"/>
      <c r="O9" s="5"/>
      <c r="P9" s="21"/>
    </row>
    <row r="10" spans="1:43" x14ac:dyDescent="0.3">
      <c r="A10" s="4">
        <v>1</v>
      </c>
      <c r="B10">
        <v>9.7151254555560751</v>
      </c>
      <c r="C10" s="5" t="str">
        <f t="shared" ref="C10:C73" si="0">IF(AND(A10&gt;=startm,A10&lt;=endm),A10-startm,"NA")</f>
        <v>NA</v>
      </c>
      <c r="D10" s="6" t="str">
        <f>IF(C10="NA","NA",IF(C10=0,0,(B10-B8)/B8))</f>
        <v>NA</v>
      </c>
      <c r="E10" s="7" t="str">
        <f t="shared" ref="E10:E73" si="1">IF(C10="NA","NA",IF(C10=0,typical,(1+return/12)*typical*((1+return/12)^C10-1)/(return/12)))</f>
        <v>NA</v>
      </c>
      <c r="I10" s="14"/>
      <c r="J10" s="14"/>
      <c r="K10" s="18"/>
      <c r="L10" s="7" t="str">
        <f t="shared" ref="L10:L73" si="2">IF(C10="NA","NA",IF(C10=0,typical,IF(L9="NA",typical,IF(INT(C10/12)-(C10/12)=0,L9*(1+gsip1),L9))))</f>
        <v>NA</v>
      </c>
      <c r="M10" s="7" t="str">
        <f t="shared" ref="M10:M21" si="3">IF(C10="NA","NA",IF(M9="NA",L10,M9+L10))</f>
        <v>NA</v>
      </c>
      <c r="N10" s="14" t="str">
        <f>IF(C10="NA","NA",L10/B10)</f>
        <v>NA</v>
      </c>
      <c r="O10" s="13" t="str">
        <f t="shared" ref="O10:O21" si="4">IF(C10="NA","NA",IF(O9="NA",N10,O9+N10))</f>
        <v>NA</v>
      </c>
      <c r="P10" s="7" t="str">
        <f>IF(C10="NA","NA",O10*B10)</f>
        <v>NA</v>
      </c>
      <c r="Q10" s="12">
        <v>0</v>
      </c>
      <c r="R10" s="9">
        <v>9.7151254555560751</v>
      </c>
      <c r="S10" s="9">
        <v>0</v>
      </c>
      <c r="T10" s="10">
        <f>typical</f>
        <v>7542.4257517795395</v>
      </c>
      <c r="U10" s="10">
        <f>typical</f>
        <v>7542.4257517795395</v>
      </c>
      <c r="V10" s="10">
        <f>typical</f>
        <v>7542.4257517795395</v>
      </c>
      <c r="W10" s="10">
        <f>V10</f>
        <v>7542.4257517795395</v>
      </c>
      <c r="X10" s="9">
        <f t="shared" ref="X10:X73" si="5">V10/R10</f>
        <v>776.35906878238302</v>
      </c>
      <c r="Y10" s="9">
        <f>X10</f>
        <v>776.35906878238302</v>
      </c>
      <c r="AA10" s="10">
        <f t="shared" ref="AA10:AA73" si="6">typical</f>
        <v>7542.4257517795395</v>
      </c>
      <c r="AB10" s="10">
        <f>AA10</f>
        <v>7542.4257517795395</v>
      </c>
      <c r="AC10" s="23"/>
      <c r="AD10" s="25" t="str">
        <f t="shared" ref="AD10:AD73" si="7">IF(A10=endm,E10,IF(C10="NA","NA",-typical))</f>
        <v>NA</v>
      </c>
      <c r="AE10" s="25" t="str">
        <f t="shared" ref="AE10:AE73" si="8">IF(A10=endm,P10,IF(C10="NA","NA",-typical))</f>
        <v>NA</v>
      </c>
      <c r="AF10" s="25" t="str">
        <f t="shared" ref="AF10:AF73" si="9">IF(A10=endm,F10,IF(C10="NA","NA",-G10))</f>
        <v>NA</v>
      </c>
      <c r="AG10" s="25">
        <f t="shared" ref="AG10:AG73" si="10">IF(A10=endm,O10,0)</f>
        <v>0</v>
      </c>
      <c r="AH10" s="25">
        <f t="shared" ref="AH10:AH73" si="11">IF(A10=endm,J10,0)</f>
        <v>0</v>
      </c>
      <c r="AI10" s="25">
        <f t="shared" ref="AI10:AI73" si="12">IF(A10=endm,E10,0)</f>
        <v>0</v>
      </c>
      <c r="AJ10" s="25">
        <f t="shared" ref="AJ10:AJ73" si="13">IF(A10=endm,P10,0)</f>
        <v>0</v>
      </c>
      <c r="AK10" s="25">
        <f t="shared" ref="AK10:AK73" si="14">IF(A10=endm,F10,0)</f>
        <v>0</v>
      </c>
      <c r="AL10" s="25">
        <f t="shared" ref="AL10:AL73" si="15">IF(A10=endm,M10,0)</f>
        <v>0</v>
      </c>
      <c r="AM10" s="25">
        <f t="shared" ref="AM10:AM73" si="16">IF(A10=endm,H10,0)</f>
        <v>0</v>
      </c>
      <c r="AO10" t="str">
        <f t="shared" ref="AO10:AO34" si="17">IF(C10="NA","NA",INT(C10/12)-(C10/12))</f>
        <v>NA</v>
      </c>
    </row>
    <row r="11" spans="1:43" x14ac:dyDescent="0.3">
      <c r="A11" s="4">
        <f>A10+1</f>
        <v>2</v>
      </c>
      <c r="B11">
        <v>10.084300222867206</v>
      </c>
      <c r="C11" s="5" t="str">
        <f t="shared" si="0"/>
        <v>NA</v>
      </c>
      <c r="D11" s="6" t="str">
        <f t="shared" ref="D11:D74" si="18">IF(C11="NA","NA",IF(C11=0,0,(B11-B10)/B10))</f>
        <v>NA</v>
      </c>
      <c r="E11" s="7" t="str">
        <f t="shared" si="1"/>
        <v>NA</v>
      </c>
      <c r="I11" s="14"/>
      <c r="J11" s="14"/>
      <c r="K11" s="18"/>
      <c r="L11" s="7" t="str">
        <f t="shared" si="2"/>
        <v>NA</v>
      </c>
      <c r="M11" s="7" t="str">
        <f t="shared" si="3"/>
        <v>NA</v>
      </c>
      <c r="N11" s="14" t="str">
        <f t="shared" ref="N11:N74" si="19">IF(C11="NA","NA",L11/B11)</f>
        <v>NA</v>
      </c>
      <c r="O11" s="13" t="str">
        <f t="shared" si="4"/>
        <v>NA</v>
      </c>
      <c r="P11" s="7" t="str">
        <f t="shared" ref="P11:P74" si="20">IF(C11="NA","NA",O11*B11)</f>
        <v>NA</v>
      </c>
      <c r="Q11" s="12">
        <f>Q10+1</f>
        <v>1</v>
      </c>
      <c r="R11" s="9">
        <v>10.084300222867206</v>
      </c>
      <c r="S11" s="11">
        <f>(R11-R10)/R10</f>
        <v>3.8000000000000034E-2</v>
      </c>
      <c r="T11" s="10">
        <f t="shared" ref="T11:T74" si="21">(1+return/12)*typical*((1+return/12)^Q11-1)/(return/12)</f>
        <v>7605.2792997110082</v>
      </c>
      <c r="U11" s="10">
        <f>U10*(1+S11)</f>
        <v>7829.0379303471618</v>
      </c>
      <c r="V11" s="10">
        <f t="shared" ref="V11:V74" si="22">IF((U11-T11)&gt;0,IF(typical-(U11-T11)&lt;min,min,typical-(U11-T11)),IF((U11-T11)&lt;0,IF(typical-(U11-T11)&gt;max,max,typical-(U11-T11)),IF((T11-U11)=0,min,)))</f>
        <v>7318.6671211433859</v>
      </c>
      <c r="W11" s="10">
        <f t="shared" ref="W11:W74" si="23">W10+V11</f>
        <v>14861.092872922925</v>
      </c>
      <c r="X11" s="9">
        <f t="shared" si="5"/>
        <v>725.74863494717681</v>
      </c>
      <c r="Y11" s="9">
        <f>Y10+X11</f>
        <v>1502.1077037295599</v>
      </c>
      <c r="AA11" s="10">
        <f t="shared" si="6"/>
        <v>7542.4257517795395</v>
      </c>
      <c r="AB11" s="10">
        <f>AB10+AA11</f>
        <v>15084.851503559079</v>
      </c>
      <c r="AC11" s="23"/>
      <c r="AD11" s="25" t="str">
        <f t="shared" si="7"/>
        <v>NA</v>
      </c>
      <c r="AE11" s="25" t="str">
        <f t="shared" si="8"/>
        <v>NA</v>
      </c>
      <c r="AF11" s="25" t="str">
        <f t="shared" si="9"/>
        <v>NA</v>
      </c>
      <c r="AG11" s="25">
        <f t="shared" si="10"/>
        <v>0</v>
      </c>
      <c r="AH11" s="25">
        <f t="shared" si="11"/>
        <v>0</v>
      </c>
      <c r="AI11" s="25">
        <f t="shared" si="12"/>
        <v>0</v>
      </c>
      <c r="AJ11" s="25">
        <f t="shared" si="13"/>
        <v>0</v>
      </c>
      <c r="AK11" s="25">
        <f t="shared" si="14"/>
        <v>0</v>
      </c>
      <c r="AL11" s="25">
        <f t="shared" si="15"/>
        <v>0</v>
      </c>
      <c r="AM11" s="25">
        <f t="shared" si="16"/>
        <v>0</v>
      </c>
      <c r="AO11" t="str">
        <f t="shared" si="17"/>
        <v>NA</v>
      </c>
    </row>
    <row r="12" spans="1:43" x14ac:dyDescent="0.3">
      <c r="A12" s="4">
        <f t="shared" ref="A12:A75" si="24">A11+1</f>
        <v>3</v>
      </c>
      <c r="B12">
        <v>10.114553123535806</v>
      </c>
      <c r="C12" s="5" t="str">
        <f t="shared" si="0"/>
        <v>NA</v>
      </c>
      <c r="D12" s="6" t="str">
        <f t="shared" si="18"/>
        <v>NA</v>
      </c>
      <c r="E12" s="7" t="str">
        <f t="shared" si="1"/>
        <v>NA</v>
      </c>
      <c r="I12" s="14"/>
      <c r="J12" s="14"/>
      <c r="K12" s="18"/>
      <c r="L12" s="7" t="str">
        <f t="shared" si="2"/>
        <v>NA</v>
      </c>
      <c r="M12" s="7" t="str">
        <f t="shared" si="3"/>
        <v>NA</v>
      </c>
      <c r="N12" s="14" t="str">
        <f t="shared" si="19"/>
        <v>NA</v>
      </c>
      <c r="O12" s="13" t="str">
        <f t="shared" si="4"/>
        <v>NA</v>
      </c>
      <c r="P12" s="7" t="str">
        <f t="shared" si="20"/>
        <v>NA</v>
      </c>
      <c r="Q12" s="12">
        <f t="shared" ref="Q12:Q75" si="25">Q11+1</f>
        <v>2</v>
      </c>
      <c r="R12" s="9">
        <v>10.114553123535806</v>
      </c>
      <c r="S12" s="11">
        <f>(R12-R11)/R11</f>
        <v>2.9999999999998487E-3</v>
      </c>
      <c r="T12" s="10">
        <f t="shared" si="21"/>
        <v>15273.935926919619</v>
      </c>
      <c r="U12" s="10">
        <f>(U11+V11)*(1+S12)</f>
        <v>15193.148166645018</v>
      </c>
      <c r="V12" s="10">
        <f t="shared" si="22"/>
        <v>7623.2135120541407</v>
      </c>
      <c r="W12" s="10">
        <f t="shared" si="23"/>
        <v>22484.306384977066</v>
      </c>
      <c r="X12" s="9">
        <f t="shared" si="5"/>
        <v>753.6876240548379</v>
      </c>
      <c r="Y12" s="9">
        <f t="shared" ref="Y12:Y75" si="26">Y11+X12</f>
        <v>2255.7953277843981</v>
      </c>
      <c r="AA12" s="10">
        <f t="shared" si="6"/>
        <v>7542.4257517795395</v>
      </c>
      <c r="AB12" s="10">
        <f t="shared" ref="AB12:AB75" si="27">AB11+AA12</f>
        <v>22627.277255338617</v>
      </c>
      <c r="AC12" s="23"/>
      <c r="AD12" s="25" t="str">
        <f t="shared" si="7"/>
        <v>NA</v>
      </c>
      <c r="AE12" s="25" t="str">
        <f t="shared" si="8"/>
        <v>NA</v>
      </c>
      <c r="AF12" s="25" t="str">
        <f t="shared" si="9"/>
        <v>NA</v>
      </c>
      <c r="AG12" s="25">
        <f t="shared" si="10"/>
        <v>0</v>
      </c>
      <c r="AH12" s="25">
        <f t="shared" si="11"/>
        <v>0</v>
      </c>
      <c r="AI12" s="25">
        <f t="shared" si="12"/>
        <v>0</v>
      </c>
      <c r="AJ12" s="25">
        <f t="shared" si="13"/>
        <v>0</v>
      </c>
      <c r="AK12" s="25">
        <f t="shared" si="14"/>
        <v>0</v>
      </c>
      <c r="AL12" s="25">
        <f t="shared" si="15"/>
        <v>0</v>
      </c>
      <c r="AM12" s="25">
        <f t="shared" si="16"/>
        <v>0</v>
      </c>
      <c r="AO12" t="str">
        <f t="shared" si="17"/>
        <v>NA</v>
      </c>
    </row>
    <row r="13" spans="1:43" x14ac:dyDescent="0.3">
      <c r="A13" s="4">
        <f t="shared" si="24"/>
        <v>4</v>
      </c>
      <c r="B13">
        <v>10.013407592300448</v>
      </c>
      <c r="C13" s="5" t="str">
        <f t="shared" si="0"/>
        <v>NA</v>
      </c>
      <c r="D13" s="6" t="str">
        <f t="shared" si="18"/>
        <v>NA</v>
      </c>
      <c r="E13" s="7" t="str">
        <f t="shared" si="1"/>
        <v>NA</v>
      </c>
      <c r="I13" s="14"/>
      <c r="J13" s="14"/>
      <c r="K13" s="18"/>
      <c r="L13" s="7" t="str">
        <f t="shared" si="2"/>
        <v>NA</v>
      </c>
      <c r="M13" s="7" t="str">
        <f t="shared" si="3"/>
        <v>NA</v>
      </c>
      <c r="N13" s="14" t="str">
        <f t="shared" si="19"/>
        <v>NA</v>
      </c>
      <c r="O13" s="13" t="str">
        <f t="shared" si="4"/>
        <v>NA</v>
      </c>
      <c r="P13" s="7" t="str">
        <f t="shared" si="20"/>
        <v>NA</v>
      </c>
      <c r="Q13" s="12">
        <f t="shared" si="25"/>
        <v>3</v>
      </c>
      <c r="R13" s="9">
        <v>10.013407592300448</v>
      </c>
      <c r="S13" s="11">
        <f>(R13-R12)/R12</f>
        <v>-1.0000000000000056E-2</v>
      </c>
      <c r="T13" s="10">
        <f t="shared" si="21"/>
        <v>23006.498026021571</v>
      </c>
      <c r="U13" s="10">
        <f>(U12+V12)*(1+S13)</f>
        <v>22588.198061912168</v>
      </c>
      <c r="V13" s="10">
        <f t="shared" si="22"/>
        <v>7960.7257158889424</v>
      </c>
      <c r="W13" s="10">
        <f t="shared" si="23"/>
        <v>30445.03210086601</v>
      </c>
      <c r="X13" s="9">
        <f t="shared" si="5"/>
        <v>795.00665907279529</v>
      </c>
      <c r="Y13" s="9">
        <f t="shared" si="26"/>
        <v>3050.8019868571932</v>
      </c>
      <c r="AA13" s="10">
        <f t="shared" si="6"/>
        <v>7542.4257517795395</v>
      </c>
      <c r="AB13" s="10">
        <f t="shared" si="27"/>
        <v>30169.703007118158</v>
      </c>
      <c r="AC13" s="23"/>
      <c r="AD13" s="25" t="str">
        <f t="shared" si="7"/>
        <v>NA</v>
      </c>
      <c r="AE13" s="25" t="str">
        <f t="shared" si="8"/>
        <v>NA</v>
      </c>
      <c r="AF13" s="25" t="str">
        <f t="shared" si="9"/>
        <v>NA</v>
      </c>
      <c r="AG13" s="25">
        <f t="shared" si="10"/>
        <v>0</v>
      </c>
      <c r="AH13" s="25">
        <f t="shared" si="11"/>
        <v>0</v>
      </c>
      <c r="AI13" s="25">
        <f t="shared" si="12"/>
        <v>0</v>
      </c>
      <c r="AJ13" s="25">
        <f t="shared" si="13"/>
        <v>0</v>
      </c>
      <c r="AK13" s="25">
        <f t="shared" si="14"/>
        <v>0</v>
      </c>
      <c r="AL13" s="25">
        <f t="shared" si="15"/>
        <v>0</v>
      </c>
      <c r="AM13" s="25">
        <f t="shared" si="16"/>
        <v>0</v>
      </c>
      <c r="AO13" t="str">
        <f t="shared" si="17"/>
        <v>NA</v>
      </c>
    </row>
    <row r="14" spans="1:43" x14ac:dyDescent="0.3">
      <c r="A14" s="4">
        <f t="shared" si="24"/>
        <v>5</v>
      </c>
      <c r="B14">
        <v>9.9132735163774424</v>
      </c>
      <c r="C14" s="5" t="str">
        <f t="shared" si="0"/>
        <v>NA</v>
      </c>
      <c r="D14" s="6" t="str">
        <f t="shared" si="18"/>
        <v>NA</v>
      </c>
      <c r="E14" s="7" t="str">
        <f t="shared" si="1"/>
        <v>NA</v>
      </c>
      <c r="I14" s="14"/>
      <c r="J14" s="14"/>
      <c r="K14" s="18"/>
      <c r="L14" s="7" t="str">
        <f t="shared" si="2"/>
        <v>NA</v>
      </c>
      <c r="M14" s="7" t="str">
        <f t="shared" si="3"/>
        <v>NA</v>
      </c>
      <c r="N14" s="14" t="str">
        <f t="shared" si="19"/>
        <v>NA</v>
      </c>
      <c r="O14" s="13" t="str">
        <f t="shared" si="4"/>
        <v>NA</v>
      </c>
      <c r="P14" s="7" t="str">
        <f t="shared" si="20"/>
        <v>NA</v>
      </c>
      <c r="Q14" s="12">
        <f t="shared" si="25"/>
        <v>4</v>
      </c>
      <c r="R14" s="9">
        <v>9.9132735163774424</v>
      </c>
      <c r="S14" s="11">
        <f t="shared" ref="S14:S77" si="28">(R14-R13)/R13</f>
        <v>-1.000000000000009E-2</v>
      </c>
      <c r="T14" s="10">
        <f t="shared" si="21"/>
        <v>30803.498142616067</v>
      </c>
      <c r="U14" s="10">
        <f t="shared" ref="U14:U77" si="29">(U13+V13)*(1+S14)</f>
        <v>30243.434540023092</v>
      </c>
      <c r="V14" s="10">
        <f t="shared" si="22"/>
        <v>8102.4893543725138</v>
      </c>
      <c r="W14" s="10">
        <f t="shared" si="23"/>
        <v>38547.521455238522</v>
      </c>
      <c r="X14" s="9">
        <f t="shared" si="5"/>
        <v>817.33741543463088</v>
      </c>
      <c r="Y14" s="9">
        <f t="shared" si="26"/>
        <v>3868.1394022918239</v>
      </c>
      <c r="AA14" s="10">
        <f t="shared" si="6"/>
        <v>7542.4257517795395</v>
      </c>
      <c r="AB14" s="10">
        <f t="shared" si="27"/>
        <v>37712.128758897699</v>
      </c>
      <c r="AC14" s="23"/>
      <c r="AD14" s="25" t="str">
        <f t="shared" si="7"/>
        <v>NA</v>
      </c>
      <c r="AE14" s="25" t="str">
        <f t="shared" si="8"/>
        <v>NA</v>
      </c>
      <c r="AF14" s="25" t="str">
        <f t="shared" si="9"/>
        <v>NA</v>
      </c>
      <c r="AG14" s="25">
        <f t="shared" si="10"/>
        <v>0</v>
      </c>
      <c r="AH14" s="25">
        <f t="shared" si="11"/>
        <v>0</v>
      </c>
      <c r="AI14" s="25">
        <f t="shared" si="12"/>
        <v>0</v>
      </c>
      <c r="AJ14" s="25">
        <f t="shared" si="13"/>
        <v>0</v>
      </c>
      <c r="AK14" s="25">
        <f t="shared" si="14"/>
        <v>0</v>
      </c>
      <c r="AL14" s="25">
        <f t="shared" si="15"/>
        <v>0</v>
      </c>
      <c r="AM14" s="25">
        <f t="shared" si="16"/>
        <v>0</v>
      </c>
      <c r="AO14" t="str">
        <f t="shared" si="17"/>
        <v>NA</v>
      </c>
    </row>
    <row r="15" spans="1:43" x14ac:dyDescent="0.3">
      <c r="A15" s="4">
        <f t="shared" si="24"/>
        <v>6</v>
      </c>
      <c r="B15">
        <v>9.6158753108861195</v>
      </c>
      <c r="C15" s="5" t="str">
        <f t="shared" si="0"/>
        <v>NA</v>
      </c>
      <c r="D15" s="6" t="str">
        <f t="shared" si="18"/>
        <v>NA</v>
      </c>
      <c r="E15" s="7" t="str">
        <f t="shared" si="1"/>
        <v>NA</v>
      </c>
      <c r="I15" s="14"/>
      <c r="J15" s="14"/>
      <c r="K15" s="18"/>
      <c r="L15" s="7" t="str">
        <f t="shared" si="2"/>
        <v>NA</v>
      </c>
      <c r="M15" s="7" t="str">
        <f t="shared" si="3"/>
        <v>NA</v>
      </c>
      <c r="N15" s="14" t="str">
        <f t="shared" si="19"/>
        <v>NA</v>
      </c>
      <c r="O15" s="13" t="str">
        <f t="shared" si="4"/>
        <v>NA</v>
      </c>
      <c r="P15" s="7" t="str">
        <f t="shared" si="20"/>
        <v>NA</v>
      </c>
      <c r="Q15" s="12">
        <f t="shared" si="25"/>
        <v>5</v>
      </c>
      <c r="R15" s="9">
        <v>9.6158753108861195</v>
      </c>
      <c r="S15" s="11">
        <f t="shared" si="28"/>
        <v>-2.9999999999999961E-2</v>
      </c>
      <c r="T15" s="10">
        <f t="shared" si="21"/>
        <v>38665.473260182145</v>
      </c>
      <c r="U15" s="10">
        <f t="shared" si="29"/>
        <v>37195.546177563745</v>
      </c>
      <c r="V15" s="10">
        <f t="shared" si="22"/>
        <v>9012.3528343979397</v>
      </c>
      <c r="W15" s="10">
        <f t="shared" si="23"/>
        <v>47559.874289636464</v>
      </c>
      <c r="X15" s="9">
        <f t="shared" si="5"/>
        <v>937.23686539436164</v>
      </c>
      <c r="Y15" s="9">
        <f t="shared" si="26"/>
        <v>4805.3762676861852</v>
      </c>
      <c r="AA15" s="10">
        <f t="shared" si="6"/>
        <v>7542.4257517795395</v>
      </c>
      <c r="AB15" s="10">
        <f t="shared" si="27"/>
        <v>45254.554510677241</v>
      </c>
      <c r="AC15" s="23"/>
      <c r="AD15" s="25" t="str">
        <f t="shared" si="7"/>
        <v>NA</v>
      </c>
      <c r="AE15" s="25" t="str">
        <f t="shared" si="8"/>
        <v>NA</v>
      </c>
      <c r="AF15" s="25" t="str">
        <f t="shared" si="9"/>
        <v>NA</v>
      </c>
      <c r="AG15" s="25">
        <f t="shared" si="10"/>
        <v>0</v>
      </c>
      <c r="AH15" s="25">
        <f t="shared" si="11"/>
        <v>0</v>
      </c>
      <c r="AI15" s="25">
        <f t="shared" si="12"/>
        <v>0</v>
      </c>
      <c r="AJ15" s="25">
        <f t="shared" si="13"/>
        <v>0</v>
      </c>
      <c r="AK15" s="25">
        <f t="shared" si="14"/>
        <v>0</v>
      </c>
      <c r="AL15" s="25">
        <f t="shared" si="15"/>
        <v>0</v>
      </c>
      <c r="AM15" s="25">
        <f t="shared" si="16"/>
        <v>0</v>
      </c>
      <c r="AO15" t="str">
        <f t="shared" si="17"/>
        <v>NA</v>
      </c>
    </row>
    <row r="16" spans="1:43" x14ac:dyDescent="0.3">
      <c r="A16" s="4">
        <f t="shared" si="24"/>
        <v>7</v>
      </c>
      <c r="B16">
        <v>10.125516702363083</v>
      </c>
      <c r="C16" s="5" t="str">
        <f t="shared" si="0"/>
        <v>NA</v>
      </c>
      <c r="D16" s="6" t="str">
        <f t="shared" si="18"/>
        <v>NA</v>
      </c>
      <c r="E16" s="7" t="str">
        <f t="shared" si="1"/>
        <v>NA</v>
      </c>
      <c r="I16" s="14"/>
      <c r="J16" s="14"/>
      <c r="K16" s="18"/>
      <c r="L16" s="7" t="str">
        <f t="shared" si="2"/>
        <v>NA</v>
      </c>
      <c r="M16" s="7" t="str">
        <f t="shared" si="3"/>
        <v>NA</v>
      </c>
      <c r="N16" s="14" t="str">
        <f t="shared" si="19"/>
        <v>NA</v>
      </c>
      <c r="O16" s="13" t="str">
        <f t="shared" si="4"/>
        <v>NA</v>
      </c>
      <c r="P16" s="7" t="str">
        <f t="shared" si="20"/>
        <v>NA</v>
      </c>
      <c r="Q16" s="12">
        <f t="shared" si="25"/>
        <v>6</v>
      </c>
      <c r="R16" s="9">
        <v>10.125516702363083</v>
      </c>
      <c r="S16" s="11">
        <f t="shared" si="28"/>
        <v>5.2999999999999867E-2</v>
      </c>
      <c r="T16" s="10">
        <f t="shared" si="21"/>
        <v>46592.964837061445</v>
      </c>
      <c r="U16" s="10">
        <f t="shared" si="29"/>
        <v>48656.917659595652</v>
      </c>
      <c r="V16" s="10">
        <f t="shared" si="22"/>
        <v>5478.4729292453321</v>
      </c>
      <c r="W16" s="10">
        <f t="shared" si="23"/>
        <v>53038.347218881798</v>
      </c>
      <c r="X16" s="9">
        <f t="shared" si="5"/>
        <v>541.05613474192103</v>
      </c>
      <c r="Y16" s="9">
        <f t="shared" si="26"/>
        <v>5346.4324024281059</v>
      </c>
      <c r="AA16" s="10">
        <f t="shared" si="6"/>
        <v>7542.4257517795395</v>
      </c>
      <c r="AB16" s="10">
        <f t="shared" si="27"/>
        <v>52796.980262456782</v>
      </c>
      <c r="AC16" s="23"/>
      <c r="AD16" s="25" t="str">
        <f t="shared" si="7"/>
        <v>NA</v>
      </c>
      <c r="AE16" s="25" t="str">
        <f t="shared" si="8"/>
        <v>NA</v>
      </c>
      <c r="AF16" s="25" t="str">
        <f t="shared" si="9"/>
        <v>NA</v>
      </c>
      <c r="AG16" s="25">
        <f t="shared" si="10"/>
        <v>0</v>
      </c>
      <c r="AH16" s="25">
        <f t="shared" si="11"/>
        <v>0</v>
      </c>
      <c r="AI16" s="25">
        <f t="shared" si="12"/>
        <v>0</v>
      </c>
      <c r="AJ16" s="25">
        <f t="shared" si="13"/>
        <v>0</v>
      </c>
      <c r="AK16" s="25">
        <f t="shared" si="14"/>
        <v>0</v>
      </c>
      <c r="AL16" s="25">
        <f t="shared" si="15"/>
        <v>0</v>
      </c>
      <c r="AM16" s="25">
        <f t="shared" si="16"/>
        <v>0</v>
      </c>
      <c r="AO16" t="str">
        <f t="shared" si="17"/>
        <v>NA</v>
      </c>
    </row>
    <row r="17" spans="1:41" x14ac:dyDescent="0.3">
      <c r="A17" s="4">
        <f t="shared" si="24"/>
        <v>8</v>
      </c>
      <c r="B17">
        <v>11.077315272385214</v>
      </c>
      <c r="C17" s="5" t="str">
        <f t="shared" si="0"/>
        <v>NA</v>
      </c>
      <c r="D17" s="6" t="str">
        <f t="shared" si="18"/>
        <v>NA</v>
      </c>
      <c r="E17" s="7" t="str">
        <f t="shared" si="1"/>
        <v>NA</v>
      </c>
      <c r="I17" s="14"/>
      <c r="J17" s="14"/>
      <c r="K17" s="18"/>
      <c r="L17" s="7" t="str">
        <f t="shared" si="2"/>
        <v>NA</v>
      </c>
      <c r="M17" s="7" t="str">
        <f t="shared" si="3"/>
        <v>NA</v>
      </c>
      <c r="N17" s="14" t="str">
        <f t="shared" si="19"/>
        <v>NA</v>
      </c>
      <c r="O17" s="13" t="str">
        <f t="shared" si="4"/>
        <v>NA</v>
      </c>
      <c r="P17" s="7" t="str">
        <f t="shared" si="20"/>
        <v>NA</v>
      </c>
      <c r="Q17" s="12">
        <f t="shared" si="25"/>
        <v>7</v>
      </c>
      <c r="R17" s="9">
        <v>11.077315272385214</v>
      </c>
      <c r="S17" s="11">
        <f t="shared" si="28"/>
        <v>9.4000000000000125E-2</v>
      </c>
      <c r="T17" s="10">
        <f t="shared" si="21"/>
        <v>54586.518843747828</v>
      </c>
      <c r="U17" s="10">
        <f t="shared" si="29"/>
        <v>59224.117304192041</v>
      </c>
      <c r="V17" s="10">
        <f t="shared" si="22"/>
        <v>2904.8272913353267</v>
      </c>
      <c r="W17" s="10">
        <f t="shared" si="23"/>
        <v>55943.174510217126</v>
      </c>
      <c r="X17" s="9">
        <f t="shared" si="5"/>
        <v>262.23206796116108</v>
      </c>
      <c r="Y17" s="9">
        <f t="shared" si="26"/>
        <v>5608.6644703892671</v>
      </c>
      <c r="AA17" s="10">
        <f t="shared" si="6"/>
        <v>7542.4257517795395</v>
      </c>
      <c r="AB17" s="10">
        <f t="shared" si="27"/>
        <v>60339.406014236323</v>
      </c>
      <c r="AC17" s="23"/>
      <c r="AD17" s="25" t="str">
        <f t="shared" si="7"/>
        <v>NA</v>
      </c>
      <c r="AE17" s="25" t="str">
        <f t="shared" si="8"/>
        <v>NA</v>
      </c>
      <c r="AF17" s="25" t="str">
        <f t="shared" si="9"/>
        <v>NA</v>
      </c>
      <c r="AG17" s="25">
        <f t="shared" si="10"/>
        <v>0</v>
      </c>
      <c r="AH17" s="25">
        <f t="shared" si="11"/>
        <v>0</v>
      </c>
      <c r="AI17" s="25">
        <f t="shared" si="12"/>
        <v>0</v>
      </c>
      <c r="AJ17" s="25">
        <f t="shared" si="13"/>
        <v>0</v>
      </c>
      <c r="AK17" s="25">
        <f t="shared" si="14"/>
        <v>0</v>
      </c>
      <c r="AL17" s="25">
        <f t="shared" si="15"/>
        <v>0</v>
      </c>
      <c r="AM17" s="25">
        <f t="shared" si="16"/>
        <v>0</v>
      </c>
      <c r="AO17" t="str">
        <f t="shared" si="17"/>
        <v>NA</v>
      </c>
    </row>
    <row r="18" spans="1:41" x14ac:dyDescent="0.3">
      <c r="A18" s="4">
        <f t="shared" si="24"/>
        <v>9</v>
      </c>
      <c r="B18">
        <v>10.578836085127879</v>
      </c>
      <c r="C18" s="5" t="str">
        <f t="shared" si="0"/>
        <v>NA</v>
      </c>
      <c r="D18" s="6" t="str">
        <f t="shared" si="18"/>
        <v>NA</v>
      </c>
      <c r="E18" s="7" t="str">
        <f t="shared" si="1"/>
        <v>NA</v>
      </c>
      <c r="I18" s="14"/>
      <c r="J18" s="14"/>
      <c r="K18" s="18"/>
      <c r="L18" s="7" t="str">
        <f t="shared" si="2"/>
        <v>NA</v>
      </c>
      <c r="M18" s="7" t="str">
        <f t="shared" si="3"/>
        <v>NA</v>
      </c>
      <c r="N18" s="14" t="str">
        <f t="shared" si="19"/>
        <v>NA</v>
      </c>
      <c r="O18" s="13" t="str">
        <f t="shared" si="4"/>
        <v>NA</v>
      </c>
      <c r="P18" s="7" t="str">
        <f t="shared" si="20"/>
        <v>NA</v>
      </c>
      <c r="Q18" s="12">
        <f t="shared" si="25"/>
        <v>8</v>
      </c>
      <c r="R18" s="9">
        <v>10.578836085127879</v>
      </c>
      <c r="S18" s="11">
        <f t="shared" si="28"/>
        <v>-4.5000000000000005E-2</v>
      </c>
      <c r="T18" s="10">
        <f t="shared" si="21"/>
        <v>62646.685800490181</v>
      </c>
      <c r="U18" s="10">
        <f t="shared" si="29"/>
        <v>59333.142088728637</v>
      </c>
      <c r="V18" s="10">
        <f t="shared" si="22"/>
        <v>10855.969463541083</v>
      </c>
      <c r="W18" s="10">
        <f t="shared" si="23"/>
        <v>66799.143973758211</v>
      </c>
      <c r="X18" s="9">
        <f t="shared" si="5"/>
        <v>1026.1969630858359</v>
      </c>
      <c r="Y18" s="9">
        <f t="shared" si="26"/>
        <v>6634.8614334751028</v>
      </c>
      <c r="AA18" s="10">
        <f t="shared" si="6"/>
        <v>7542.4257517795395</v>
      </c>
      <c r="AB18" s="10">
        <f t="shared" si="27"/>
        <v>67881.831766015865</v>
      </c>
      <c r="AC18" s="23"/>
      <c r="AD18" s="25" t="str">
        <f t="shared" si="7"/>
        <v>NA</v>
      </c>
      <c r="AE18" s="25" t="str">
        <f t="shared" si="8"/>
        <v>NA</v>
      </c>
      <c r="AF18" s="25" t="str">
        <f t="shared" si="9"/>
        <v>NA</v>
      </c>
      <c r="AG18" s="25">
        <f t="shared" si="10"/>
        <v>0</v>
      </c>
      <c r="AH18" s="25">
        <f t="shared" si="11"/>
        <v>0</v>
      </c>
      <c r="AI18" s="25">
        <f t="shared" si="12"/>
        <v>0</v>
      </c>
      <c r="AJ18" s="25">
        <f t="shared" si="13"/>
        <v>0</v>
      </c>
      <c r="AK18" s="25">
        <f t="shared" si="14"/>
        <v>0</v>
      </c>
      <c r="AL18" s="25">
        <f t="shared" si="15"/>
        <v>0</v>
      </c>
      <c r="AM18" s="25">
        <f t="shared" si="16"/>
        <v>0</v>
      </c>
      <c r="AO18" t="str">
        <f t="shared" si="17"/>
        <v>NA</v>
      </c>
    </row>
    <row r="19" spans="1:41" x14ac:dyDescent="0.3">
      <c r="A19" s="4">
        <f t="shared" si="24"/>
        <v>10</v>
      </c>
      <c r="B19">
        <v>10.303786346914555</v>
      </c>
      <c r="C19" s="5" t="str">
        <f t="shared" si="0"/>
        <v>NA</v>
      </c>
      <c r="D19" s="6" t="str">
        <f t="shared" si="18"/>
        <v>NA</v>
      </c>
      <c r="E19" s="7" t="str">
        <f t="shared" si="1"/>
        <v>NA</v>
      </c>
      <c r="I19" s="14"/>
      <c r="J19" s="14"/>
      <c r="K19" s="18"/>
      <c r="L19" s="7" t="str">
        <f t="shared" si="2"/>
        <v>NA</v>
      </c>
      <c r="M19" s="7" t="str">
        <f t="shared" si="3"/>
        <v>NA</v>
      </c>
      <c r="N19" s="14" t="str">
        <f t="shared" si="19"/>
        <v>NA</v>
      </c>
      <c r="O19" s="13" t="str">
        <f t="shared" si="4"/>
        <v>NA</v>
      </c>
      <c r="P19" s="7" t="str">
        <f t="shared" si="20"/>
        <v>NA</v>
      </c>
      <c r="Q19" s="12">
        <f t="shared" si="25"/>
        <v>9</v>
      </c>
      <c r="R19" s="9">
        <v>10.303786346914555</v>
      </c>
      <c r="S19" s="11">
        <f t="shared" si="28"/>
        <v>-2.5999999999999954E-2</v>
      </c>
      <c r="T19" s="10">
        <f t="shared" si="21"/>
        <v>70774.020815205207</v>
      </c>
      <c r="U19" s="10">
        <f t="shared" si="29"/>
        <v>68364.194651910715</v>
      </c>
      <c r="V19" s="10">
        <f t="shared" si="22"/>
        <v>9952.2519150740318</v>
      </c>
      <c r="W19" s="10">
        <f t="shared" si="23"/>
        <v>76751.395888832238</v>
      </c>
      <c r="X19" s="9">
        <f t="shared" si="5"/>
        <v>965.88298514693201</v>
      </c>
      <c r="Y19" s="9">
        <f t="shared" si="26"/>
        <v>7600.7444186220346</v>
      </c>
      <c r="AA19" s="10">
        <f t="shared" si="6"/>
        <v>7542.4257517795395</v>
      </c>
      <c r="AB19" s="10">
        <f t="shared" si="27"/>
        <v>75424.257517795399</v>
      </c>
      <c r="AC19" s="23"/>
      <c r="AD19" s="25" t="str">
        <f t="shared" si="7"/>
        <v>NA</v>
      </c>
      <c r="AE19" s="25" t="str">
        <f t="shared" si="8"/>
        <v>NA</v>
      </c>
      <c r="AF19" s="25" t="str">
        <f t="shared" si="9"/>
        <v>NA</v>
      </c>
      <c r="AG19" s="25">
        <f t="shared" si="10"/>
        <v>0</v>
      </c>
      <c r="AH19" s="25">
        <f t="shared" si="11"/>
        <v>0</v>
      </c>
      <c r="AI19" s="25">
        <f t="shared" si="12"/>
        <v>0</v>
      </c>
      <c r="AJ19" s="25">
        <f t="shared" si="13"/>
        <v>0</v>
      </c>
      <c r="AK19" s="25">
        <f t="shared" si="14"/>
        <v>0</v>
      </c>
      <c r="AL19" s="25">
        <f t="shared" si="15"/>
        <v>0</v>
      </c>
      <c r="AM19" s="25">
        <f t="shared" si="16"/>
        <v>0</v>
      </c>
      <c r="AO19" t="str">
        <f t="shared" si="17"/>
        <v>NA</v>
      </c>
    </row>
    <row r="20" spans="1:41" x14ac:dyDescent="0.3">
      <c r="A20" s="4">
        <f t="shared" si="24"/>
        <v>11</v>
      </c>
      <c r="B20">
        <v>11.025051391198573</v>
      </c>
      <c r="C20" s="5" t="str">
        <f t="shared" si="0"/>
        <v>NA</v>
      </c>
      <c r="D20" s="6" t="str">
        <f t="shared" si="18"/>
        <v>NA</v>
      </c>
      <c r="E20" s="7" t="str">
        <f t="shared" si="1"/>
        <v>NA</v>
      </c>
      <c r="I20" s="14"/>
      <c r="J20" s="14"/>
      <c r="K20" s="18"/>
      <c r="L20" s="7" t="str">
        <f t="shared" si="2"/>
        <v>NA</v>
      </c>
      <c r="M20" s="7" t="str">
        <f t="shared" si="3"/>
        <v>NA</v>
      </c>
      <c r="N20" s="14" t="str">
        <f t="shared" si="19"/>
        <v>NA</v>
      </c>
      <c r="O20" s="13" t="str">
        <f t="shared" si="4"/>
        <v>NA</v>
      </c>
      <c r="P20" s="7" t="str">
        <f t="shared" si="20"/>
        <v>NA</v>
      </c>
      <c r="Q20" s="12">
        <f t="shared" si="25"/>
        <v>10</v>
      </c>
      <c r="R20" s="9">
        <v>11.025051391198573</v>
      </c>
      <c r="S20" s="11">
        <f t="shared" si="28"/>
        <v>7.0000000000000007E-2</v>
      </c>
      <c r="T20" s="10">
        <f t="shared" si="21"/>
        <v>78969.083621709666</v>
      </c>
      <c r="U20" s="10">
        <f t="shared" si="29"/>
        <v>83798.597826673678</v>
      </c>
      <c r="V20" s="10">
        <f t="shared" si="22"/>
        <v>2712.9115468155269</v>
      </c>
      <c r="W20" s="10">
        <f t="shared" si="23"/>
        <v>79464.307435647759</v>
      </c>
      <c r="X20" s="9">
        <f t="shared" si="5"/>
        <v>246.06792753648983</v>
      </c>
      <c r="Y20" s="9">
        <f t="shared" si="26"/>
        <v>7846.8123461585246</v>
      </c>
      <c r="AA20" s="10">
        <f t="shared" si="6"/>
        <v>7542.4257517795395</v>
      </c>
      <c r="AB20" s="10">
        <f t="shared" si="27"/>
        <v>82966.683269574933</v>
      </c>
      <c r="AC20" s="23"/>
      <c r="AD20" s="25" t="str">
        <f t="shared" si="7"/>
        <v>NA</v>
      </c>
      <c r="AE20" s="25" t="str">
        <f t="shared" si="8"/>
        <v>NA</v>
      </c>
      <c r="AF20" s="25" t="str">
        <f t="shared" si="9"/>
        <v>NA</v>
      </c>
      <c r="AG20" s="25">
        <f t="shared" si="10"/>
        <v>0</v>
      </c>
      <c r="AH20" s="25">
        <f t="shared" si="11"/>
        <v>0</v>
      </c>
      <c r="AI20" s="25">
        <f t="shared" si="12"/>
        <v>0</v>
      </c>
      <c r="AJ20" s="25">
        <f t="shared" si="13"/>
        <v>0</v>
      </c>
      <c r="AK20" s="25">
        <f t="shared" si="14"/>
        <v>0</v>
      </c>
      <c r="AL20" s="25">
        <f t="shared" si="15"/>
        <v>0</v>
      </c>
      <c r="AM20" s="25">
        <f t="shared" si="16"/>
        <v>0</v>
      </c>
      <c r="AO20" t="str">
        <f t="shared" si="17"/>
        <v>NA</v>
      </c>
    </row>
    <row r="21" spans="1:41" x14ac:dyDescent="0.3">
      <c r="A21" s="4">
        <f t="shared" si="24"/>
        <v>12</v>
      </c>
      <c r="B21">
        <v>11.664504371888091</v>
      </c>
      <c r="C21" s="5" t="str">
        <f t="shared" si="0"/>
        <v>NA</v>
      </c>
      <c r="D21" s="6" t="str">
        <f t="shared" si="18"/>
        <v>NA</v>
      </c>
      <c r="E21" s="7" t="str">
        <f t="shared" si="1"/>
        <v>NA</v>
      </c>
      <c r="I21" s="14"/>
      <c r="J21" s="14"/>
      <c r="K21" s="18"/>
      <c r="L21" s="7" t="str">
        <f t="shared" si="2"/>
        <v>NA</v>
      </c>
      <c r="M21" s="7" t="str">
        <f t="shared" si="3"/>
        <v>NA</v>
      </c>
      <c r="N21" s="14" t="str">
        <f t="shared" si="19"/>
        <v>NA</v>
      </c>
      <c r="O21" s="13" t="str">
        <f t="shared" si="4"/>
        <v>NA</v>
      </c>
      <c r="P21" s="7" t="str">
        <f t="shared" si="20"/>
        <v>NA</v>
      </c>
      <c r="Q21" s="12">
        <f t="shared" si="25"/>
        <v>11</v>
      </c>
      <c r="R21" s="9">
        <v>11.664504371888091</v>
      </c>
      <c r="S21" s="11">
        <f t="shared" si="28"/>
        <v>5.8000000000000024E-2</v>
      </c>
      <c r="T21" s="10">
        <f t="shared" si="21"/>
        <v>87232.438618268163</v>
      </c>
      <c r="U21" s="10">
        <f t="shared" si="29"/>
        <v>91529.176917151577</v>
      </c>
      <c r="V21" s="10">
        <f t="shared" si="22"/>
        <v>3245.6874528961253</v>
      </c>
      <c r="W21" s="10">
        <f t="shared" si="23"/>
        <v>82709.994888543879</v>
      </c>
      <c r="X21" s="9">
        <f t="shared" si="5"/>
        <v>278.25335302872861</v>
      </c>
      <c r="Y21" s="9">
        <f t="shared" si="26"/>
        <v>8125.0656991872529</v>
      </c>
      <c r="AA21" s="10">
        <f t="shared" si="6"/>
        <v>7542.4257517795395</v>
      </c>
      <c r="AB21" s="10">
        <f t="shared" si="27"/>
        <v>90509.109021354467</v>
      </c>
      <c r="AC21" s="23"/>
      <c r="AD21" s="25" t="str">
        <f t="shared" si="7"/>
        <v>NA</v>
      </c>
      <c r="AE21" s="25" t="str">
        <f t="shared" si="8"/>
        <v>NA</v>
      </c>
      <c r="AF21" s="25" t="str">
        <f t="shared" si="9"/>
        <v>NA</v>
      </c>
      <c r="AG21" s="25">
        <f t="shared" si="10"/>
        <v>0</v>
      </c>
      <c r="AH21" s="25">
        <f t="shared" si="11"/>
        <v>0</v>
      </c>
      <c r="AI21" s="25">
        <f t="shared" si="12"/>
        <v>0</v>
      </c>
      <c r="AJ21" s="25">
        <f t="shared" si="13"/>
        <v>0</v>
      </c>
      <c r="AK21" s="25">
        <f t="shared" si="14"/>
        <v>0</v>
      </c>
      <c r="AL21" s="25">
        <f t="shared" si="15"/>
        <v>0</v>
      </c>
      <c r="AM21" s="25">
        <f t="shared" si="16"/>
        <v>0</v>
      </c>
      <c r="AO21" t="str">
        <f t="shared" si="17"/>
        <v>NA</v>
      </c>
    </row>
    <row r="22" spans="1:41" x14ac:dyDescent="0.3">
      <c r="A22" s="4">
        <f t="shared" si="24"/>
        <v>13</v>
      </c>
      <c r="B22">
        <v>11.536194823797322</v>
      </c>
      <c r="C22" s="5" t="str">
        <f t="shared" si="0"/>
        <v>NA</v>
      </c>
      <c r="D22" s="6" t="str">
        <f t="shared" si="18"/>
        <v>NA</v>
      </c>
      <c r="E22" s="7" t="str">
        <f t="shared" si="1"/>
        <v>NA</v>
      </c>
      <c r="I22" s="14"/>
      <c r="J22" s="14"/>
      <c r="K22" s="18"/>
      <c r="L22" s="7" t="str">
        <f t="shared" si="2"/>
        <v>NA</v>
      </c>
      <c r="M22" s="7" t="str">
        <f>IF(C22="NA","NA",IF(M21="NA",L22,M21+L22))</f>
        <v>NA</v>
      </c>
      <c r="N22" s="14" t="str">
        <f t="shared" si="19"/>
        <v>NA</v>
      </c>
      <c r="O22" s="13" t="str">
        <f>IF(C22="NA","NA",IF(O21="NA",N22,O21+N22))</f>
        <v>NA</v>
      </c>
      <c r="P22" s="7" t="str">
        <f t="shared" si="20"/>
        <v>NA</v>
      </c>
      <c r="Q22" s="12">
        <f t="shared" si="25"/>
        <v>12</v>
      </c>
      <c r="R22" s="9">
        <v>11.536194823797322</v>
      </c>
      <c r="S22" s="11">
        <f t="shared" si="28"/>
        <v>-1.0999999999999999E-2</v>
      </c>
      <c r="T22" s="10">
        <f t="shared" si="21"/>
        <v>95564.654906464842</v>
      </c>
      <c r="U22" s="10">
        <f t="shared" si="29"/>
        <v>93732.340861977165</v>
      </c>
      <c r="V22" s="10">
        <f t="shared" si="22"/>
        <v>9374.7397962672167</v>
      </c>
      <c r="W22" s="10">
        <f t="shared" si="23"/>
        <v>92084.73468481109</v>
      </c>
      <c r="X22" s="9">
        <f t="shared" si="5"/>
        <v>812.63709043198799</v>
      </c>
      <c r="Y22" s="9">
        <f t="shared" si="26"/>
        <v>8937.7027896192412</v>
      </c>
      <c r="AA22" s="10">
        <f t="shared" si="6"/>
        <v>7542.4257517795395</v>
      </c>
      <c r="AB22" s="10">
        <f t="shared" si="27"/>
        <v>98051.534773134001</v>
      </c>
      <c r="AC22" s="23"/>
      <c r="AD22" s="25" t="str">
        <f t="shared" si="7"/>
        <v>NA</v>
      </c>
      <c r="AE22" s="25" t="str">
        <f t="shared" si="8"/>
        <v>NA</v>
      </c>
      <c r="AF22" s="25" t="str">
        <f t="shared" si="9"/>
        <v>NA</v>
      </c>
      <c r="AG22" s="25">
        <f t="shared" si="10"/>
        <v>0</v>
      </c>
      <c r="AH22" s="25">
        <f t="shared" si="11"/>
        <v>0</v>
      </c>
      <c r="AI22" s="25">
        <f t="shared" si="12"/>
        <v>0</v>
      </c>
      <c r="AJ22" s="25">
        <f t="shared" si="13"/>
        <v>0</v>
      </c>
      <c r="AK22" s="25">
        <f t="shared" si="14"/>
        <v>0</v>
      </c>
      <c r="AL22" s="25">
        <f t="shared" si="15"/>
        <v>0</v>
      </c>
      <c r="AM22" s="25">
        <f t="shared" si="16"/>
        <v>0</v>
      </c>
      <c r="AO22" t="str">
        <f t="shared" si="17"/>
        <v>NA</v>
      </c>
    </row>
    <row r="23" spans="1:41" x14ac:dyDescent="0.3">
      <c r="A23" s="4">
        <f t="shared" si="24"/>
        <v>14</v>
      </c>
      <c r="B23">
        <v>12.470626604524904</v>
      </c>
      <c r="C23" s="5" t="str">
        <f t="shared" si="0"/>
        <v>NA</v>
      </c>
      <c r="D23" s="6" t="str">
        <f t="shared" si="18"/>
        <v>NA</v>
      </c>
      <c r="E23" s="7" t="str">
        <f t="shared" si="1"/>
        <v>NA</v>
      </c>
      <c r="I23" s="14"/>
      <c r="J23" s="14"/>
      <c r="K23" s="18"/>
      <c r="L23" s="7" t="str">
        <f t="shared" si="2"/>
        <v>NA</v>
      </c>
      <c r="M23" s="7" t="str">
        <f t="shared" ref="M23:M86" si="30">IF(C23="NA","NA",IF(M22="NA",L23,M22+L23))</f>
        <v>NA</v>
      </c>
      <c r="N23" s="14" t="str">
        <f t="shared" si="19"/>
        <v>NA</v>
      </c>
      <c r="O23" s="13" t="str">
        <f t="shared" ref="O23:O86" si="31">IF(C23="NA","NA",IF(O22="NA",N23,O22+N23))</f>
        <v>NA</v>
      </c>
      <c r="P23" s="7" t="str">
        <f t="shared" si="20"/>
        <v>NA</v>
      </c>
      <c r="Q23" s="12">
        <f t="shared" si="25"/>
        <v>13</v>
      </c>
      <c r="R23" s="9">
        <v>12.470626604524904</v>
      </c>
      <c r="S23" s="11">
        <f t="shared" si="28"/>
        <v>8.0999999999999919E-2</v>
      </c>
      <c r="T23" s="10">
        <f t="shared" si="21"/>
        <v>103966.30633039618</v>
      </c>
      <c r="U23" s="10">
        <f t="shared" si="29"/>
        <v>111458.75419156217</v>
      </c>
      <c r="V23" s="10">
        <f t="shared" si="22"/>
        <v>1000</v>
      </c>
      <c r="W23" s="10">
        <f t="shared" si="23"/>
        <v>93084.73468481109</v>
      </c>
      <c r="X23" s="9">
        <f t="shared" si="5"/>
        <v>80.188432523282756</v>
      </c>
      <c r="Y23" s="9">
        <f t="shared" si="26"/>
        <v>9017.8912221425235</v>
      </c>
      <c r="AA23" s="10">
        <f t="shared" si="6"/>
        <v>7542.4257517795395</v>
      </c>
      <c r="AB23" s="10">
        <f t="shared" si="27"/>
        <v>105593.96052491353</v>
      </c>
      <c r="AC23" s="23"/>
      <c r="AD23" s="25" t="str">
        <f t="shared" si="7"/>
        <v>NA</v>
      </c>
      <c r="AE23" s="25" t="str">
        <f t="shared" si="8"/>
        <v>NA</v>
      </c>
      <c r="AF23" s="25" t="str">
        <f t="shared" si="9"/>
        <v>NA</v>
      </c>
      <c r="AG23" s="25">
        <f t="shared" si="10"/>
        <v>0</v>
      </c>
      <c r="AH23" s="25">
        <f t="shared" si="11"/>
        <v>0</v>
      </c>
      <c r="AI23" s="25">
        <f t="shared" si="12"/>
        <v>0</v>
      </c>
      <c r="AJ23" s="25">
        <f t="shared" si="13"/>
        <v>0</v>
      </c>
      <c r="AK23" s="25">
        <f t="shared" si="14"/>
        <v>0</v>
      </c>
      <c r="AL23" s="25">
        <f t="shared" si="15"/>
        <v>0</v>
      </c>
      <c r="AM23" s="25">
        <f t="shared" si="16"/>
        <v>0</v>
      </c>
      <c r="AO23" t="str">
        <f t="shared" si="17"/>
        <v>NA</v>
      </c>
    </row>
    <row r="24" spans="1:41" x14ac:dyDescent="0.3">
      <c r="A24" s="4">
        <f t="shared" si="24"/>
        <v>15</v>
      </c>
      <c r="B24">
        <v>13.642865505350246</v>
      </c>
      <c r="C24" s="5" t="str">
        <f t="shared" si="0"/>
        <v>NA</v>
      </c>
      <c r="D24" s="6" t="str">
        <f t="shared" si="18"/>
        <v>NA</v>
      </c>
      <c r="E24" s="7" t="str">
        <f t="shared" si="1"/>
        <v>NA</v>
      </c>
      <c r="I24" s="14"/>
      <c r="J24" s="14"/>
      <c r="K24" s="18"/>
      <c r="L24" s="7" t="str">
        <f t="shared" si="2"/>
        <v>NA</v>
      </c>
      <c r="M24" s="7" t="str">
        <f t="shared" si="30"/>
        <v>NA</v>
      </c>
      <c r="N24" s="14" t="str">
        <f t="shared" si="19"/>
        <v>NA</v>
      </c>
      <c r="O24" s="13" t="str">
        <f t="shared" si="31"/>
        <v>NA</v>
      </c>
      <c r="P24" s="7" t="str">
        <f t="shared" si="20"/>
        <v>NA</v>
      </c>
      <c r="Q24" s="12">
        <f t="shared" si="25"/>
        <v>14</v>
      </c>
      <c r="R24" s="9">
        <v>13.642865505350246</v>
      </c>
      <c r="S24" s="11">
        <f t="shared" si="28"/>
        <v>9.4000000000000042E-2</v>
      </c>
      <c r="T24" s="10">
        <f t="shared" si="21"/>
        <v>112437.97151619391</v>
      </c>
      <c r="U24" s="10">
        <f t="shared" si="29"/>
        <v>123029.87708556902</v>
      </c>
      <c r="V24" s="10">
        <f t="shared" si="22"/>
        <v>1000</v>
      </c>
      <c r="W24" s="10">
        <f t="shared" si="23"/>
        <v>94084.73468481109</v>
      </c>
      <c r="X24" s="9">
        <f t="shared" si="5"/>
        <v>73.29838439056924</v>
      </c>
      <c r="Y24" s="9">
        <f t="shared" si="26"/>
        <v>9091.189606533093</v>
      </c>
      <c r="AA24" s="10">
        <f t="shared" si="6"/>
        <v>7542.4257517795395</v>
      </c>
      <c r="AB24" s="10">
        <f t="shared" si="27"/>
        <v>113136.38627669307</v>
      </c>
      <c r="AC24" s="23"/>
      <c r="AD24" s="25" t="str">
        <f t="shared" si="7"/>
        <v>NA</v>
      </c>
      <c r="AE24" s="25" t="str">
        <f t="shared" si="8"/>
        <v>NA</v>
      </c>
      <c r="AF24" s="25" t="str">
        <f t="shared" si="9"/>
        <v>NA</v>
      </c>
      <c r="AG24" s="25">
        <f t="shared" si="10"/>
        <v>0</v>
      </c>
      <c r="AH24" s="25">
        <f t="shared" si="11"/>
        <v>0</v>
      </c>
      <c r="AI24" s="25">
        <f t="shared" si="12"/>
        <v>0</v>
      </c>
      <c r="AJ24" s="25">
        <f t="shared" si="13"/>
        <v>0</v>
      </c>
      <c r="AK24" s="25">
        <f t="shared" si="14"/>
        <v>0</v>
      </c>
      <c r="AL24" s="25">
        <f t="shared" si="15"/>
        <v>0</v>
      </c>
      <c r="AM24" s="25">
        <f t="shared" si="16"/>
        <v>0</v>
      </c>
      <c r="AO24" t="str">
        <f t="shared" si="17"/>
        <v>NA</v>
      </c>
    </row>
    <row r="25" spans="1:41" x14ac:dyDescent="0.3">
      <c r="A25" s="4">
        <f t="shared" si="24"/>
        <v>16</v>
      </c>
      <c r="B25">
        <v>14.652437552746164</v>
      </c>
      <c r="C25" s="5" t="str">
        <f t="shared" si="0"/>
        <v>NA</v>
      </c>
      <c r="D25" s="6" t="str">
        <f t="shared" si="18"/>
        <v>NA</v>
      </c>
      <c r="E25" s="7" t="str">
        <f t="shared" si="1"/>
        <v>NA</v>
      </c>
      <c r="I25" s="14"/>
      <c r="J25" s="14"/>
      <c r="K25" s="18"/>
      <c r="L25" s="7" t="str">
        <f t="shared" si="2"/>
        <v>NA</v>
      </c>
      <c r="M25" s="7" t="str">
        <f t="shared" si="30"/>
        <v>NA</v>
      </c>
      <c r="N25" s="14" t="str">
        <f t="shared" si="19"/>
        <v>NA</v>
      </c>
      <c r="O25" s="13" t="str">
        <f t="shared" si="31"/>
        <v>NA</v>
      </c>
      <c r="P25" s="7" t="str">
        <f t="shared" si="20"/>
        <v>NA</v>
      </c>
      <c r="Q25" s="12">
        <f t="shared" si="25"/>
        <v>15</v>
      </c>
      <c r="R25" s="9">
        <v>14.652437552746164</v>
      </c>
      <c r="S25" s="11">
        <f t="shared" si="28"/>
        <v>7.4000000000000038E-2</v>
      </c>
      <c r="T25" s="10">
        <f t="shared" si="21"/>
        <v>120980.23391187321</v>
      </c>
      <c r="U25" s="10">
        <f t="shared" si="29"/>
        <v>133208.08798990113</v>
      </c>
      <c r="V25" s="10">
        <f t="shared" si="22"/>
        <v>1000</v>
      </c>
      <c r="W25" s="10">
        <f t="shared" si="23"/>
        <v>95084.73468481109</v>
      </c>
      <c r="X25" s="9">
        <f t="shared" si="5"/>
        <v>68.248030158816803</v>
      </c>
      <c r="Y25" s="9">
        <f t="shared" si="26"/>
        <v>9159.4376366919096</v>
      </c>
      <c r="AA25" s="10">
        <f t="shared" si="6"/>
        <v>7542.4257517795395</v>
      </c>
      <c r="AB25" s="10">
        <f t="shared" si="27"/>
        <v>120678.8120284726</v>
      </c>
      <c r="AC25" s="23"/>
      <c r="AD25" s="25" t="str">
        <f t="shared" si="7"/>
        <v>NA</v>
      </c>
      <c r="AE25" s="25" t="str">
        <f t="shared" si="8"/>
        <v>NA</v>
      </c>
      <c r="AF25" s="25" t="str">
        <f t="shared" si="9"/>
        <v>NA</v>
      </c>
      <c r="AG25" s="25">
        <f t="shared" si="10"/>
        <v>0</v>
      </c>
      <c r="AH25" s="25">
        <f t="shared" si="11"/>
        <v>0</v>
      </c>
      <c r="AI25" s="25">
        <f t="shared" si="12"/>
        <v>0</v>
      </c>
      <c r="AJ25" s="25">
        <f t="shared" si="13"/>
        <v>0</v>
      </c>
      <c r="AK25" s="25">
        <f t="shared" si="14"/>
        <v>0</v>
      </c>
      <c r="AL25" s="25">
        <f t="shared" si="15"/>
        <v>0</v>
      </c>
      <c r="AM25" s="25">
        <f t="shared" si="16"/>
        <v>0</v>
      </c>
      <c r="AO25" t="str">
        <f t="shared" si="17"/>
        <v>NA</v>
      </c>
    </row>
    <row r="26" spans="1:41" x14ac:dyDescent="0.3">
      <c r="A26" s="4">
        <f t="shared" si="24"/>
        <v>17</v>
      </c>
      <c r="B26">
        <v>13.919815675108856</v>
      </c>
      <c r="C26" s="5" t="str">
        <f t="shared" si="0"/>
        <v>NA</v>
      </c>
      <c r="D26" s="6" t="str">
        <f t="shared" si="18"/>
        <v>NA</v>
      </c>
      <c r="E26" s="7" t="str">
        <f t="shared" si="1"/>
        <v>NA</v>
      </c>
      <c r="I26" s="14"/>
      <c r="J26" s="14"/>
      <c r="K26" s="18"/>
      <c r="L26" s="7" t="str">
        <f t="shared" si="2"/>
        <v>NA</v>
      </c>
      <c r="M26" s="7" t="str">
        <f t="shared" si="30"/>
        <v>NA</v>
      </c>
      <c r="N26" s="14" t="str">
        <f t="shared" si="19"/>
        <v>NA</v>
      </c>
      <c r="O26" s="13" t="str">
        <f t="shared" si="31"/>
        <v>NA</v>
      </c>
      <c r="P26" s="7" t="str">
        <f t="shared" si="20"/>
        <v>NA</v>
      </c>
      <c r="Q26" s="12">
        <f t="shared" si="25"/>
        <v>16</v>
      </c>
      <c r="R26" s="9">
        <v>13.919815675108856</v>
      </c>
      <c r="S26" s="11">
        <f t="shared" si="28"/>
        <v>-5.0000000000000024E-2</v>
      </c>
      <c r="T26" s="10">
        <f t="shared" si="21"/>
        <v>129593.6818275165</v>
      </c>
      <c r="U26" s="10">
        <f t="shared" si="29"/>
        <v>127497.68359040607</v>
      </c>
      <c r="V26" s="10">
        <f t="shared" si="22"/>
        <v>9638.4239888899665</v>
      </c>
      <c r="W26" s="10">
        <f t="shared" si="23"/>
        <v>104723.15867370105</v>
      </c>
      <c r="X26" s="9">
        <f t="shared" si="5"/>
        <v>692.42468534444811</v>
      </c>
      <c r="Y26" s="9">
        <f t="shared" si="26"/>
        <v>9851.862322036357</v>
      </c>
      <c r="AA26" s="10">
        <f t="shared" si="6"/>
        <v>7542.4257517795395</v>
      </c>
      <c r="AB26" s="10">
        <f t="shared" si="27"/>
        <v>128221.23778025214</v>
      </c>
      <c r="AC26" s="23"/>
      <c r="AD26" s="25" t="str">
        <f t="shared" si="7"/>
        <v>NA</v>
      </c>
      <c r="AE26" s="25" t="str">
        <f t="shared" si="8"/>
        <v>NA</v>
      </c>
      <c r="AF26" s="25" t="str">
        <f t="shared" si="9"/>
        <v>NA</v>
      </c>
      <c r="AG26" s="25">
        <f t="shared" si="10"/>
        <v>0</v>
      </c>
      <c r="AH26" s="25">
        <f t="shared" si="11"/>
        <v>0</v>
      </c>
      <c r="AI26" s="25">
        <f t="shared" si="12"/>
        <v>0</v>
      </c>
      <c r="AJ26" s="25">
        <f t="shared" si="13"/>
        <v>0</v>
      </c>
      <c r="AK26" s="25">
        <f t="shared" si="14"/>
        <v>0</v>
      </c>
      <c r="AL26" s="25">
        <f t="shared" si="15"/>
        <v>0</v>
      </c>
      <c r="AM26" s="25">
        <f t="shared" si="16"/>
        <v>0</v>
      </c>
      <c r="AO26" t="str">
        <f t="shared" si="17"/>
        <v>NA</v>
      </c>
    </row>
    <row r="27" spans="1:41" x14ac:dyDescent="0.3">
      <c r="A27" s="4">
        <f t="shared" si="24"/>
        <v>18</v>
      </c>
      <c r="B27">
        <v>16.634179731755083</v>
      </c>
      <c r="C27" s="5" t="str">
        <f t="shared" si="0"/>
        <v>NA</v>
      </c>
      <c r="D27" s="6" t="str">
        <f t="shared" si="18"/>
        <v>NA</v>
      </c>
      <c r="E27" s="7" t="str">
        <f t="shared" si="1"/>
        <v>NA</v>
      </c>
      <c r="I27" s="14"/>
      <c r="J27" s="14"/>
      <c r="K27" s="18"/>
      <c r="L27" s="7" t="str">
        <f t="shared" si="2"/>
        <v>NA</v>
      </c>
      <c r="M27" s="7" t="str">
        <f t="shared" si="30"/>
        <v>NA</v>
      </c>
      <c r="N27" s="14" t="str">
        <f t="shared" si="19"/>
        <v>NA</v>
      </c>
      <c r="O27" s="13" t="str">
        <f t="shared" si="31"/>
        <v>NA</v>
      </c>
      <c r="P27" s="7" t="str">
        <f t="shared" si="20"/>
        <v>NA</v>
      </c>
      <c r="Q27" s="12">
        <f t="shared" si="25"/>
        <v>17</v>
      </c>
      <c r="R27" s="9">
        <v>16.634179731755083</v>
      </c>
      <c r="S27" s="11">
        <f t="shared" si="28"/>
        <v>0.19500000000000001</v>
      </c>
      <c r="T27" s="10">
        <f t="shared" si="21"/>
        <v>138278.90847579006</v>
      </c>
      <c r="U27" s="10">
        <f t="shared" si="29"/>
        <v>163877.6485572588</v>
      </c>
      <c r="V27" s="10">
        <f t="shared" si="22"/>
        <v>1000</v>
      </c>
      <c r="W27" s="10">
        <f t="shared" si="23"/>
        <v>105723.15867370105</v>
      </c>
      <c r="X27" s="9">
        <f t="shared" si="5"/>
        <v>60.117181377508743</v>
      </c>
      <c r="Y27" s="9">
        <f t="shared" si="26"/>
        <v>9911.979503413866</v>
      </c>
      <c r="AA27" s="10">
        <f t="shared" si="6"/>
        <v>7542.4257517795395</v>
      </c>
      <c r="AB27" s="10">
        <f t="shared" si="27"/>
        <v>135763.66353203167</v>
      </c>
      <c r="AC27" s="23"/>
      <c r="AD27" s="25" t="str">
        <f t="shared" si="7"/>
        <v>NA</v>
      </c>
      <c r="AE27" s="25" t="str">
        <f t="shared" si="8"/>
        <v>NA</v>
      </c>
      <c r="AF27" s="25" t="str">
        <f t="shared" si="9"/>
        <v>NA</v>
      </c>
      <c r="AG27" s="25">
        <f t="shared" si="10"/>
        <v>0</v>
      </c>
      <c r="AH27" s="25">
        <f t="shared" si="11"/>
        <v>0</v>
      </c>
      <c r="AI27" s="25">
        <f t="shared" si="12"/>
        <v>0</v>
      </c>
      <c r="AJ27" s="25">
        <f t="shared" si="13"/>
        <v>0</v>
      </c>
      <c r="AK27" s="25">
        <f t="shared" si="14"/>
        <v>0</v>
      </c>
      <c r="AL27" s="25">
        <f t="shared" si="15"/>
        <v>0</v>
      </c>
      <c r="AM27" s="25">
        <f t="shared" si="16"/>
        <v>0</v>
      </c>
      <c r="AO27" t="str">
        <f t="shared" si="17"/>
        <v>NA</v>
      </c>
    </row>
    <row r="28" spans="1:41" x14ac:dyDescent="0.3">
      <c r="A28" s="4">
        <f t="shared" si="24"/>
        <v>19</v>
      </c>
      <c r="B28">
        <v>16.351398676315245</v>
      </c>
      <c r="C28" s="5" t="str">
        <f t="shared" si="0"/>
        <v>NA</v>
      </c>
      <c r="D28" s="6" t="str">
        <f t="shared" si="18"/>
        <v>NA</v>
      </c>
      <c r="E28" s="7" t="str">
        <f t="shared" si="1"/>
        <v>NA</v>
      </c>
      <c r="I28" s="14"/>
      <c r="J28" s="14"/>
      <c r="K28" s="18"/>
      <c r="L28" s="7" t="str">
        <f t="shared" si="2"/>
        <v>NA</v>
      </c>
      <c r="M28" s="7" t="str">
        <f t="shared" si="30"/>
        <v>NA</v>
      </c>
      <c r="N28" s="14" t="str">
        <f t="shared" si="19"/>
        <v>NA</v>
      </c>
      <c r="O28" s="13" t="str">
        <f t="shared" si="31"/>
        <v>NA</v>
      </c>
      <c r="P28" s="7" t="str">
        <f t="shared" si="20"/>
        <v>NA</v>
      </c>
      <c r="Q28" s="12">
        <f t="shared" si="25"/>
        <v>18</v>
      </c>
      <c r="R28" s="9">
        <v>16.351398676315245</v>
      </c>
      <c r="S28" s="11">
        <f t="shared" si="28"/>
        <v>-1.7000000000000071E-2</v>
      </c>
      <c r="T28" s="10">
        <f t="shared" si="21"/>
        <v>147036.5120127995</v>
      </c>
      <c r="U28" s="10">
        <f t="shared" si="29"/>
        <v>162074.72853178537</v>
      </c>
      <c r="V28" s="10">
        <f t="shared" si="22"/>
        <v>1000</v>
      </c>
      <c r="W28" s="10">
        <f t="shared" si="23"/>
        <v>106723.15867370105</v>
      </c>
      <c r="X28" s="9">
        <f t="shared" si="5"/>
        <v>61.156847789937686</v>
      </c>
      <c r="Y28" s="9">
        <f t="shared" si="26"/>
        <v>9973.1363512038042</v>
      </c>
      <c r="AA28" s="10">
        <f t="shared" si="6"/>
        <v>7542.4257517795395</v>
      </c>
      <c r="AB28" s="10">
        <f t="shared" si="27"/>
        <v>143306.08928381122</v>
      </c>
      <c r="AC28" s="23"/>
      <c r="AD28" s="25" t="str">
        <f t="shared" si="7"/>
        <v>NA</v>
      </c>
      <c r="AE28" s="25" t="str">
        <f t="shared" si="8"/>
        <v>NA</v>
      </c>
      <c r="AF28" s="25" t="str">
        <f t="shared" si="9"/>
        <v>NA</v>
      </c>
      <c r="AG28" s="25">
        <f t="shared" si="10"/>
        <v>0</v>
      </c>
      <c r="AH28" s="25">
        <f t="shared" si="11"/>
        <v>0</v>
      </c>
      <c r="AI28" s="25">
        <f t="shared" si="12"/>
        <v>0</v>
      </c>
      <c r="AJ28" s="25">
        <f t="shared" si="13"/>
        <v>0</v>
      </c>
      <c r="AK28" s="25">
        <f t="shared" si="14"/>
        <v>0</v>
      </c>
      <c r="AL28" s="25">
        <f t="shared" si="15"/>
        <v>0</v>
      </c>
      <c r="AM28" s="25">
        <f t="shared" si="16"/>
        <v>0</v>
      </c>
      <c r="AO28" t="str">
        <f t="shared" si="17"/>
        <v>NA</v>
      </c>
    </row>
    <row r="29" spans="1:41" x14ac:dyDescent="0.3">
      <c r="A29" s="4">
        <f t="shared" si="24"/>
        <v>20</v>
      </c>
      <c r="B29">
        <v>15.206800768973178</v>
      </c>
      <c r="C29" s="5" t="str">
        <f t="shared" si="0"/>
        <v>NA</v>
      </c>
      <c r="D29" s="6" t="str">
        <f t="shared" si="18"/>
        <v>NA</v>
      </c>
      <c r="E29" s="7" t="str">
        <f t="shared" si="1"/>
        <v>NA</v>
      </c>
      <c r="I29" s="14"/>
      <c r="J29" s="14"/>
      <c r="K29" s="18"/>
      <c r="L29" s="7" t="str">
        <f t="shared" si="2"/>
        <v>NA</v>
      </c>
      <c r="M29" s="7" t="str">
        <f t="shared" si="30"/>
        <v>NA</v>
      </c>
      <c r="N29" s="14" t="str">
        <f t="shared" si="19"/>
        <v>NA</v>
      </c>
      <c r="O29" s="13" t="str">
        <f t="shared" si="31"/>
        <v>NA</v>
      </c>
      <c r="P29" s="7" t="str">
        <f t="shared" si="20"/>
        <v>NA</v>
      </c>
      <c r="Q29" s="12">
        <f t="shared" si="25"/>
        <v>19</v>
      </c>
      <c r="R29" s="9">
        <v>15.206800768973178</v>
      </c>
      <c r="S29" s="11">
        <f t="shared" si="28"/>
        <v>-7.0000000000000007E-2</v>
      </c>
      <c r="T29" s="10">
        <f t="shared" si="21"/>
        <v>155867.09557928378</v>
      </c>
      <c r="U29" s="10">
        <f t="shared" si="29"/>
        <v>151659.49753456039</v>
      </c>
      <c r="V29" s="10">
        <f t="shared" si="22"/>
        <v>11750.023796502928</v>
      </c>
      <c r="W29" s="10">
        <f t="shared" si="23"/>
        <v>118473.18247020397</v>
      </c>
      <c r="X29" s="9">
        <f t="shared" si="5"/>
        <v>772.6821686568552</v>
      </c>
      <c r="Y29" s="9">
        <f t="shared" si="26"/>
        <v>10745.818519860659</v>
      </c>
      <c r="AA29" s="10">
        <f t="shared" si="6"/>
        <v>7542.4257517795395</v>
      </c>
      <c r="AB29" s="10">
        <f t="shared" si="27"/>
        <v>150848.51503559077</v>
      </c>
      <c r="AC29" s="23"/>
      <c r="AD29" s="25" t="str">
        <f t="shared" si="7"/>
        <v>NA</v>
      </c>
      <c r="AE29" s="25" t="str">
        <f t="shared" si="8"/>
        <v>NA</v>
      </c>
      <c r="AF29" s="25" t="str">
        <f t="shared" si="9"/>
        <v>NA</v>
      </c>
      <c r="AG29" s="25">
        <f t="shared" si="10"/>
        <v>0</v>
      </c>
      <c r="AH29" s="25">
        <f t="shared" si="11"/>
        <v>0</v>
      </c>
      <c r="AI29" s="25">
        <f t="shared" si="12"/>
        <v>0</v>
      </c>
      <c r="AJ29" s="25">
        <f t="shared" si="13"/>
        <v>0</v>
      </c>
      <c r="AK29" s="25">
        <f t="shared" si="14"/>
        <v>0</v>
      </c>
      <c r="AL29" s="25">
        <f t="shared" si="15"/>
        <v>0</v>
      </c>
      <c r="AM29" s="25">
        <f t="shared" si="16"/>
        <v>0</v>
      </c>
      <c r="AO29" t="str">
        <f t="shared" si="17"/>
        <v>NA</v>
      </c>
    </row>
    <row r="30" spans="1:41" x14ac:dyDescent="0.3">
      <c r="A30" s="4">
        <f t="shared" si="24"/>
        <v>21</v>
      </c>
      <c r="B30">
        <v>16.149622416649517</v>
      </c>
      <c r="C30" s="5" t="str">
        <f t="shared" si="0"/>
        <v>NA</v>
      </c>
      <c r="D30" s="6" t="str">
        <f t="shared" si="18"/>
        <v>NA</v>
      </c>
      <c r="E30" s="7" t="str">
        <f t="shared" si="1"/>
        <v>NA</v>
      </c>
      <c r="I30" s="14"/>
      <c r="J30" s="14"/>
      <c r="K30" s="18"/>
      <c r="L30" s="7" t="str">
        <f t="shared" si="2"/>
        <v>NA</v>
      </c>
      <c r="M30" s="7" t="str">
        <f t="shared" si="30"/>
        <v>NA</v>
      </c>
      <c r="N30" s="14" t="str">
        <f t="shared" si="19"/>
        <v>NA</v>
      </c>
      <c r="O30" s="13" t="str">
        <f t="shared" si="31"/>
        <v>NA</v>
      </c>
      <c r="P30" s="7" t="str">
        <f t="shared" si="20"/>
        <v>NA</v>
      </c>
      <c r="Q30" s="12">
        <f t="shared" si="25"/>
        <v>20</v>
      </c>
      <c r="R30" s="9">
        <v>16.149622416649517</v>
      </c>
      <c r="S30" s="11">
        <f t="shared" si="28"/>
        <v>6.2000000000000166E-2</v>
      </c>
      <c r="T30" s="10">
        <f t="shared" si="21"/>
        <v>164771.2673421553</v>
      </c>
      <c r="U30" s="10">
        <f t="shared" si="29"/>
        <v>173540.91165358931</v>
      </c>
      <c r="V30" s="10">
        <f t="shared" si="22"/>
        <v>1000</v>
      </c>
      <c r="W30" s="10">
        <f t="shared" si="23"/>
        <v>119473.18247020397</v>
      </c>
      <c r="X30" s="9">
        <f t="shared" si="5"/>
        <v>61.920952341835935</v>
      </c>
      <c r="Y30" s="9">
        <f t="shared" si="26"/>
        <v>10807.739472202495</v>
      </c>
      <c r="AA30" s="10">
        <f t="shared" si="6"/>
        <v>7542.4257517795395</v>
      </c>
      <c r="AB30" s="10">
        <f t="shared" si="27"/>
        <v>158390.94078737032</v>
      </c>
      <c r="AC30" s="23"/>
      <c r="AD30" s="25" t="str">
        <f t="shared" si="7"/>
        <v>NA</v>
      </c>
      <c r="AE30" s="25" t="str">
        <f t="shared" si="8"/>
        <v>NA</v>
      </c>
      <c r="AF30" s="25" t="str">
        <f t="shared" si="9"/>
        <v>NA</v>
      </c>
      <c r="AG30" s="25">
        <f t="shared" si="10"/>
        <v>0</v>
      </c>
      <c r="AH30" s="25">
        <f t="shared" si="11"/>
        <v>0</v>
      </c>
      <c r="AI30" s="25">
        <f t="shared" si="12"/>
        <v>0</v>
      </c>
      <c r="AJ30" s="25">
        <f t="shared" si="13"/>
        <v>0</v>
      </c>
      <c r="AK30" s="25">
        <f t="shared" si="14"/>
        <v>0</v>
      </c>
      <c r="AL30" s="25">
        <f t="shared" si="15"/>
        <v>0</v>
      </c>
      <c r="AM30" s="25">
        <f t="shared" si="16"/>
        <v>0</v>
      </c>
      <c r="AO30" t="str">
        <f t="shared" si="17"/>
        <v>NA</v>
      </c>
    </row>
    <row r="31" spans="1:41" x14ac:dyDescent="0.3">
      <c r="A31" s="4">
        <f t="shared" si="24"/>
        <v>22</v>
      </c>
      <c r="B31">
        <v>16.391866752899258</v>
      </c>
      <c r="C31" s="5" t="str">
        <f t="shared" si="0"/>
        <v>NA</v>
      </c>
      <c r="D31" s="6" t="str">
        <f t="shared" si="18"/>
        <v>NA</v>
      </c>
      <c r="E31" s="7" t="str">
        <f t="shared" si="1"/>
        <v>NA</v>
      </c>
      <c r="I31" s="14"/>
      <c r="J31" s="14"/>
      <c r="K31" s="18"/>
      <c r="L31" s="7" t="str">
        <f t="shared" si="2"/>
        <v>NA</v>
      </c>
      <c r="M31" s="7" t="str">
        <f t="shared" si="30"/>
        <v>NA</v>
      </c>
      <c r="N31" s="14" t="str">
        <f t="shared" si="19"/>
        <v>NA</v>
      </c>
      <c r="O31" s="13" t="str">
        <f t="shared" si="31"/>
        <v>NA</v>
      </c>
      <c r="P31" s="7" t="str">
        <f t="shared" si="20"/>
        <v>NA</v>
      </c>
      <c r="Q31" s="12">
        <f t="shared" si="25"/>
        <v>21</v>
      </c>
      <c r="R31" s="9">
        <v>16.391866752899258</v>
      </c>
      <c r="S31" s="11">
        <f t="shared" si="28"/>
        <v>1.4999999999999854E-2</v>
      </c>
      <c r="T31" s="10">
        <f t="shared" si="21"/>
        <v>173749.64053638416</v>
      </c>
      <c r="U31" s="10">
        <f t="shared" si="29"/>
        <v>177159.02532839312</v>
      </c>
      <c r="V31" s="10">
        <f t="shared" si="22"/>
        <v>4133.0409597705784</v>
      </c>
      <c r="W31" s="10">
        <f t="shared" si="23"/>
        <v>123606.22342997455</v>
      </c>
      <c r="X31" s="9">
        <f t="shared" si="5"/>
        <v>252.13973625301463</v>
      </c>
      <c r="Y31" s="9">
        <f t="shared" si="26"/>
        <v>11059.87920845551</v>
      </c>
      <c r="AA31" s="10">
        <f t="shared" si="6"/>
        <v>7542.4257517795395</v>
      </c>
      <c r="AB31" s="10">
        <f t="shared" si="27"/>
        <v>165933.36653914987</v>
      </c>
      <c r="AC31" s="23"/>
      <c r="AD31" s="25" t="str">
        <f t="shared" si="7"/>
        <v>NA</v>
      </c>
      <c r="AE31" s="25" t="str">
        <f t="shared" si="8"/>
        <v>NA</v>
      </c>
      <c r="AF31" s="25" t="str">
        <f t="shared" si="9"/>
        <v>NA</v>
      </c>
      <c r="AG31" s="25">
        <f t="shared" si="10"/>
        <v>0</v>
      </c>
      <c r="AH31" s="25">
        <f t="shared" si="11"/>
        <v>0</v>
      </c>
      <c r="AI31" s="25">
        <f t="shared" si="12"/>
        <v>0</v>
      </c>
      <c r="AJ31" s="25">
        <f t="shared" si="13"/>
        <v>0</v>
      </c>
      <c r="AK31" s="25">
        <f t="shared" si="14"/>
        <v>0</v>
      </c>
      <c r="AL31" s="25">
        <f t="shared" si="15"/>
        <v>0</v>
      </c>
      <c r="AM31" s="25">
        <f t="shared" si="16"/>
        <v>0</v>
      </c>
      <c r="AO31" t="str">
        <f t="shared" si="17"/>
        <v>NA</v>
      </c>
    </row>
    <row r="32" spans="1:41" x14ac:dyDescent="0.3">
      <c r="A32" s="4">
        <f t="shared" si="24"/>
        <v>23</v>
      </c>
      <c r="B32">
        <v>16.883622755486236</v>
      </c>
      <c r="C32" s="5" t="str">
        <f t="shared" si="0"/>
        <v>NA</v>
      </c>
      <c r="D32" s="6" t="str">
        <f t="shared" si="18"/>
        <v>NA</v>
      </c>
      <c r="E32" s="7" t="str">
        <f t="shared" si="1"/>
        <v>NA</v>
      </c>
      <c r="I32" s="14"/>
      <c r="J32" s="14"/>
      <c r="K32" s="18"/>
      <c r="L32" s="7" t="str">
        <f t="shared" si="2"/>
        <v>NA</v>
      </c>
      <c r="M32" s="7" t="str">
        <f t="shared" si="30"/>
        <v>NA</v>
      </c>
      <c r="N32" s="14" t="str">
        <f t="shared" si="19"/>
        <v>NA</v>
      </c>
      <c r="O32" s="13" t="str">
        <f t="shared" si="31"/>
        <v>NA</v>
      </c>
      <c r="P32" s="7" t="str">
        <f t="shared" si="20"/>
        <v>NA</v>
      </c>
      <c r="Q32" s="12">
        <f t="shared" si="25"/>
        <v>22</v>
      </c>
      <c r="R32" s="9">
        <v>16.883622755486236</v>
      </c>
      <c r="S32" s="11">
        <f t="shared" si="28"/>
        <v>3.0000000000000034E-2</v>
      </c>
      <c r="T32" s="10">
        <f t="shared" si="21"/>
        <v>182802.83350723199</v>
      </c>
      <c r="U32" s="10">
        <f t="shared" si="29"/>
        <v>186730.82827680864</v>
      </c>
      <c r="V32" s="10">
        <f t="shared" si="22"/>
        <v>3614.4309822028936</v>
      </c>
      <c r="W32" s="10">
        <f t="shared" si="23"/>
        <v>127220.65441217744</v>
      </c>
      <c r="X32" s="9">
        <f t="shared" si="5"/>
        <v>214.07911291007761</v>
      </c>
      <c r="Y32" s="9">
        <f t="shared" si="26"/>
        <v>11273.958321365588</v>
      </c>
      <c r="AA32" s="10">
        <f t="shared" si="6"/>
        <v>7542.4257517795395</v>
      </c>
      <c r="AB32" s="10">
        <f t="shared" si="27"/>
        <v>173475.79229092941</v>
      </c>
      <c r="AC32" s="23"/>
      <c r="AD32" s="25" t="str">
        <f t="shared" si="7"/>
        <v>NA</v>
      </c>
      <c r="AE32" s="25" t="str">
        <f t="shared" si="8"/>
        <v>NA</v>
      </c>
      <c r="AF32" s="25" t="str">
        <f t="shared" si="9"/>
        <v>NA</v>
      </c>
      <c r="AG32" s="25">
        <f t="shared" si="10"/>
        <v>0</v>
      </c>
      <c r="AH32" s="25">
        <f t="shared" si="11"/>
        <v>0</v>
      </c>
      <c r="AI32" s="25">
        <f t="shared" si="12"/>
        <v>0</v>
      </c>
      <c r="AJ32" s="25">
        <f t="shared" si="13"/>
        <v>0</v>
      </c>
      <c r="AK32" s="25">
        <f t="shared" si="14"/>
        <v>0</v>
      </c>
      <c r="AL32" s="25">
        <f t="shared" si="15"/>
        <v>0</v>
      </c>
      <c r="AM32" s="25">
        <f t="shared" si="16"/>
        <v>0</v>
      </c>
      <c r="AO32" t="str">
        <f t="shared" si="17"/>
        <v>NA</v>
      </c>
    </row>
    <row r="33" spans="1:41" x14ac:dyDescent="0.3">
      <c r="A33" s="4">
        <f t="shared" si="24"/>
        <v>24</v>
      </c>
      <c r="B33">
        <v>17.913523743570895</v>
      </c>
      <c r="C33" s="5" t="str">
        <f t="shared" si="0"/>
        <v>NA</v>
      </c>
      <c r="D33" s="6" t="str">
        <f t="shared" si="18"/>
        <v>NA</v>
      </c>
      <c r="E33" s="7" t="str">
        <f t="shared" si="1"/>
        <v>NA</v>
      </c>
      <c r="I33" s="14"/>
      <c r="J33" s="14"/>
      <c r="K33" s="18"/>
      <c r="L33" s="7" t="str">
        <f t="shared" si="2"/>
        <v>NA</v>
      </c>
      <c r="M33" s="7" t="str">
        <f t="shared" si="30"/>
        <v>NA</v>
      </c>
      <c r="N33" s="14" t="str">
        <f t="shared" si="19"/>
        <v>NA</v>
      </c>
      <c r="O33" s="13" t="str">
        <f t="shared" si="31"/>
        <v>NA</v>
      </c>
      <c r="P33" s="7" t="str">
        <f t="shared" si="20"/>
        <v>NA</v>
      </c>
      <c r="Q33" s="12">
        <f t="shared" si="25"/>
        <v>23</v>
      </c>
      <c r="R33" s="9">
        <v>17.913523743570895</v>
      </c>
      <c r="S33" s="11">
        <f t="shared" si="28"/>
        <v>6.0999999999999915E-2</v>
      </c>
      <c r="T33" s="10">
        <f t="shared" si="21"/>
        <v>191931.46975283642</v>
      </c>
      <c r="U33" s="10">
        <f t="shared" si="29"/>
        <v>201956.32007381122</v>
      </c>
      <c r="V33" s="10">
        <f t="shared" si="22"/>
        <v>1000</v>
      </c>
      <c r="W33" s="10">
        <f t="shared" si="23"/>
        <v>128220.65441217744</v>
      </c>
      <c r="X33" s="9">
        <f t="shared" si="5"/>
        <v>55.823746032038876</v>
      </c>
      <c r="Y33" s="9">
        <f t="shared" si="26"/>
        <v>11329.782067397628</v>
      </c>
      <c r="AA33" s="10">
        <f t="shared" si="6"/>
        <v>7542.4257517795395</v>
      </c>
      <c r="AB33" s="10">
        <f t="shared" si="27"/>
        <v>181018.21804270896</v>
      </c>
      <c r="AC33" s="23"/>
      <c r="AD33" s="25" t="str">
        <f t="shared" si="7"/>
        <v>NA</v>
      </c>
      <c r="AE33" s="25" t="str">
        <f t="shared" si="8"/>
        <v>NA</v>
      </c>
      <c r="AF33" s="25" t="str">
        <f t="shared" si="9"/>
        <v>NA</v>
      </c>
      <c r="AG33" s="25">
        <f t="shared" si="10"/>
        <v>0</v>
      </c>
      <c r="AH33" s="25">
        <f t="shared" si="11"/>
        <v>0</v>
      </c>
      <c r="AI33" s="25">
        <f t="shared" si="12"/>
        <v>0</v>
      </c>
      <c r="AJ33" s="25">
        <f t="shared" si="13"/>
        <v>0</v>
      </c>
      <c r="AK33" s="25">
        <f t="shared" si="14"/>
        <v>0</v>
      </c>
      <c r="AL33" s="25">
        <f t="shared" si="15"/>
        <v>0</v>
      </c>
      <c r="AM33" s="25">
        <f t="shared" si="16"/>
        <v>0</v>
      </c>
      <c r="AO33" t="str">
        <f t="shared" si="17"/>
        <v>NA</v>
      </c>
    </row>
    <row r="34" spans="1:41" x14ac:dyDescent="0.3">
      <c r="A34" s="4">
        <f t="shared" si="24"/>
        <v>25</v>
      </c>
      <c r="B34">
        <v>17.304463936289483</v>
      </c>
      <c r="C34" s="5" t="str">
        <f t="shared" si="0"/>
        <v>NA</v>
      </c>
      <c r="D34" s="6" t="str">
        <f t="shared" si="18"/>
        <v>NA</v>
      </c>
      <c r="E34" s="7" t="str">
        <f t="shared" si="1"/>
        <v>NA</v>
      </c>
      <c r="I34" s="14"/>
      <c r="J34" s="14"/>
      <c r="K34" s="18"/>
      <c r="L34" s="7" t="str">
        <f t="shared" si="2"/>
        <v>NA</v>
      </c>
      <c r="M34" s="7" t="str">
        <f t="shared" si="30"/>
        <v>NA</v>
      </c>
      <c r="N34" s="14" t="str">
        <f t="shared" si="19"/>
        <v>NA</v>
      </c>
      <c r="O34" s="13" t="str">
        <f t="shared" si="31"/>
        <v>NA</v>
      </c>
      <c r="P34" s="7" t="str">
        <f t="shared" si="20"/>
        <v>NA</v>
      </c>
      <c r="Q34" s="12">
        <f t="shared" si="25"/>
        <v>24</v>
      </c>
      <c r="R34" s="9">
        <v>17.304463936289483</v>
      </c>
      <c r="S34" s="11">
        <f t="shared" si="28"/>
        <v>-3.4000000000000072E-2</v>
      </c>
      <c r="T34" s="10">
        <f t="shared" si="21"/>
        <v>201136.17796715439</v>
      </c>
      <c r="U34" s="10">
        <f t="shared" si="29"/>
        <v>196055.80519130162</v>
      </c>
      <c r="V34" s="10">
        <f t="shared" si="22"/>
        <v>12622.798527632307</v>
      </c>
      <c r="W34" s="10">
        <f t="shared" si="23"/>
        <v>140843.45293980974</v>
      </c>
      <c r="X34" s="9">
        <f t="shared" si="5"/>
        <v>729.45331182209134</v>
      </c>
      <c r="Y34" s="9">
        <f t="shared" si="26"/>
        <v>12059.235379219719</v>
      </c>
      <c r="AA34" s="10">
        <f t="shared" si="6"/>
        <v>7542.4257517795395</v>
      </c>
      <c r="AB34" s="10">
        <f t="shared" si="27"/>
        <v>188560.64379448851</v>
      </c>
      <c r="AC34" s="23"/>
      <c r="AD34" s="25" t="str">
        <f t="shared" si="7"/>
        <v>NA</v>
      </c>
      <c r="AE34" s="25" t="str">
        <f t="shared" si="8"/>
        <v>NA</v>
      </c>
      <c r="AF34" s="25" t="str">
        <f t="shared" si="9"/>
        <v>NA</v>
      </c>
      <c r="AG34" s="25">
        <f t="shared" si="10"/>
        <v>0</v>
      </c>
      <c r="AH34" s="25">
        <f t="shared" si="11"/>
        <v>0</v>
      </c>
      <c r="AI34" s="25">
        <f t="shared" si="12"/>
        <v>0</v>
      </c>
      <c r="AJ34" s="25">
        <f t="shared" si="13"/>
        <v>0</v>
      </c>
      <c r="AK34" s="25">
        <f t="shared" si="14"/>
        <v>0</v>
      </c>
      <c r="AL34" s="25">
        <f t="shared" si="15"/>
        <v>0</v>
      </c>
      <c r="AM34" s="25">
        <f t="shared" si="16"/>
        <v>0</v>
      </c>
      <c r="AO34" t="str">
        <f t="shared" si="17"/>
        <v>NA</v>
      </c>
    </row>
    <row r="35" spans="1:41" x14ac:dyDescent="0.3">
      <c r="A35" s="4">
        <f t="shared" si="24"/>
        <v>26</v>
      </c>
      <c r="B35">
        <v>17.944729101932193</v>
      </c>
      <c r="C35" s="5" t="str">
        <f t="shared" si="0"/>
        <v>NA</v>
      </c>
      <c r="D35" s="6" t="str">
        <f t="shared" si="18"/>
        <v>NA</v>
      </c>
      <c r="E35" s="7" t="str">
        <f t="shared" si="1"/>
        <v>NA</v>
      </c>
      <c r="I35" s="14"/>
      <c r="J35" s="14"/>
      <c r="K35" s="18"/>
      <c r="L35" s="7" t="str">
        <f t="shared" si="2"/>
        <v>NA</v>
      </c>
      <c r="M35" s="7" t="str">
        <f t="shared" si="30"/>
        <v>NA</v>
      </c>
      <c r="N35" s="14" t="str">
        <f t="shared" si="19"/>
        <v>NA</v>
      </c>
      <c r="O35" s="13" t="str">
        <f t="shared" si="31"/>
        <v>NA</v>
      </c>
      <c r="P35" s="7" t="str">
        <f t="shared" si="20"/>
        <v>NA</v>
      </c>
      <c r="Q35" s="12">
        <f t="shared" si="25"/>
        <v>25</v>
      </c>
      <c r="R35" s="9">
        <v>17.944729101932193</v>
      </c>
      <c r="S35" s="11">
        <f t="shared" si="28"/>
        <v>3.6999999999999929E-2</v>
      </c>
      <c r="T35" s="10">
        <f t="shared" si="21"/>
        <v>210417.59208325823</v>
      </c>
      <c r="U35" s="10">
        <f t="shared" si="29"/>
        <v>216399.71205653448</v>
      </c>
      <c r="V35" s="10">
        <f t="shared" si="22"/>
        <v>1560.3057785032925</v>
      </c>
      <c r="W35" s="10">
        <f t="shared" si="23"/>
        <v>142403.75871831304</v>
      </c>
      <c r="X35" s="9">
        <f t="shared" si="5"/>
        <v>86.950645487052071</v>
      </c>
      <c r="Y35" s="9">
        <f t="shared" si="26"/>
        <v>12146.186024706771</v>
      </c>
      <c r="AA35" s="10">
        <f t="shared" si="6"/>
        <v>7542.4257517795395</v>
      </c>
      <c r="AB35" s="10">
        <f t="shared" si="27"/>
        <v>196103.06954626806</v>
      </c>
      <c r="AC35" s="23"/>
      <c r="AD35" s="25" t="str">
        <f t="shared" si="7"/>
        <v>NA</v>
      </c>
      <c r="AE35" s="25" t="str">
        <f t="shared" si="8"/>
        <v>NA</v>
      </c>
      <c r="AF35" s="25" t="str">
        <f t="shared" si="9"/>
        <v>NA</v>
      </c>
      <c r="AG35" s="25">
        <f t="shared" si="10"/>
        <v>0</v>
      </c>
      <c r="AH35" s="25">
        <f t="shared" si="11"/>
        <v>0</v>
      </c>
      <c r="AI35" s="25">
        <f t="shared" si="12"/>
        <v>0</v>
      </c>
      <c r="AJ35" s="25">
        <f t="shared" si="13"/>
        <v>0</v>
      </c>
      <c r="AK35" s="25">
        <f t="shared" si="14"/>
        <v>0</v>
      </c>
      <c r="AL35" s="25">
        <f t="shared" si="15"/>
        <v>0</v>
      </c>
      <c r="AM35" s="25">
        <f t="shared" si="16"/>
        <v>0</v>
      </c>
      <c r="AO35" t="str">
        <f>IF(C35="NA","NA",INT(C35/12)-(C35/12))</f>
        <v>NA</v>
      </c>
    </row>
    <row r="36" spans="1:41" x14ac:dyDescent="0.3">
      <c r="A36" s="4">
        <f t="shared" si="24"/>
        <v>27</v>
      </c>
      <c r="B36">
        <v>17.137216292345244</v>
      </c>
      <c r="C36" s="5" t="str">
        <f t="shared" si="0"/>
        <v>NA</v>
      </c>
      <c r="D36" s="6" t="str">
        <f t="shared" si="18"/>
        <v>NA</v>
      </c>
      <c r="E36" s="7" t="str">
        <f t="shared" si="1"/>
        <v>NA</v>
      </c>
      <c r="I36" s="14"/>
      <c r="J36" s="14"/>
      <c r="K36" s="18"/>
      <c r="L36" s="7" t="str">
        <f t="shared" si="2"/>
        <v>NA</v>
      </c>
      <c r="M36" s="7" t="str">
        <f t="shared" si="30"/>
        <v>NA</v>
      </c>
      <c r="N36" s="14" t="str">
        <f t="shared" si="19"/>
        <v>NA</v>
      </c>
      <c r="O36" s="13" t="str">
        <f t="shared" si="31"/>
        <v>NA</v>
      </c>
      <c r="P36" s="7" t="str">
        <f t="shared" si="20"/>
        <v>NA</v>
      </c>
      <c r="Q36" s="12">
        <f t="shared" si="25"/>
        <v>26</v>
      </c>
      <c r="R36" s="9">
        <v>17.137216292345244</v>
      </c>
      <c r="S36" s="11">
        <f t="shared" si="28"/>
        <v>-4.5000000000000047E-2</v>
      </c>
      <c r="T36" s="10">
        <f t="shared" si="21"/>
        <v>219776.35131699647</v>
      </c>
      <c r="U36" s="10">
        <f t="shared" si="29"/>
        <v>208151.81703246108</v>
      </c>
      <c r="V36" s="10">
        <f t="shared" si="22"/>
        <v>15000</v>
      </c>
      <c r="W36" s="10">
        <f t="shared" si="23"/>
        <v>157403.75871831304</v>
      </c>
      <c r="X36" s="9">
        <f t="shared" si="5"/>
        <v>875.28801318217108</v>
      </c>
      <c r="Y36" s="9">
        <f t="shared" si="26"/>
        <v>13021.474037888942</v>
      </c>
      <c r="AA36" s="10">
        <f t="shared" si="6"/>
        <v>7542.4257517795395</v>
      </c>
      <c r="AB36" s="10">
        <f t="shared" si="27"/>
        <v>203645.49529804761</v>
      </c>
      <c r="AC36" s="23"/>
      <c r="AD36" s="25" t="str">
        <f t="shared" si="7"/>
        <v>NA</v>
      </c>
      <c r="AE36" s="25" t="str">
        <f t="shared" si="8"/>
        <v>NA</v>
      </c>
      <c r="AF36" s="25" t="str">
        <f t="shared" si="9"/>
        <v>NA</v>
      </c>
      <c r="AG36" s="25">
        <f t="shared" si="10"/>
        <v>0</v>
      </c>
      <c r="AH36" s="25">
        <f t="shared" si="11"/>
        <v>0</v>
      </c>
      <c r="AI36" s="25">
        <f t="shared" si="12"/>
        <v>0</v>
      </c>
      <c r="AJ36" s="25">
        <f t="shared" si="13"/>
        <v>0</v>
      </c>
      <c r="AK36" s="25">
        <f t="shared" si="14"/>
        <v>0</v>
      </c>
      <c r="AL36" s="25">
        <f t="shared" si="15"/>
        <v>0</v>
      </c>
      <c r="AM36" s="25">
        <f t="shared" si="16"/>
        <v>0</v>
      </c>
      <c r="AO36" t="str">
        <f t="shared" ref="AO36:AO99" si="32">IF(C36="NA","NA",INT(C36/12)-(C36/12))</f>
        <v>NA</v>
      </c>
    </row>
    <row r="37" spans="1:41" x14ac:dyDescent="0.3">
      <c r="A37" s="4">
        <f t="shared" si="24"/>
        <v>28</v>
      </c>
      <c r="B37">
        <v>17.788430511454365</v>
      </c>
      <c r="C37" s="5" t="str">
        <f t="shared" si="0"/>
        <v>NA</v>
      </c>
      <c r="D37" s="6" t="str">
        <f t="shared" si="18"/>
        <v>NA</v>
      </c>
      <c r="E37" s="7" t="str">
        <f t="shared" si="1"/>
        <v>NA</v>
      </c>
      <c r="I37" s="14"/>
      <c r="J37" s="14"/>
      <c r="K37" s="18"/>
      <c r="L37" s="7" t="str">
        <f t="shared" si="2"/>
        <v>NA</v>
      </c>
      <c r="M37" s="7" t="str">
        <f t="shared" si="30"/>
        <v>NA</v>
      </c>
      <c r="N37" s="14" t="str">
        <f t="shared" si="19"/>
        <v>NA</v>
      </c>
      <c r="O37" s="13" t="str">
        <f t="shared" si="31"/>
        <v>NA</v>
      </c>
      <c r="P37" s="7" t="str">
        <f t="shared" si="20"/>
        <v>NA</v>
      </c>
      <c r="Q37" s="12">
        <f t="shared" si="25"/>
        <v>27</v>
      </c>
      <c r="R37" s="9">
        <v>17.788430511454365</v>
      </c>
      <c r="S37" s="11">
        <f t="shared" si="28"/>
        <v>3.8000000000000131E-2</v>
      </c>
      <c r="T37" s="10">
        <f t="shared" si="21"/>
        <v>229213.10021101584</v>
      </c>
      <c r="U37" s="10">
        <f t="shared" si="29"/>
        <v>231631.58607969462</v>
      </c>
      <c r="V37" s="10">
        <f t="shared" si="22"/>
        <v>5123.939883100762</v>
      </c>
      <c r="W37" s="10">
        <f t="shared" si="23"/>
        <v>162527.69860141381</v>
      </c>
      <c r="X37" s="9">
        <f t="shared" si="5"/>
        <v>288.04901476841047</v>
      </c>
      <c r="Y37" s="9">
        <f t="shared" si="26"/>
        <v>13309.523052657352</v>
      </c>
      <c r="AA37" s="10">
        <f t="shared" si="6"/>
        <v>7542.4257517795395</v>
      </c>
      <c r="AB37" s="10">
        <f t="shared" si="27"/>
        <v>211187.92104982716</v>
      </c>
      <c r="AC37" s="23"/>
      <c r="AD37" s="25" t="str">
        <f t="shared" si="7"/>
        <v>NA</v>
      </c>
      <c r="AE37" s="25" t="str">
        <f t="shared" si="8"/>
        <v>NA</v>
      </c>
      <c r="AF37" s="25" t="str">
        <f t="shared" si="9"/>
        <v>NA</v>
      </c>
      <c r="AG37" s="25">
        <f t="shared" si="10"/>
        <v>0</v>
      </c>
      <c r="AH37" s="25">
        <f t="shared" si="11"/>
        <v>0</v>
      </c>
      <c r="AI37" s="25">
        <f t="shared" si="12"/>
        <v>0</v>
      </c>
      <c r="AJ37" s="25">
        <f t="shared" si="13"/>
        <v>0</v>
      </c>
      <c r="AK37" s="25">
        <f t="shared" si="14"/>
        <v>0</v>
      </c>
      <c r="AL37" s="25">
        <f t="shared" si="15"/>
        <v>0</v>
      </c>
      <c r="AM37" s="25">
        <f t="shared" si="16"/>
        <v>0</v>
      </c>
      <c r="AO37" t="str">
        <f t="shared" si="32"/>
        <v>NA</v>
      </c>
    </row>
    <row r="38" spans="1:41" x14ac:dyDescent="0.3">
      <c r="A38" s="4">
        <f t="shared" si="24"/>
        <v>29</v>
      </c>
      <c r="B38">
        <v>18.01968010810327</v>
      </c>
      <c r="C38" s="5" t="str">
        <f t="shared" si="0"/>
        <v>NA</v>
      </c>
      <c r="D38" s="6" t="str">
        <f t="shared" si="18"/>
        <v>NA</v>
      </c>
      <c r="E38" s="7" t="str">
        <f t="shared" si="1"/>
        <v>NA</v>
      </c>
      <c r="I38" s="14"/>
      <c r="J38" s="14"/>
      <c r="K38" s="18"/>
      <c r="L38" s="7" t="str">
        <f t="shared" si="2"/>
        <v>NA</v>
      </c>
      <c r="M38" s="7" t="str">
        <f t="shared" si="30"/>
        <v>NA</v>
      </c>
      <c r="N38" s="14" t="str">
        <f t="shared" si="19"/>
        <v>NA</v>
      </c>
      <c r="O38" s="13" t="str">
        <f t="shared" si="31"/>
        <v>NA</v>
      </c>
      <c r="P38" s="7" t="str">
        <f t="shared" si="20"/>
        <v>NA</v>
      </c>
      <c r="Q38" s="12">
        <f t="shared" si="25"/>
        <v>28</v>
      </c>
      <c r="R38" s="9">
        <v>18.01968010810327</v>
      </c>
      <c r="S38" s="11">
        <f t="shared" si="28"/>
        <v>1.2999999999999876E-2</v>
      </c>
      <c r="T38" s="10">
        <f t="shared" si="21"/>
        <v>238728.48867915207</v>
      </c>
      <c r="U38" s="10">
        <f t="shared" si="29"/>
        <v>239833.34780031172</v>
      </c>
      <c r="V38" s="10">
        <f t="shared" si="22"/>
        <v>6437.5666306198891</v>
      </c>
      <c r="W38" s="10">
        <f t="shared" si="23"/>
        <v>168965.26523203371</v>
      </c>
      <c r="X38" s="9">
        <f t="shared" si="5"/>
        <v>357.25199293215974</v>
      </c>
      <c r="Y38" s="9">
        <f t="shared" si="26"/>
        <v>13666.775045589511</v>
      </c>
      <c r="AA38" s="10">
        <f t="shared" si="6"/>
        <v>7542.4257517795395</v>
      </c>
      <c r="AB38" s="10">
        <f t="shared" si="27"/>
        <v>218730.34680160671</v>
      </c>
      <c r="AC38" s="23"/>
      <c r="AD38" s="25" t="str">
        <f t="shared" si="7"/>
        <v>NA</v>
      </c>
      <c r="AE38" s="25" t="str">
        <f t="shared" si="8"/>
        <v>NA</v>
      </c>
      <c r="AF38" s="25" t="str">
        <f t="shared" si="9"/>
        <v>NA</v>
      </c>
      <c r="AG38" s="25">
        <f t="shared" si="10"/>
        <v>0</v>
      </c>
      <c r="AH38" s="25">
        <f t="shared" si="11"/>
        <v>0</v>
      </c>
      <c r="AI38" s="25">
        <f t="shared" si="12"/>
        <v>0</v>
      </c>
      <c r="AJ38" s="25">
        <f t="shared" si="13"/>
        <v>0</v>
      </c>
      <c r="AK38" s="25">
        <f t="shared" si="14"/>
        <v>0</v>
      </c>
      <c r="AL38" s="25">
        <f t="shared" si="15"/>
        <v>0</v>
      </c>
      <c r="AM38" s="25">
        <f t="shared" si="16"/>
        <v>0</v>
      </c>
      <c r="AO38" t="str">
        <f t="shared" si="32"/>
        <v>NA</v>
      </c>
    </row>
    <row r="39" spans="1:41" x14ac:dyDescent="0.3">
      <c r="A39" s="4">
        <f t="shared" si="24"/>
        <v>30</v>
      </c>
      <c r="B39">
        <v>16.75830250053604</v>
      </c>
      <c r="C39" s="5" t="str">
        <f t="shared" si="0"/>
        <v>NA</v>
      </c>
      <c r="D39" s="6" t="str">
        <f t="shared" si="18"/>
        <v>NA</v>
      </c>
      <c r="E39" s="7" t="str">
        <f t="shared" si="1"/>
        <v>NA</v>
      </c>
      <c r="I39" s="14"/>
      <c r="J39" s="14"/>
      <c r="K39" s="18"/>
      <c r="L39" s="7" t="str">
        <f t="shared" si="2"/>
        <v>NA</v>
      </c>
      <c r="M39" s="7" t="str">
        <f t="shared" si="30"/>
        <v>NA</v>
      </c>
      <c r="N39" s="14" t="str">
        <f t="shared" si="19"/>
        <v>NA</v>
      </c>
      <c r="O39" s="13" t="str">
        <f t="shared" si="31"/>
        <v>NA</v>
      </c>
      <c r="P39" s="7" t="str">
        <f t="shared" si="20"/>
        <v>NA</v>
      </c>
      <c r="Q39" s="12">
        <f t="shared" si="25"/>
        <v>29</v>
      </c>
      <c r="R39" s="9">
        <v>16.75830250053604</v>
      </c>
      <c r="S39" s="11">
        <f t="shared" si="28"/>
        <v>-7.0000000000000048E-2</v>
      </c>
      <c r="T39" s="10">
        <f t="shared" si="21"/>
        <v>248323.172051189</v>
      </c>
      <c r="U39" s="10">
        <f t="shared" si="29"/>
        <v>229031.9504207664</v>
      </c>
      <c r="V39" s="10">
        <f t="shared" si="22"/>
        <v>15000</v>
      </c>
      <c r="W39" s="10">
        <f t="shared" si="23"/>
        <v>183965.26523203371</v>
      </c>
      <c r="X39" s="9">
        <f t="shared" si="5"/>
        <v>895.07872289094928</v>
      </c>
      <c r="Y39" s="9">
        <f t="shared" si="26"/>
        <v>14561.85376848046</v>
      </c>
      <c r="AA39" s="10">
        <f t="shared" si="6"/>
        <v>7542.4257517795395</v>
      </c>
      <c r="AB39" s="10">
        <f t="shared" si="27"/>
        <v>226272.77255338625</v>
      </c>
      <c r="AC39" s="23"/>
      <c r="AD39" s="25" t="str">
        <f t="shared" si="7"/>
        <v>NA</v>
      </c>
      <c r="AE39" s="25" t="str">
        <f t="shared" si="8"/>
        <v>NA</v>
      </c>
      <c r="AF39" s="25" t="str">
        <f t="shared" si="9"/>
        <v>NA</v>
      </c>
      <c r="AG39" s="25">
        <f t="shared" si="10"/>
        <v>0</v>
      </c>
      <c r="AH39" s="25">
        <f t="shared" si="11"/>
        <v>0</v>
      </c>
      <c r="AI39" s="25">
        <f t="shared" si="12"/>
        <v>0</v>
      </c>
      <c r="AJ39" s="25">
        <f t="shared" si="13"/>
        <v>0</v>
      </c>
      <c r="AK39" s="25">
        <f t="shared" si="14"/>
        <v>0</v>
      </c>
      <c r="AL39" s="25">
        <f t="shared" si="15"/>
        <v>0</v>
      </c>
      <c r="AM39" s="25">
        <f t="shared" si="16"/>
        <v>0</v>
      </c>
      <c r="AO39" t="str">
        <f t="shared" si="32"/>
        <v>NA</v>
      </c>
    </row>
    <row r="40" spans="1:41" x14ac:dyDescent="0.3">
      <c r="A40" s="4">
        <f t="shared" si="24"/>
        <v>31</v>
      </c>
      <c r="B40">
        <v>17.026435340544616</v>
      </c>
      <c r="C40" s="5" t="str">
        <f t="shared" si="0"/>
        <v>NA</v>
      </c>
      <c r="D40" s="6" t="str">
        <f t="shared" si="18"/>
        <v>NA</v>
      </c>
      <c r="E40" s="7" t="str">
        <f t="shared" si="1"/>
        <v>NA</v>
      </c>
      <c r="I40" s="14"/>
      <c r="J40" s="14"/>
      <c r="K40" s="18"/>
      <c r="L40" s="7" t="str">
        <f t="shared" si="2"/>
        <v>NA</v>
      </c>
      <c r="M40" s="7" t="str">
        <f t="shared" si="30"/>
        <v>NA</v>
      </c>
      <c r="N40" s="14" t="str">
        <f t="shared" si="19"/>
        <v>NA</v>
      </c>
      <c r="O40" s="13" t="str">
        <f t="shared" si="31"/>
        <v>NA</v>
      </c>
      <c r="P40" s="7" t="str">
        <f t="shared" si="20"/>
        <v>NA</v>
      </c>
      <c r="Q40" s="12">
        <f t="shared" si="25"/>
        <v>30</v>
      </c>
      <c r="R40" s="9">
        <v>17.026435340544616</v>
      </c>
      <c r="S40" s="11">
        <f t="shared" si="28"/>
        <v>1.5999999999999966E-2</v>
      </c>
      <c r="T40" s="10">
        <f t="shared" si="21"/>
        <v>257997.81111799346</v>
      </c>
      <c r="U40" s="10">
        <f t="shared" si="29"/>
        <v>247936.46162749868</v>
      </c>
      <c r="V40" s="10">
        <f t="shared" si="22"/>
        <v>15000</v>
      </c>
      <c r="W40" s="10">
        <f t="shared" si="23"/>
        <v>198965.26523203371</v>
      </c>
      <c r="X40" s="9">
        <f t="shared" si="5"/>
        <v>880.98299497140681</v>
      </c>
      <c r="Y40" s="9">
        <f t="shared" si="26"/>
        <v>15442.836763451867</v>
      </c>
      <c r="AA40" s="10">
        <f t="shared" si="6"/>
        <v>7542.4257517795395</v>
      </c>
      <c r="AB40" s="10">
        <f t="shared" si="27"/>
        <v>233815.1983051658</v>
      </c>
      <c r="AC40" s="23"/>
      <c r="AD40" s="25" t="str">
        <f t="shared" si="7"/>
        <v>NA</v>
      </c>
      <c r="AE40" s="25" t="str">
        <f t="shared" si="8"/>
        <v>NA</v>
      </c>
      <c r="AF40" s="25" t="str">
        <f t="shared" si="9"/>
        <v>NA</v>
      </c>
      <c r="AG40" s="25">
        <f t="shared" si="10"/>
        <v>0</v>
      </c>
      <c r="AH40" s="25">
        <f t="shared" si="11"/>
        <v>0</v>
      </c>
      <c r="AI40" s="25">
        <f t="shared" si="12"/>
        <v>0</v>
      </c>
      <c r="AJ40" s="25">
        <f t="shared" si="13"/>
        <v>0</v>
      </c>
      <c r="AK40" s="25">
        <f t="shared" si="14"/>
        <v>0</v>
      </c>
      <c r="AL40" s="25">
        <f t="shared" si="15"/>
        <v>0</v>
      </c>
      <c r="AM40" s="25">
        <f t="shared" si="16"/>
        <v>0</v>
      </c>
      <c r="AO40" t="str">
        <f t="shared" si="32"/>
        <v>NA</v>
      </c>
    </row>
    <row r="41" spans="1:41" x14ac:dyDescent="0.3">
      <c r="A41" s="4">
        <f t="shared" si="24"/>
        <v>32</v>
      </c>
      <c r="B41">
        <v>16.856170987139169</v>
      </c>
      <c r="C41" s="5" t="str">
        <f t="shared" si="0"/>
        <v>NA</v>
      </c>
      <c r="D41" s="6" t="str">
        <f t="shared" si="18"/>
        <v>NA</v>
      </c>
      <c r="E41" s="7" t="str">
        <f t="shared" si="1"/>
        <v>NA</v>
      </c>
      <c r="I41" s="14"/>
      <c r="J41" s="14"/>
      <c r="K41" s="18"/>
      <c r="L41" s="7" t="str">
        <f t="shared" si="2"/>
        <v>NA</v>
      </c>
      <c r="M41" s="7" t="str">
        <f t="shared" si="30"/>
        <v>NA</v>
      </c>
      <c r="N41" s="14" t="str">
        <f t="shared" si="19"/>
        <v>NA</v>
      </c>
      <c r="O41" s="13" t="str">
        <f t="shared" si="31"/>
        <v>NA</v>
      </c>
      <c r="P41" s="7" t="str">
        <f t="shared" si="20"/>
        <v>NA</v>
      </c>
      <c r="Q41" s="12">
        <f t="shared" si="25"/>
        <v>31</v>
      </c>
      <c r="R41" s="9">
        <v>16.856170987139169</v>
      </c>
      <c r="S41" s="11">
        <f t="shared" si="28"/>
        <v>-1.000000000000003E-2</v>
      </c>
      <c r="T41" s="10">
        <f t="shared" si="21"/>
        <v>267753.07217702101</v>
      </c>
      <c r="U41" s="10">
        <f t="shared" si="29"/>
        <v>260307.0970112237</v>
      </c>
      <c r="V41" s="10">
        <f t="shared" si="22"/>
        <v>14988.40091757685</v>
      </c>
      <c r="W41" s="10">
        <f t="shared" si="23"/>
        <v>213953.66614961057</v>
      </c>
      <c r="X41" s="9">
        <f t="shared" si="5"/>
        <v>889.1936922692953</v>
      </c>
      <c r="Y41" s="9">
        <f t="shared" si="26"/>
        <v>16332.030455721162</v>
      </c>
      <c r="AA41" s="10">
        <f t="shared" si="6"/>
        <v>7542.4257517795395</v>
      </c>
      <c r="AB41" s="10">
        <f t="shared" si="27"/>
        <v>241357.62405694535</v>
      </c>
      <c r="AC41" s="23"/>
      <c r="AD41" s="25" t="str">
        <f t="shared" si="7"/>
        <v>NA</v>
      </c>
      <c r="AE41" s="25" t="str">
        <f t="shared" si="8"/>
        <v>NA</v>
      </c>
      <c r="AF41" s="25" t="str">
        <f t="shared" si="9"/>
        <v>NA</v>
      </c>
      <c r="AG41" s="25">
        <f t="shared" si="10"/>
        <v>0</v>
      </c>
      <c r="AH41" s="25">
        <f t="shared" si="11"/>
        <v>0</v>
      </c>
      <c r="AI41" s="25">
        <f t="shared" si="12"/>
        <v>0</v>
      </c>
      <c r="AJ41" s="25">
        <f t="shared" si="13"/>
        <v>0</v>
      </c>
      <c r="AK41" s="25">
        <f t="shared" si="14"/>
        <v>0</v>
      </c>
      <c r="AL41" s="25">
        <f t="shared" si="15"/>
        <v>0</v>
      </c>
      <c r="AM41" s="25">
        <f t="shared" si="16"/>
        <v>0</v>
      </c>
      <c r="AO41" t="str">
        <f t="shared" si="32"/>
        <v>NA</v>
      </c>
    </row>
    <row r="42" spans="1:41" x14ac:dyDescent="0.3">
      <c r="A42" s="4">
        <f t="shared" si="24"/>
        <v>33</v>
      </c>
      <c r="B42">
        <v>17.968678272290354</v>
      </c>
      <c r="C42" s="5" t="str">
        <f t="shared" si="0"/>
        <v>NA</v>
      </c>
      <c r="D42" s="6" t="str">
        <f t="shared" si="18"/>
        <v>NA</v>
      </c>
      <c r="E42" s="7" t="str">
        <f t="shared" si="1"/>
        <v>NA</v>
      </c>
      <c r="I42" s="14"/>
      <c r="J42" s="14"/>
      <c r="K42" s="18"/>
      <c r="L42" s="7" t="str">
        <f t="shared" si="2"/>
        <v>NA</v>
      </c>
      <c r="M42" s="7" t="str">
        <f t="shared" si="30"/>
        <v>NA</v>
      </c>
      <c r="N42" s="14" t="str">
        <f t="shared" si="19"/>
        <v>NA</v>
      </c>
      <c r="O42" s="13" t="str">
        <f t="shared" si="31"/>
        <v>NA</v>
      </c>
      <c r="P42" s="7" t="str">
        <f t="shared" si="20"/>
        <v>NA</v>
      </c>
      <c r="Q42" s="12">
        <f t="shared" si="25"/>
        <v>32</v>
      </c>
      <c r="R42" s="9">
        <v>17.968678272290354</v>
      </c>
      <c r="S42" s="11">
        <f t="shared" si="28"/>
        <v>6.6000000000000003E-2</v>
      </c>
      <c r="T42" s="10">
        <f t="shared" si="21"/>
        <v>277589.62707820721</v>
      </c>
      <c r="U42" s="10">
        <f t="shared" si="29"/>
        <v>293465.00079210137</v>
      </c>
      <c r="V42" s="10">
        <f t="shared" si="22"/>
        <v>1000</v>
      </c>
      <c r="W42" s="10">
        <f t="shared" si="23"/>
        <v>214953.66614961057</v>
      </c>
      <c r="X42" s="9">
        <f t="shared" si="5"/>
        <v>55.652396066443472</v>
      </c>
      <c r="Y42" s="9">
        <f t="shared" si="26"/>
        <v>16387.682851787606</v>
      </c>
      <c r="AA42" s="10">
        <f t="shared" si="6"/>
        <v>7542.4257517795395</v>
      </c>
      <c r="AB42" s="10">
        <f t="shared" si="27"/>
        <v>248900.0498087249</v>
      </c>
      <c r="AC42" s="23"/>
      <c r="AD42" s="25" t="str">
        <f t="shared" si="7"/>
        <v>NA</v>
      </c>
      <c r="AE42" s="25" t="str">
        <f t="shared" si="8"/>
        <v>NA</v>
      </c>
      <c r="AF42" s="25" t="str">
        <f t="shared" si="9"/>
        <v>NA</v>
      </c>
      <c r="AG42" s="25">
        <f t="shared" si="10"/>
        <v>0</v>
      </c>
      <c r="AH42" s="25">
        <f t="shared" si="11"/>
        <v>0</v>
      </c>
      <c r="AI42" s="25">
        <f t="shared" si="12"/>
        <v>0</v>
      </c>
      <c r="AJ42" s="25">
        <f t="shared" si="13"/>
        <v>0</v>
      </c>
      <c r="AK42" s="25">
        <f t="shared" si="14"/>
        <v>0</v>
      </c>
      <c r="AL42" s="25">
        <f t="shared" si="15"/>
        <v>0</v>
      </c>
      <c r="AM42" s="25">
        <f t="shared" si="16"/>
        <v>0</v>
      </c>
      <c r="AO42" t="str">
        <f t="shared" si="32"/>
        <v>NA</v>
      </c>
    </row>
    <row r="43" spans="1:41" x14ac:dyDescent="0.3">
      <c r="A43" s="4">
        <f t="shared" si="24"/>
        <v>34</v>
      </c>
      <c r="B43">
        <v>17.483523958938516</v>
      </c>
      <c r="C43" s="5" t="str">
        <f t="shared" si="0"/>
        <v>NA</v>
      </c>
      <c r="D43" s="6" t="str">
        <f t="shared" si="18"/>
        <v>NA</v>
      </c>
      <c r="E43" s="7" t="str">
        <f t="shared" si="1"/>
        <v>NA</v>
      </c>
      <c r="I43" s="14"/>
      <c r="J43" s="14"/>
      <c r="K43" s="18"/>
      <c r="L43" s="7" t="str">
        <f t="shared" si="2"/>
        <v>NA</v>
      </c>
      <c r="M43" s="7" t="str">
        <f t="shared" si="30"/>
        <v>NA</v>
      </c>
      <c r="N43" s="14" t="str">
        <f t="shared" si="19"/>
        <v>NA</v>
      </c>
      <c r="O43" s="13" t="str">
        <f t="shared" si="31"/>
        <v>NA</v>
      </c>
      <c r="P43" s="7" t="str">
        <f t="shared" si="20"/>
        <v>NA</v>
      </c>
      <c r="Q43" s="12">
        <f t="shared" si="25"/>
        <v>33</v>
      </c>
      <c r="R43" s="9">
        <v>17.483523958938516</v>
      </c>
      <c r="S43" s="11">
        <f t="shared" si="28"/>
        <v>-2.699999999999993E-2</v>
      </c>
      <c r="T43" s="10">
        <f t="shared" si="21"/>
        <v>287508.15327023657</v>
      </c>
      <c r="U43" s="10">
        <f t="shared" si="29"/>
        <v>286514.44577071466</v>
      </c>
      <c r="V43" s="10">
        <f t="shared" si="22"/>
        <v>8536.1332513014404</v>
      </c>
      <c r="W43" s="10">
        <f t="shared" si="23"/>
        <v>223489.79940091202</v>
      </c>
      <c r="X43" s="9">
        <f t="shared" si="5"/>
        <v>488.23871385135209</v>
      </c>
      <c r="Y43" s="9">
        <f t="shared" si="26"/>
        <v>16875.921565638957</v>
      </c>
      <c r="AA43" s="10">
        <f t="shared" si="6"/>
        <v>7542.4257517795395</v>
      </c>
      <c r="AB43" s="10">
        <f t="shared" si="27"/>
        <v>256442.47556050445</v>
      </c>
      <c r="AC43" s="23"/>
      <c r="AD43" s="25" t="str">
        <f t="shared" si="7"/>
        <v>NA</v>
      </c>
      <c r="AE43" s="25" t="str">
        <f t="shared" si="8"/>
        <v>NA</v>
      </c>
      <c r="AF43" s="25" t="str">
        <f t="shared" si="9"/>
        <v>NA</v>
      </c>
      <c r="AG43" s="25">
        <f t="shared" si="10"/>
        <v>0</v>
      </c>
      <c r="AH43" s="25">
        <f t="shared" si="11"/>
        <v>0</v>
      </c>
      <c r="AI43" s="25">
        <f t="shared" si="12"/>
        <v>0</v>
      </c>
      <c r="AJ43" s="25">
        <f t="shared" si="13"/>
        <v>0</v>
      </c>
      <c r="AK43" s="25">
        <f t="shared" si="14"/>
        <v>0</v>
      </c>
      <c r="AL43" s="25">
        <f t="shared" si="15"/>
        <v>0</v>
      </c>
      <c r="AM43" s="25">
        <f t="shared" si="16"/>
        <v>0</v>
      </c>
      <c r="AO43" t="str">
        <f t="shared" si="32"/>
        <v>NA</v>
      </c>
    </row>
    <row r="44" spans="1:41" x14ac:dyDescent="0.3">
      <c r="A44" s="4">
        <f t="shared" si="24"/>
        <v>35</v>
      </c>
      <c r="B44">
        <v>17.938095581870918</v>
      </c>
      <c r="C44" s="5" t="str">
        <f t="shared" si="0"/>
        <v>NA</v>
      </c>
      <c r="D44" s="6" t="str">
        <f t="shared" si="18"/>
        <v>NA</v>
      </c>
      <c r="E44" s="7" t="str">
        <f t="shared" si="1"/>
        <v>NA</v>
      </c>
      <c r="I44" s="14"/>
      <c r="J44" s="14"/>
      <c r="K44" s="18"/>
      <c r="L44" s="7" t="str">
        <f t="shared" si="2"/>
        <v>NA</v>
      </c>
      <c r="M44" s="7" t="str">
        <f t="shared" si="30"/>
        <v>NA</v>
      </c>
      <c r="N44" s="14" t="str">
        <f t="shared" si="19"/>
        <v>NA</v>
      </c>
      <c r="O44" s="13" t="str">
        <f t="shared" si="31"/>
        <v>NA</v>
      </c>
      <c r="P44" s="7" t="str">
        <f t="shared" si="20"/>
        <v>NA</v>
      </c>
      <c r="Q44" s="12">
        <f t="shared" si="25"/>
        <v>34</v>
      </c>
      <c r="R44" s="9">
        <v>17.938095581870918</v>
      </c>
      <c r="S44" s="11">
        <f t="shared" si="28"/>
        <v>2.6000000000000044E-2</v>
      </c>
      <c r="T44" s="10">
        <f t="shared" si="21"/>
        <v>297509.33384719962</v>
      </c>
      <c r="U44" s="10">
        <f t="shared" si="29"/>
        <v>302721.89407658851</v>
      </c>
      <c r="V44" s="10">
        <f t="shared" si="22"/>
        <v>2329.865522390659</v>
      </c>
      <c r="W44" s="10">
        <f t="shared" si="23"/>
        <v>225819.66492330268</v>
      </c>
      <c r="X44" s="9">
        <f t="shared" si="5"/>
        <v>129.88366082435923</v>
      </c>
      <c r="Y44" s="9">
        <f t="shared" si="26"/>
        <v>17005.805226463315</v>
      </c>
      <c r="AA44" s="10">
        <f t="shared" si="6"/>
        <v>7542.4257517795395</v>
      </c>
      <c r="AB44" s="10">
        <f t="shared" si="27"/>
        <v>263984.901312284</v>
      </c>
      <c r="AC44" s="23"/>
      <c r="AD44" s="25" t="str">
        <f t="shared" si="7"/>
        <v>NA</v>
      </c>
      <c r="AE44" s="25" t="str">
        <f t="shared" si="8"/>
        <v>NA</v>
      </c>
      <c r="AF44" s="25" t="str">
        <f t="shared" si="9"/>
        <v>NA</v>
      </c>
      <c r="AG44" s="25">
        <f t="shared" si="10"/>
        <v>0</v>
      </c>
      <c r="AH44" s="25">
        <f t="shared" si="11"/>
        <v>0</v>
      </c>
      <c r="AI44" s="25">
        <f t="shared" si="12"/>
        <v>0</v>
      </c>
      <c r="AJ44" s="25">
        <f t="shared" si="13"/>
        <v>0</v>
      </c>
      <c r="AK44" s="25">
        <f t="shared" si="14"/>
        <v>0</v>
      </c>
      <c r="AL44" s="25">
        <f t="shared" si="15"/>
        <v>0</v>
      </c>
      <c r="AM44" s="25">
        <f t="shared" si="16"/>
        <v>0</v>
      </c>
      <c r="AO44" t="str">
        <f t="shared" si="32"/>
        <v>NA</v>
      </c>
    </row>
    <row r="45" spans="1:41" x14ac:dyDescent="0.3">
      <c r="A45" s="4">
        <f t="shared" si="24"/>
        <v>36</v>
      </c>
      <c r="B45">
        <v>18.547990831654531</v>
      </c>
      <c r="C45" s="5" t="str">
        <f t="shared" si="0"/>
        <v>NA</v>
      </c>
      <c r="D45" s="6" t="str">
        <f t="shared" si="18"/>
        <v>NA</v>
      </c>
      <c r="E45" s="7" t="str">
        <f t="shared" si="1"/>
        <v>NA</v>
      </c>
      <c r="I45" s="14"/>
      <c r="J45" s="14"/>
      <c r="K45" s="18"/>
      <c r="L45" s="7" t="str">
        <f t="shared" si="2"/>
        <v>NA</v>
      </c>
      <c r="M45" s="7" t="str">
        <f t="shared" si="30"/>
        <v>NA</v>
      </c>
      <c r="N45" s="14" t="str">
        <f t="shared" si="19"/>
        <v>NA</v>
      </c>
      <c r="O45" s="13" t="str">
        <f t="shared" si="31"/>
        <v>NA</v>
      </c>
      <c r="P45" s="7" t="str">
        <f t="shared" si="20"/>
        <v>NA</v>
      </c>
      <c r="Q45" s="12">
        <f t="shared" si="25"/>
        <v>35</v>
      </c>
      <c r="R45" s="9">
        <v>18.547990831654531</v>
      </c>
      <c r="S45" s="11">
        <f t="shared" si="28"/>
        <v>3.4000000000000058E-2</v>
      </c>
      <c r="T45" s="10">
        <f t="shared" si="21"/>
        <v>307593.85759563709</v>
      </c>
      <c r="U45" s="10">
        <f t="shared" si="29"/>
        <v>315423.51942534442</v>
      </c>
      <c r="V45" s="10">
        <f t="shared" si="22"/>
        <v>1000</v>
      </c>
      <c r="W45" s="10">
        <f t="shared" si="23"/>
        <v>226819.66492330268</v>
      </c>
      <c r="X45" s="9">
        <f t="shared" si="5"/>
        <v>53.914195293507021</v>
      </c>
      <c r="Y45" s="9">
        <f t="shared" si="26"/>
        <v>17059.719421756821</v>
      </c>
      <c r="AA45" s="10">
        <f t="shared" si="6"/>
        <v>7542.4257517795395</v>
      </c>
      <c r="AB45" s="10">
        <f t="shared" si="27"/>
        <v>271527.32706406352</v>
      </c>
      <c r="AC45" s="23"/>
      <c r="AD45" s="25" t="str">
        <f t="shared" si="7"/>
        <v>NA</v>
      </c>
      <c r="AE45" s="25" t="str">
        <f t="shared" si="8"/>
        <v>NA</v>
      </c>
      <c r="AF45" s="25" t="str">
        <f t="shared" si="9"/>
        <v>NA</v>
      </c>
      <c r="AG45" s="25">
        <f t="shared" si="10"/>
        <v>0</v>
      </c>
      <c r="AH45" s="25">
        <f t="shared" si="11"/>
        <v>0</v>
      </c>
      <c r="AI45" s="25">
        <f t="shared" si="12"/>
        <v>0</v>
      </c>
      <c r="AJ45" s="25">
        <f t="shared" si="13"/>
        <v>0</v>
      </c>
      <c r="AK45" s="25">
        <f t="shared" si="14"/>
        <v>0</v>
      </c>
      <c r="AL45" s="25">
        <f t="shared" si="15"/>
        <v>0</v>
      </c>
      <c r="AM45" s="25">
        <f t="shared" si="16"/>
        <v>0</v>
      </c>
      <c r="AO45" t="str">
        <f t="shared" si="32"/>
        <v>NA</v>
      </c>
    </row>
    <row r="46" spans="1:41" x14ac:dyDescent="0.3">
      <c r="A46" s="4">
        <f t="shared" si="24"/>
        <v>37</v>
      </c>
      <c r="B46">
        <v>17.435111381755259</v>
      </c>
      <c r="C46" s="5" t="str">
        <f t="shared" si="0"/>
        <v>NA</v>
      </c>
      <c r="D46" s="6" t="str">
        <f t="shared" si="18"/>
        <v>NA</v>
      </c>
      <c r="E46" s="7" t="str">
        <f t="shared" si="1"/>
        <v>NA</v>
      </c>
      <c r="I46" s="14"/>
      <c r="J46" s="14"/>
      <c r="K46" s="18"/>
      <c r="L46" s="7" t="str">
        <f t="shared" si="2"/>
        <v>NA</v>
      </c>
      <c r="M46" s="7" t="str">
        <f t="shared" si="30"/>
        <v>NA</v>
      </c>
      <c r="N46" s="14" t="str">
        <f t="shared" si="19"/>
        <v>NA</v>
      </c>
      <c r="O46" s="13" t="str">
        <f t="shared" si="31"/>
        <v>NA</v>
      </c>
      <c r="P46" s="7" t="str">
        <f t="shared" si="20"/>
        <v>NA</v>
      </c>
      <c r="Q46" s="12">
        <f t="shared" si="25"/>
        <v>36</v>
      </c>
      <c r="R46" s="9">
        <v>17.435111381755259</v>
      </c>
      <c r="S46" s="11">
        <f t="shared" si="28"/>
        <v>-5.9999999999999963E-2</v>
      </c>
      <c r="T46" s="10">
        <f t="shared" si="21"/>
        <v>317762.41904197837</v>
      </c>
      <c r="U46" s="10">
        <f t="shared" si="29"/>
        <v>297438.10825982376</v>
      </c>
      <c r="V46" s="10">
        <f t="shared" si="22"/>
        <v>15000</v>
      </c>
      <c r="W46" s="10">
        <f t="shared" si="23"/>
        <v>241819.66492330268</v>
      </c>
      <c r="X46" s="9">
        <f t="shared" si="5"/>
        <v>860.33290361979277</v>
      </c>
      <c r="Y46" s="9">
        <f t="shared" si="26"/>
        <v>17920.052325376615</v>
      </c>
      <c r="AA46" s="10">
        <f t="shared" si="6"/>
        <v>7542.4257517795395</v>
      </c>
      <c r="AB46" s="10">
        <f t="shared" si="27"/>
        <v>279069.75281584304</v>
      </c>
      <c r="AC46" s="23"/>
      <c r="AD46" s="25" t="str">
        <f t="shared" si="7"/>
        <v>NA</v>
      </c>
      <c r="AE46" s="25" t="str">
        <f t="shared" si="8"/>
        <v>NA</v>
      </c>
      <c r="AF46" s="25" t="str">
        <f t="shared" si="9"/>
        <v>NA</v>
      </c>
      <c r="AG46" s="25">
        <f t="shared" si="10"/>
        <v>0</v>
      </c>
      <c r="AH46" s="25">
        <f t="shared" si="11"/>
        <v>0</v>
      </c>
      <c r="AI46" s="25">
        <f t="shared" si="12"/>
        <v>0</v>
      </c>
      <c r="AJ46" s="25">
        <f t="shared" si="13"/>
        <v>0</v>
      </c>
      <c r="AK46" s="25">
        <f t="shared" si="14"/>
        <v>0</v>
      </c>
      <c r="AL46" s="25">
        <f t="shared" si="15"/>
        <v>0</v>
      </c>
      <c r="AM46" s="25">
        <f t="shared" si="16"/>
        <v>0</v>
      </c>
      <c r="AO46" s="67" t="str">
        <f t="shared" si="32"/>
        <v>NA</v>
      </c>
    </row>
    <row r="47" spans="1:41" x14ac:dyDescent="0.3">
      <c r="A47" s="4">
        <f t="shared" si="24"/>
        <v>38</v>
      </c>
      <c r="B47">
        <v>17.208454933792442</v>
      </c>
      <c r="C47" s="5" t="str">
        <f t="shared" si="0"/>
        <v>NA</v>
      </c>
      <c r="D47" s="6" t="str">
        <f t="shared" si="18"/>
        <v>NA</v>
      </c>
      <c r="E47" s="7" t="str">
        <f t="shared" si="1"/>
        <v>NA</v>
      </c>
      <c r="I47" s="14"/>
      <c r="J47" s="14"/>
      <c r="K47" s="18"/>
      <c r="L47" s="7" t="str">
        <f t="shared" si="2"/>
        <v>NA</v>
      </c>
      <c r="M47" s="7" t="str">
        <f t="shared" si="30"/>
        <v>NA</v>
      </c>
      <c r="N47" s="14" t="str">
        <f t="shared" si="19"/>
        <v>NA</v>
      </c>
      <c r="O47" s="13" t="str">
        <f t="shared" si="31"/>
        <v>NA</v>
      </c>
      <c r="P47" s="7" t="str">
        <f t="shared" si="20"/>
        <v>NA</v>
      </c>
      <c r="Q47" s="12">
        <f t="shared" si="25"/>
        <v>37</v>
      </c>
      <c r="R47" s="9">
        <v>17.208454933792442</v>
      </c>
      <c r="S47" s="11">
        <f t="shared" si="28"/>
        <v>-1.2999999999999935E-2</v>
      </c>
      <c r="T47" s="10">
        <f t="shared" si="21"/>
        <v>328015.71850037243</v>
      </c>
      <c r="U47" s="10">
        <f t="shared" si="29"/>
        <v>308376.41285244608</v>
      </c>
      <c r="V47" s="10">
        <f t="shared" si="22"/>
        <v>15000</v>
      </c>
      <c r="W47" s="10">
        <f t="shared" si="23"/>
        <v>256819.66492330268</v>
      </c>
      <c r="X47" s="9">
        <f t="shared" si="5"/>
        <v>871.66454267456209</v>
      </c>
      <c r="Y47" s="9">
        <f t="shared" si="26"/>
        <v>18791.716868051179</v>
      </c>
      <c r="AA47" s="10">
        <f t="shared" si="6"/>
        <v>7542.4257517795395</v>
      </c>
      <c r="AB47" s="10">
        <f t="shared" si="27"/>
        <v>286612.17856762256</v>
      </c>
      <c r="AC47" s="23"/>
      <c r="AD47" s="25" t="str">
        <f t="shared" si="7"/>
        <v>NA</v>
      </c>
      <c r="AE47" s="25" t="str">
        <f t="shared" si="8"/>
        <v>NA</v>
      </c>
      <c r="AF47" s="25" t="str">
        <f t="shared" si="9"/>
        <v>NA</v>
      </c>
      <c r="AG47" s="25">
        <f t="shared" si="10"/>
        <v>0</v>
      </c>
      <c r="AH47" s="25">
        <f t="shared" si="11"/>
        <v>0</v>
      </c>
      <c r="AI47" s="25">
        <f t="shared" si="12"/>
        <v>0</v>
      </c>
      <c r="AJ47" s="25">
        <f t="shared" si="13"/>
        <v>0</v>
      </c>
      <c r="AK47" s="25">
        <f t="shared" si="14"/>
        <v>0</v>
      </c>
      <c r="AL47" s="25">
        <f t="shared" si="15"/>
        <v>0</v>
      </c>
      <c r="AM47" s="25">
        <f t="shared" si="16"/>
        <v>0</v>
      </c>
      <c r="AO47" t="str">
        <f t="shared" si="32"/>
        <v>NA</v>
      </c>
    </row>
    <row r="48" spans="1:41" x14ac:dyDescent="0.3">
      <c r="A48" s="4">
        <f t="shared" si="24"/>
        <v>39</v>
      </c>
      <c r="B48">
        <v>16.640575920977291</v>
      </c>
      <c r="C48" s="5" t="str">
        <f t="shared" si="0"/>
        <v>NA</v>
      </c>
      <c r="D48" s="6" t="str">
        <f t="shared" si="18"/>
        <v>NA</v>
      </c>
      <c r="E48" s="7" t="str">
        <f t="shared" si="1"/>
        <v>NA</v>
      </c>
      <c r="I48" s="14"/>
      <c r="J48" s="14"/>
      <c r="K48" s="18"/>
      <c r="L48" s="7" t="str">
        <f t="shared" si="2"/>
        <v>NA</v>
      </c>
      <c r="M48" s="7" t="str">
        <f t="shared" si="30"/>
        <v>NA</v>
      </c>
      <c r="N48" s="14" t="str">
        <f t="shared" si="19"/>
        <v>NA</v>
      </c>
      <c r="O48" s="13" t="str">
        <f t="shared" si="31"/>
        <v>NA</v>
      </c>
      <c r="P48" s="7" t="str">
        <f t="shared" si="20"/>
        <v>NA</v>
      </c>
      <c r="Q48" s="12">
        <f t="shared" si="25"/>
        <v>38</v>
      </c>
      <c r="R48" s="9">
        <v>16.640575920977291</v>
      </c>
      <c r="S48" s="11">
        <f t="shared" si="28"/>
        <v>-3.3000000000000036E-2</v>
      </c>
      <c r="T48" s="10">
        <f t="shared" si="21"/>
        <v>338354.46212092013</v>
      </c>
      <c r="U48" s="10">
        <f t="shared" si="29"/>
        <v>312704.99122831534</v>
      </c>
      <c r="V48" s="10">
        <f t="shared" si="22"/>
        <v>15000</v>
      </c>
      <c r="W48" s="10">
        <f t="shared" si="23"/>
        <v>271819.66492330271</v>
      </c>
      <c r="X48" s="9">
        <f t="shared" si="5"/>
        <v>901.41110928082946</v>
      </c>
      <c r="Y48" s="9">
        <f t="shared" si="26"/>
        <v>19693.127977332009</v>
      </c>
      <c r="AA48" s="10">
        <f t="shared" si="6"/>
        <v>7542.4257517795395</v>
      </c>
      <c r="AB48" s="10">
        <f t="shared" si="27"/>
        <v>294154.60431940207</v>
      </c>
      <c r="AC48" s="23"/>
      <c r="AD48" s="25" t="str">
        <f t="shared" si="7"/>
        <v>NA</v>
      </c>
      <c r="AE48" s="25" t="str">
        <f t="shared" si="8"/>
        <v>NA</v>
      </c>
      <c r="AF48" s="25" t="str">
        <f t="shared" si="9"/>
        <v>NA</v>
      </c>
      <c r="AG48" s="25">
        <f t="shared" si="10"/>
        <v>0</v>
      </c>
      <c r="AH48" s="25">
        <f t="shared" si="11"/>
        <v>0</v>
      </c>
      <c r="AI48" s="25">
        <f t="shared" si="12"/>
        <v>0</v>
      </c>
      <c r="AJ48" s="25">
        <f t="shared" si="13"/>
        <v>0</v>
      </c>
      <c r="AK48" s="25">
        <f t="shared" si="14"/>
        <v>0</v>
      </c>
      <c r="AL48" s="25">
        <f t="shared" si="15"/>
        <v>0</v>
      </c>
      <c r="AM48" s="25">
        <f t="shared" si="16"/>
        <v>0</v>
      </c>
      <c r="AO48" t="str">
        <f t="shared" si="32"/>
        <v>NA</v>
      </c>
    </row>
    <row r="49" spans="1:41" x14ac:dyDescent="0.3">
      <c r="A49" s="4">
        <f t="shared" si="24"/>
        <v>40</v>
      </c>
      <c r="B49">
        <v>16.856903407949993</v>
      </c>
      <c r="C49" s="5" t="str">
        <f t="shared" si="0"/>
        <v>NA</v>
      </c>
      <c r="D49" s="6" t="str">
        <f t="shared" si="18"/>
        <v>NA</v>
      </c>
      <c r="E49" s="7" t="str">
        <f t="shared" si="1"/>
        <v>NA</v>
      </c>
      <c r="I49" s="14"/>
      <c r="J49" s="14"/>
      <c r="K49" s="18"/>
      <c r="L49" s="7" t="str">
        <f t="shared" si="2"/>
        <v>NA</v>
      </c>
      <c r="M49" s="7" t="str">
        <f t="shared" si="30"/>
        <v>NA</v>
      </c>
      <c r="N49" s="14" t="str">
        <f t="shared" si="19"/>
        <v>NA</v>
      </c>
      <c r="O49" s="13" t="str">
        <f t="shared" si="31"/>
        <v>NA</v>
      </c>
      <c r="P49" s="7" t="str">
        <f t="shared" si="20"/>
        <v>NA</v>
      </c>
      <c r="Q49" s="12">
        <f t="shared" si="25"/>
        <v>39</v>
      </c>
      <c r="R49" s="9">
        <v>16.856903407949993</v>
      </c>
      <c r="S49" s="11">
        <f t="shared" si="28"/>
        <v>1.2999999999999826E-2</v>
      </c>
      <c r="T49" s="10">
        <f t="shared" si="21"/>
        <v>348779.36193830514</v>
      </c>
      <c r="U49" s="10">
        <f t="shared" si="29"/>
        <v>331965.15611428343</v>
      </c>
      <c r="V49" s="10">
        <f t="shared" si="22"/>
        <v>15000</v>
      </c>
      <c r="W49" s="10">
        <f t="shared" si="23"/>
        <v>286819.66492330271</v>
      </c>
      <c r="X49" s="9">
        <f t="shared" si="5"/>
        <v>889.8431483522503</v>
      </c>
      <c r="Y49" s="9">
        <f t="shared" si="26"/>
        <v>20582.97112568426</v>
      </c>
      <c r="AA49" s="10">
        <f t="shared" si="6"/>
        <v>7542.4257517795395</v>
      </c>
      <c r="AB49" s="10">
        <f t="shared" si="27"/>
        <v>301697.03007118159</v>
      </c>
      <c r="AC49" s="23"/>
      <c r="AD49" s="25" t="str">
        <f t="shared" si="7"/>
        <v>NA</v>
      </c>
      <c r="AE49" s="25" t="str">
        <f t="shared" si="8"/>
        <v>NA</v>
      </c>
      <c r="AF49" s="25" t="str">
        <f t="shared" si="9"/>
        <v>NA</v>
      </c>
      <c r="AG49" s="25">
        <f t="shared" si="10"/>
        <v>0</v>
      </c>
      <c r="AH49" s="25">
        <f t="shared" si="11"/>
        <v>0</v>
      </c>
      <c r="AI49" s="25">
        <f t="shared" si="12"/>
        <v>0</v>
      </c>
      <c r="AJ49" s="25">
        <f t="shared" si="13"/>
        <v>0</v>
      </c>
      <c r="AK49" s="25">
        <f t="shared" si="14"/>
        <v>0</v>
      </c>
      <c r="AL49" s="25">
        <f t="shared" si="15"/>
        <v>0</v>
      </c>
      <c r="AM49" s="25">
        <f t="shared" si="16"/>
        <v>0</v>
      </c>
      <c r="AO49" t="str">
        <f t="shared" si="32"/>
        <v>NA</v>
      </c>
    </row>
    <row r="50" spans="1:41" x14ac:dyDescent="0.3">
      <c r="A50" s="4">
        <f t="shared" si="24"/>
        <v>41</v>
      </c>
      <c r="B50">
        <v>18.694305879416543</v>
      </c>
      <c r="C50" s="5" t="str">
        <f t="shared" si="0"/>
        <v>NA</v>
      </c>
      <c r="D50" s="6" t="str">
        <f t="shared" si="18"/>
        <v>NA</v>
      </c>
      <c r="E50" s="7" t="str">
        <f t="shared" si="1"/>
        <v>NA</v>
      </c>
      <c r="I50" s="14"/>
      <c r="J50" s="14"/>
      <c r="K50" s="18"/>
      <c r="L50" s="7" t="str">
        <f t="shared" si="2"/>
        <v>NA</v>
      </c>
      <c r="M50" s="7" t="str">
        <f t="shared" si="30"/>
        <v>NA</v>
      </c>
      <c r="N50" s="14" t="str">
        <f t="shared" si="19"/>
        <v>NA</v>
      </c>
      <c r="O50" s="13" t="str">
        <f t="shared" si="31"/>
        <v>NA</v>
      </c>
      <c r="P50" s="7" t="str">
        <f t="shared" si="20"/>
        <v>NA</v>
      </c>
      <c r="Q50" s="12">
        <f t="shared" si="25"/>
        <v>40</v>
      </c>
      <c r="R50" s="9">
        <v>18.694305879416543</v>
      </c>
      <c r="S50" s="11">
        <f t="shared" si="28"/>
        <v>0.10900000000000006</v>
      </c>
      <c r="T50" s="10">
        <f t="shared" si="21"/>
        <v>359291.1359208356</v>
      </c>
      <c r="U50" s="10">
        <f t="shared" si="29"/>
        <v>384784.35813074029</v>
      </c>
      <c r="V50" s="10">
        <f t="shared" si="22"/>
        <v>1000</v>
      </c>
      <c r="W50" s="10">
        <f t="shared" si="23"/>
        <v>287819.66492330271</v>
      </c>
      <c r="X50" s="9">
        <f t="shared" si="5"/>
        <v>53.492224126976275</v>
      </c>
      <c r="Y50" s="9">
        <f t="shared" si="26"/>
        <v>20636.463349811238</v>
      </c>
      <c r="AA50" s="10">
        <f t="shared" si="6"/>
        <v>7542.4257517795395</v>
      </c>
      <c r="AB50" s="10">
        <f t="shared" si="27"/>
        <v>309239.45582296111</v>
      </c>
      <c r="AC50" s="23"/>
      <c r="AD50" s="25" t="str">
        <f t="shared" si="7"/>
        <v>NA</v>
      </c>
      <c r="AE50" s="25" t="str">
        <f t="shared" si="8"/>
        <v>NA</v>
      </c>
      <c r="AF50" s="25" t="str">
        <f t="shared" si="9"/>
        <v>NA</v>
      </c>
      <c r="AG50" s="25">
        <f t="shared" si="10"/>
        <v>0</v>
      </c>
      <c r="AH50" s="25">
        <f t="shared" si="11"/>
        <v>0</v>
      </c>
      <c r="AI50" s="25">
        <f t="shared" si="12"/>
        <v>0</v>
      </c>
      <c r="AJ50" s="25">
        <f t="shared" si="13"/>
        <v>0</v>
      </c>
      <c r="AK50" s="25">
        <f t="shared" si="14"/>
        <v>0</v>
      </c>
      <c r="AL50" s="25">
        <f t="shared" si="15"/>
        <v>0</v>
      </c>
      <c r="AM50" s="25">
        <f t="shared" si="16"/>
        <v>0</v>
      </c>
      <c r="AO50" t="str">
        <f t="shared" si="32"/>
        <v>NA</v>
      </c>
    </row>
    <row r="51" spans="1:41" x14ac:dyDescent="0.3">
      <c r="A51" s="4">
        <f t="shared" si="24"/>
        <v>42</v>
      </c>
      <c r="B51">
        <v>18.694305879416543</v>
      </c>
      <c r="C51" s="5" t="str">
        <f t="shared" si="0"/>
        <v>NA</v>
      </c>
      <c r="D51" s="6" t="str">
        <f t="shared" si="18"/>
        <v>NA</v>
      </c>
      <c r="E51" s="7" t="str">
        <f t="shared" si="1"/>
        <v>NA</v>
      </c>
      <c r="I51" s="14"/>
      <c r="J51" s="14"/>
      <c r="K51" s="18"/>
      <c r="L51" s="7" t="str">
        <f t="shared" si="2"/>
        <v>NA</v>
      </c>
      <c r="M51" s="7" t="str">
        <f t="shared" si="30"/>
        <v>NA</v>
      </c>
      <c r="N51" s="14" t="str">
        <f t="shared" si="19"/>
        <v>NA</v>
      </c>
      <c r="O51" s="13" t="str">
        <f t="shared" si="31"/>
        <v>NA</v>
      </c>
      <c r="P51" s="7" t="str">
        <f t="shared" si="20"/>
        <v>NA</v>
      </c>
      <c r="Q51" s="12">
        <f t="shared" si="25"/>
        <v>41</v>
      </c>
      <c r="R51" s="9">
        <v>18.694305879416543</v>
      </c>
      <c r="S51" s="11">
        <f t="shared" si="28"/>
        <v>0</v>
      </c>
      <c r="T51" s="10">
        <f t="shared" si="21"/>
        <v>369890.50801988674</v>
      </c>
      <c r="U51" s="10">
        <f t="shared" si="29"/>
        <v>385784.35813074029</v>
      </c>
      <c r="V51" s="10">
        <f t="shared" si="22"/>
        <v>1000</v>
      </c>
      <c r="W51" s="10">
        <f t="shared" si="23"/>
        <v>288819.66492330271</v>
      </c>
      <c r="X51" s="9">
        <f t="shared" si="5"/>
        <v>53.492224126976275</v>
      </c>
      <c r="Y51" s="9">
        <f t="shared" si="26"/>
        <v>20689.955573938216</v>
      </c>
      <c r="AA51" s="10">
        <f t="shared" si="6"/>
        <v>7542.4257517795395</v>
      </c>
      <c r="AB51" s="10">
        <f t="shared" si="27"/>
        <v>316781.88157474063</v>
      </c>
      <c r="AC51" s="23"/>
      <c r="AD51" s="25" t="str">
        <f t="shared" si="7"/>
        <v>NA</v>
      </c>
      <c r="AE51" s="25" t="str">
        <f t="shared" si="8"/>
        <v>NA</v>
      </c>
      <c r="AF51" s="25" t="str">
        <f t="shared" si="9"/>
        <v>NA</v>
      </c>
      <c r="AG51" s="25">
        <f t="shared" si="10"/>
        <v>0</v>
      </c>
      <c r="AH51" s="25">
        <f t="shared" si="11"/>
        <v>0</v>
      </c>
      <c r="AI51" s="25">
        <f t="shared" si="12"/>
        <v>0</v>
      </c>
      <c r="AJ51" s="25">
        <f t="shared" si="13"/>
        <v>0</v>
      </c>
      <c r="AK51" s="25">
        <f t="shared" si="14"/>
        <v>0</v>
      </c>
      <c r="AL51" s="25">
        <f t="shared" si="15"/>
        <v>0</v>
      </c>
      <c r="AM51" s="25">
        <f t="shared" si="16"/>
        <v>0</v>
      </c>
      <c r="AO51" t="str">
        <f t="shared" si="32"/>
        <v>NA</v>
      </c>
    </row>
    <row r="52" spans="1:41" x14ac:dyDescent="0.3">
      <c r="A52" s="4">
        <f t="shared" si="24"/>
        <v>43</v>
      </c>
      <c r="B52">
        <v>18.544751432381211</v>
      </c>
      <c r="C52" s="5" t="str">
        <f t="shared" si="0"/>
        <v>NA</v>
      </c>
      <c r="D52" s="6" t="str">
        <f t="shared" si="18"/>
        <v>NA</v>
      </c>
      <c r="E52" s="7" t="str">
        <f t="shared" si="1"/>
        <v>NA</v>
      </c>
      <c r="I52" s="14"/>
      <c r="J52" s="14"/>
      <c r="K52" s="18"/>
      <c r="L52" s="7" t="str">
        <f t="shared" si="2"/>
        <v>NA</v>
      </c>
      <c r="M52" s="7" t="str">
        <f t="shared" si="30"/>
        <v>NA</v>
      </c>
      <c r="N52" s="14" t="str">
        <f t="shared" si="19"/>
        <v>NA</v>
      </c>
      <c r="O52" s="13" t="str">
        <f t="shared" si="31"/>
        <v>NA</v>
      </c>
      <c r="P52" s="7" t="str">
        <f t="shared" si="20"/>
        <v>NA</v>
      </c>
      <c r="Q52" s="12">
        <f t="shared" si="25"/>
        <v>42</v>
      </c>
      <c r="R52" s="9">
        <v>18.544751432381211</v>
      </c>
      <c r="S52" s="11">
        <f t="shared" si="28"/>
        <v>-7.9999999999999603E-3</v>
      </c>
      <c r="T52" s="10">
        <f t="shared" si="21"/>
        <v>380578.20821976371</v>
      </c>
      <c r="U52" s="10">
        <f t="shared" si="29"/>
        <v>383690.08326569438</v>
      </c>
      <c r="V52" s="10">
        <f t="shared" si="22"/>
        <v>4430.5507058488638</v>
      </c>
      <c r="W52" s="10">
        <f t="shared" si="23"/>
        <v>293250.21562915156</v>
      </c>
      <c r="X52" s="9">
        <f t="shared" si="5"/>
        <v>238.91130177741971</v>
      </c>
      <c r="Y52" s="9">
        <f t="shared" si="26"/>
        <v>20928.866875715634</v>
      </c>
      <c r="AA52" s="10">
        <f t="shared" si="6"/>
        <v>7542.4257517795395</v>
      </c>
      <c r="AB52" s="10">
        <f t="shared" si="27"/>
        <v>324324.30732652015</v>
      </c>
      <c r="AC52" s="23"/>
      <c r="AD52" s="25" t="str">
        <f t="shared" si="7"/>
        <v>NA</v>
      </c>
      <c r="AE52" s="25" t="str">
        <f t="shared" si="8"/>
        <v>NA</v>
      </c>
      <c r="AF52" s="25" t="str">
        <f t="shared" si="9"/>
        <v>NA</v>
      </c>
      <c r="AG52" s="25">
        <f t="shared" si="10"/>
        <v>0</v>
      </c>
      <c r="AH52" s="25">
        <f t="shared" si="11"/>
        <v>0</v>
      </c>
      <c r="AI52" s="25">
        <f t="shared" si="12"/>
        <v>0</v>
      </c>
      <c r="AJ52" s="25">
        <f t="shared" si="13"/>
        <v>0</v>
      </c>
      <c r="AK52" s="25">
        <f t="shared" si="14"/>
        <v>0</v>
      </c>
      <c r="AL52" s="25">
        <f t="shared" si="15"/>
        <v>0</v>
      </c>
      <c r="AM52" s="25">
        <f t="shared" si="16"/>
        <v>0</v>
      </c>
      <c r="AO52" t="str">
        <f t="shared" si="32"/>
        <v>NA</v>
      </c>
    </row>
    <row r="53" spans="1:41" x14ac:dyDescent="0.3">
      <c r="A53" s="4">
        <f t="shared" si="24"/>
        <v>44</v>
      </c>
      <c r="B53">
        <v>18.785833201002166</v>
      </c>
      <c r="C53" s="5" t="str">
        <f t="shared" si="0"/>
        <v>NA</v>
      </c>
      <c r="D53" s="6" t="str">
        <f t="shared" si="18"/>
        <v>NA</v>
      </c>
      <c r="E53" s="7" t="str">
        <f t="shared" si="1"/>
        <v>NA</v>
      </c>
      <c r="I53" s="14"/>
      <c r="J53" s="14"/>
      <c r="K53" s="18"/>
      <c r="L53" s="7" t="str">
        <f t="shared" si="2"/>
        <v>NA</v>
      </c>
      <c r="M53" s="7" t="str">
        <f t="shared" si="30"/>
        <v>NA</v>
      </c>
      <c r="N53" s="14" t="str">
        <f t="shared" si="19"/>
        <v>NA</v>
      </c>
      <c r="O53" s="13" t="str">
        <f t="shared" si="31"/>
        <v>NA</v>
      </c>
      <c r="P53" s="7" t="str">
        <f t="shared" si="20"/>
        <v>NA</v>
      </c>
      <c r="Q53" s="12">
        <f t="shared" si="25"/>
        <v>43</v>
      </c>
      <c r="R53" s="9">
        <v>18.785833201002166</v>
      </c>
      <c r="S53" s="11">
        <f t="shared" si="28"/>
        <v>1.2999999999999947E-2</v>
      </c>
      <c r="T53" s="10">
        <f t="shared" si="21"/>
        <v>391354.97258797253</v>
      </c>
      <c r="U53" s="10">
        <f t="shared" si="29"/>
        <v>393166.20221317327</v>
      </c>
      <c r="V53" s="10">
        <f t="shared" si="22"/>
        <v>5731.1961265788032</v>
      </c>
      <c r="W53" s="10">
        <f t="shared" si="23"/>
        <v>298981.41175573034</v>
      </c>
      <c r="X53" s="9">
        <f t="shared" si="5"/>
        <v>305.08075235508113</v>
      </c>
      <c r="Y53" s="9">
        <f t="shared" si="26"/>
        <v>21233.947628070717</v>
      </c>
      <c r="AA53" s="10">
        <f t="shared" si="6"/>
        <v>7542.4257517795395</v>
      </c>
      <c r="AB53" s="10">
        <f t="shared" si="27"/>
        <v>331866.73307829967</v>
      </c>
      <c r="AC53" s="23"/>
      <c r="AD53" s="25" t="str">
        <f t="shared" si="7"/>
        <v>NA</v>
      </c>
      <c r="AE53" s="25" t="str">
        <f t="shared" si="8"/>
        <v>NA</v>
      </c>
      <c r="AF53" s="25" t="str">
        <f t="shared" si="9"/>
        <v>NA</v>
      </c>
      <c r="AG53" s="25">
        <f t="shared" si="10"/>
        <v>0</v>
      </c>
      <c r="AH53" s="25">
        <f t="shared" si="11"/>
        <v>0</v>
      </c>
      <c r="AI53" s="25">
        <f t="shared" si="12"/>
        <v>0</v>
      </c>
      <c r="AJ53" s="25">
        <f t="shared" si="13"/>
        <v>0</v>
      </c>
      <c r="AK53" s="25">
        <f t="shared" si="14"/>
        <v>0</v>
      </c>
      <c r="AL53" s="25">
        <f t="shared" si="15"/>
        <v>0</v>
      </c>
      <c r="AM53" s="25">
        <f t="shared" si="16"/>
        <v>0</v>
      </c>
      <c r="AO53" t="str">
        <f t="shared" si="32"/>
        <v>NA</v>
      </c>
    </row>
    <row r="54" spans="1:41" x14ac:dyDescent="0.3">
      <c r="A54" s="4">
        <f t="shared" si="24"/>
        <v>45</v>
      </c>
      <c r="B54">
        <v>18.597974868992143</v>
      </c>
      <c r="C54" s="5" t="str">
        <f t="shared" si="0"/>
        <v>NA</v>
      </c>
      <c r="D54" s="6" t="str">
        <f t="shared" si="18"/>
        <v>NA</v>
      </c>
      <c r="E54" s="7" t="str">
        <f t="shared" si="1"/>
        <v>NA</v>
      </c>
      <c r="I54" s="14"/>
      <c r="J54" s="14"/>
      <c r="K54" s="18"/>
      <c r="L54" s="7" t="str">
        <f t="shared" si="2"/>
        <v>NA</v>
      </c>
      <c r="M54" s="7" t="str">
        <f t="shared" si="30"/>
        <v>NA</v>
      </c>
      <c r="N54" s="14" t="str">
        <f t="shared" si="19"/>
        <v>NA</v>
      </c>
      <c r="O54" s="13" t="str">
        <f t="shared" si="31"/>
        <v>NA</v>
      </c>
      <c r="P54" s="7" t="str">
        <f t="shared" si="20"/>
        <v>NA</v>
      </c>
      <c r="Q54" s="12">
        <f t="shared" si="25"/>
        <v>44</v>
      </c>
      <c r="R54" s="9">
        <v>18.597974868992143</v>
      </c>
      <c r="S54" s="11">
        <f t="shared" si="28"/>
        <v>-1.0000000000000089E-2</v>
      </c>
      <c r="T54" s="10">
        <f t="shared" si="21"/>
        <v>402221.54332591681</v>
      </c>
      <c r="U54" s="10">
        <f t="shared" si="29"/>
        <v>394908.42435635446</v>
      </c>
      <c r="V54" s="10">
        <f t="shared" si="22"/>
        <v>14855.544721341887</v>
      </c>
      <c r="W54" s="10">
        <f t="shared" si="23"/>
        <v>313836.95647707221</v>
      </c>
      <c r="X54" s="9">
        <f t="shared" si="5"/>
        <v>798.77216879726507</v>
      </c>
      <c r="Y54" s="9">
        <f t="shared" si="26"/>
        <v>22032.719796867983</v>
      </c>
      <c r="AA54" s="10">
        <f t="shared" si="6"/>
        <v>7542.4257517795395</v>
      </c>
      <c r="AB54" s="10">
        <f t="shared" si="27"/>
        <v>339409.15883007919</v>
      </c>
      <c r="AC54" s="23"/>
      <c r="AD54" s="25" t="str">
        <f t="shared" si="7"/>
        <v>NA</v>
      </c>
      <c r="AE54" s="25" t="str">
        <f t="shared" si="8"/>
        <v>NA</v>
      </c>
      <c r="AF54" s="25" t="str">
        <f t="shared" si="9"/>
        <v>NA</v>
      </c>
      <c r="AG54" s="25">
        <f t="shared" si="10"/>
        <v>0</v>
      </c>
      <c r="AH54" s="25">
        <f t="shared" si="11"/>
        <v>0</v>
      </c>
      <c r="AI54" s="25">
        <f t="shared" si="12"/>
        <v>0</v>
      </c>
      <c r="AJ54" s="25">
        <f t="shared" si="13"/>
        <v>0</v>
      </c>
      <c r="AK54" s="25">
        <f t="shared" si="14"/>
        <v>0</v>
      </c>
      <c r="AL54" s="25">
        <f t="shared" si="15"/>
        <v>0</v>
      </c>
      <c r="AM54" s="25">
        <f t="shared" si="16"/>
        <v>0</v>
      </c>
      <c r="AO54" t="str">
        <f t="shared" si="32"/>
        <v>NA</v>
      </c>
    </row>
    <row r="55" spans="1:41" x14ac:dyDescent="0.3">
      <c r="A55" s="4">
        <f t="shared" si="24"/>
        <v>46</v>
      </c>
      <c r="B55">
        <v>18.653768793599117</v>
      </c>
      <c r="C55" s="5" t="str">
        <f t="shared" si="0"/>
        <v>NA</v>
      </c>
      <c r="D55" s="6" t="str">
        <f t="shared" si="18"/>
        <v>NA</v>
      </c>
      <c r="E55" s="7" t="str">
        <f t="shared" si="1"/>
        <v>NA</v>
      </c>
      <c r="I55" s="14"/>
      <c r="J55" s="14"/>
      <c r="K55" s="18"/>
      <c r="L55" s="7" t="str">
        <f t="shared" si="2"/>
        <v>NA</v>
      </c>
      <c r="M55" s="7" t="str">
        <f t="shared" si="30"/>
        <v>NA</v>
      </c>
      <c r="N55" s="14" t="str">
        <f t="shared" si="19"/>
        <v>NA</v>
      </c>
      <c r="O55" s="13" t="str">
        <f t="shared" si="31"/>
        <v>NA</v>
      </c>
      <c r="P55" s="7" t="str">
        <f t="shared" si="20"/>
        <v>NA</v>
      </c>
      <c r="Q55" s="12">
        <f t="shared" si="25"/>
        <v>45</v>
      </c>
      <c r="R55" s="9">
        <v>18.653768793599117</v>
      </c>
      <c r="S55" s="11">
        <f t="shared" si="28"/>
        <v>2.9999999999998496E-3</v>
      </c>
      <c r="T55" s="10">
        <f t="shared" si="21"/>
        <v>413178.66882001009</v>
      </c>
      <c r="U55" s="10">
        <f t="shared" si="29"/>
        <v>410993.26098492939</v>
      </c>
      <c r="V55" s="10">
        <f t="shared" si="22"/>
        <v>9727.8335868602353</v>
      </c>
      <c r="W55" s="10">
        <f t="shared" si="23"/>
        <v>323564.79006393242</v>
      </c>
      <c r="X55" s="9">
        <f t="shared" si="5"/>
        <v>521.49427252460953</v>
      </c>
      <c r="Y55" s="9">
        <f t="shared" si="26"/>
        <v>22554.214069392594</v>
      </c>
      <c r="AA55" s="10">
        <f t="shared" si="6"/>
        <v>7542.4257517795395</v>
      </c>
      <c r="AB55" s="10">
        <f t="shared" si="27"/>
        <v>346951.58458185871</v>
      </c>
      <c r="AC55" s="23"/>
      <c r="AD55" s="25" t="str">
        <f t="shared" si="7"/>
        <v>NA</v>
      </c>
      <c r="AE55" s="25" t="str">
        <f t="shared" si="8"/>
        <v>NA</v>
      </c>
      <c r="AF55" s="25" t="str">
        <f t="shared" si="9"/>
        <v>NA</v>
      </c>
      <c r="AG55" s="25">
        <f t="shared" si="10"/>
        <v>0</v>
      </c>
      <c r="AH55" s="25">
        <f t="shared" si="11"/>
        <v>0</v>
      </c>
      <c r="AI55" s="25">
        <f t="shared" si="12"/>
        <v>0</v>
      </c>
      <c r="AJ55" s="25">
        <f t="shared" si="13"/>
        <v>0</v>
      </c>
      <c r="AK55" s="25">
        <f t="shared" si="14"/>
        <v>0</v>
      </c>
      <c r="AL55" s="25">
        <f t="shared" si="15"/>
        <v>0</v>
      </c>
      <c r="AM55" s="25">
        <f t="shared" si="16"/>
        <v>0</v>
      </c>
      <c r="AO55" t="str">
        <f t="shared" si="32"/>
        <v>NA</v>
      </c>
    </row>
    <row r="56" spans="1:41" x14ac:dyDescent="0.3">
      <c r="A56" s="4">
        <f t="shared" si="24"/>
        <v>47</v>
      </c>
      <c r="B56">
        <v>18.914921556709505</v>
      </c>
      <c r="C56" s="5" t="str">
        <f t="shared" si="0"/>
        <v>NA</v>
      </c>
      <c r="D56" s="6" t="str">
        <f t="shared" si="18"/>
        <v>NA</v>
      </c>
      <c r="E56" s="7" t="str">
        <f t="shared" si="1"/>
        <v>NA</v>
      </c>
      <c r="I56" s="14"/>
      <c r="J56" s="14"/>
      <c r="K56" s="18"/>
      <c r="L56" s="7" t="str">
        <f t="shared" si="2"/>
        <v>NA</v>
      </c>
      <c r="M56" s="7" t="str">
        <f t="shared" si="30"/>
        <v>NA</v>
      </c>
      <c r="N56" s="14" t="str">
        <f t="shared" si="19"/>
        <v>NA</v>
      </c>
      <c r="O56" s="13" t="str">
        <f t="shared" si="31"/>
        <v>NA</v>
      </c>
      <c r="P56" s="7" t="str">
        <f t="shared" si="20"/>
        <v>NA</v>
      </c>
      <c r="Q56" s="12">
        <f t="shared" si="25"/>
        <v>46</v>
      </c>
      <c r="R56" s="9">
        <v>18.914921556709505</v>
      </c>
      <c r="S56" s="11">
        <f t="shared" si="28"/>
        <v>1.4000000000000033E-2</v>
      </c>
      <c r="T56" s="10">
        <f t="shared" si="21"/>
        <v>424227.1036932214</v>
      </c>
      <c r="U56" s="10">
        <f t="shared" si="29"/>
        <v>426611.18989579467</v>
      </c>
      <c r="V56" s="10">
        <f t="shared" si="22"/>
        <v>5158.3395492062755</v>
      </c>
      <c r="W56" s="10">
        <f t="shared" si="23"/>
        <v>328723.12961313868</v>
      </c>
      <c r="X56" s="9">
        <f t="shared" si="5"/>
        <v>272.71271169382715</v>
      </c>
      <c r="Y56" s="9">
        <f t="shared" si="26"/>
        <v>22826.926781086422</v>
      </c>
      <c r="AA56" s="10">
        <f t="shared" si="6"/>
        <v>7542.4257517795395</v>
      </c>
      <c r="AB56" s="10">
        <f t="shared" si="27"/>
        <v>354494.01033363823</v>
      </c>
      <c r="AC56" s="23"/>
      <c r="AD56" s="25" t="str">
        <f t="shared" si="7"/>
        <v>NA</v>
      </c>
      <c r="AE56" s="25" t="str">
        <f t="shared" si="8"/>
        <v>NA</v>
      </c>
      <c r="AF56" s="25" t="str">
        <f t="shared" si="9"/>
        <v>NA</v>
      </c>
      <c r="AG56" s="25">
        <f t="shared" si="10"/>
        <v>0</v>
      </c>
      <c r="AH56" s="25">
        <f t="shared" si="11"/>
        <v>0</v>
      </c>
      <c r="AI56" s="25">
        <f t="shared" si="12"/>
        <v>0</v>
      </c>
      <c r="AJ56" s="25">
        <f t="shared" si="13"/>
        <v>0</v>
      </c>
      <c r="AK56" s="25">
        <f t="shared" si="14"/>
        <v>0</v>
      </c>
      <c r="AL56" s="25">
        <f t="shared" si="15"/>
        <v>0</v>
      </c>
      <c r="AM56" s="25">
        <f t="shared" si="16"/>
        <v>0</v>
      </c>
      <c r="AO56" t="str">
        <f t="shared" si="32"/>
        <v>NA</v>
      </c>
    </row>
    <row r="57" spans="1:41" x14ac:dyDescent="0.3">
      <c r="A57" s="4">
        <f t="shared" si="24"/>
        <v>48</v>
      </c>
      <c r="B57">
        <v>19.917412399215106</v>
      </c>
      <c r="C57" s="5" t="str">
        <f t="shared" si="0"/>
        <v>NA</v>
      </c>
      <c r="D57" s="6" t="str">
        <f t="shared" si="18"/>
        <v>NA</v>
      </c>
      <c r="E57" s="7" t="str">
        <f t="shared" si="1"/>
        <v>NA</v>
      </c>
      <c r="I57" s="14"/>
      <c r="J57" s="14"/>
      <c r="K57" s="18"/>
      <c r="L57" s="7" t="str">
        <f t="shared" si="2"/>
        <v>NA</v>
      </c>
      <c r="M57" s="7" t="str">
        <f t="shared" si="30"/>
        <v>NA</v>
      </c>
      <c r="N57" s="14" t="str">
        <f t="shared" si="19"/>
        <v>NA</v>
      </c>
      <c r="O57" s="13" t="str">
        <f t="shared" si="31"/>
        <v>NA</v>
      </c>
      <c r="P57" s="7" t="str">
        <f t="shared" si="20"/>
        <v>NA</v>
      </c>
      <c r="Q57" s="12">
        <f t="shared" si="25"/>
        <v>47</v>
      </c>
      <c r="R57" s="9">
        <v>19.917412399215106</v>
      </c>
      <c r="S57" s="11">
        <f t="shared" si="28"/>
        <v>5.299999999999986E-2</v>
      </c>
      <c r="T57" s="10">
        <f t="shared" si="21"/>
        <v>435367.60885704251</v>
      </c>
      <c r="U57" s="10">
        <f t="shared" si="29"/>
        <v>454653.31450558593</v>
      </c>
      <c r="V57" s="10">
        <f t="shared" si="22"/>
        <v>1000</v>
      </c>
      <c r="W57" s="10">
        <f t="shared" si="23"/>
        <v>329723.12961313868</v>
      </c>
      <c r="X57" s="9">
        <f t="shared" si="5"/>
        <v>50.207325126199997</v>
      </c>
      <c r="Y57" s="9">
        <f t="shared" si="26"/>
        <v>22877.134106212623</v>
      </c>
      <c r="AA57" s="10">
        <f t="shared" si="6"/>
        <v>7542.4257517795395</v>
      </c>
      <c r="AB57" s="10">
        <f t="shared" si="27"/>
        <v>362036.43608541775</v>
      </c>
      <c r="AC57" s="23"/>
      <c r="AD57" s="25" t="str">
        <f t="shared" si="7"/>
        <v>NA</v>
      </c>
      <c r="AE57" s="25" t="str">
        <f t="shared" si="8"/>
        <v>NA</v>
      </c>
      <c r="AF57" s="25" t="str">
        <f t="shared" si="9"/>
        <v>NA</v>
      </c>
      <c r="AG57" s="25">
        <f t="shared" si="10"/>
        <v>0</v>
      </c>
      <c r="AH57" s="25">
        <f t="shared" si="11"/>
        <v>0</v>
      </c>
      <c r="AI57" s="25">
        <f t="shared" si="12"/>
        <v>0</v>
      </c>
      <c r="AJ57" s="25">
        <f t="shared" si="13"/>
        <v>0</v>
      </c>
      <c r="AK57" s="25">
        <f t="shared" si="14"/>
        <v>0</v>
      </c>
      <c r="AL57" s="25">
        <f t="shared" si="15"/>
        <v>0</v>
      </c>
      <c r="AM57" s="25">
        <f t="shared" si="16"/>
        <v>0</v>
      </c>
      <c r="AO57" t="str">
        <f t="shared" si="32"/>
        <v>NA</v>
      </c>
    </row>
    <row r="58" spans="1:41" x14ac:dyDescent="0.3">
      <c r="A58" s="4">
        <f t="shared" si="24"/>
        <v>49</v>
      </c>
      <c r="B58">
        <v>19.558898976029234</v>
      </c>
      <c r="C58" s="5" t="str">
        <f t="shared" si="0"/>
        <v>NA</v>
      </c>
      <c r="D58" s="6" t="str">
        <f t="shared" si="18"/>
        <v>NA</v>
      </c>
      <c r="E58" s="7" t="str">
        <f t="shared" si="1"/>
        <v>NA</v>
      </c>
      <c r="I58" s="14"/>
      <c r="J58" s="14"/>
      <c r="K58" s="18"/>
      <c r="L58" s="7" t="str">
        <f t="shared" si="2"/>
        <v>NA</v>
      </c>
      <c r="M58" s="7" t="str">
        <f t="shared" si="30"/>
        <v>NA</v>
      </c>
      <c r="N58" s="14" t="str">
        <f t="shared" si="19"/>
        <v>NA</v>
      </c>
      <c r="O58" s="13" t="str">
        <f t="shared" si="31"/>
        <v>NA</v>
      </c>
      <c r="P58" s="7" t="str">
        <f t="shared" si="20"/>
        <v>NA</v>
      </c>
      <c r="Q58" s="12">
        <f t="shared" si="25"/>
        <v>48</v>
      </c>
      <c r="R58" s="9">
        <v>19.558898976029234</v>
      </c>
      <c r="S58" s="11">
        <f t="shared" si="28"/>
        <v>-1.8000000000000026E-2</v>
      </c>
      <c r="T58" s="10">
        <f t="shared" si="21"/>
        <v>446600.95156389551</v>
      </c>
      <c r="U58" s="10">
        <f t="shared" si="29"/>
        <v>447451.55484448536</v>
      </c>
      <c r="V58" s="10">
        <f t="shared" si="22"/>
        <v>6691.8224711896819</v>
      </c>
      <c r="W58" s="10">
        <f t="shared" si="23"/>
        <v>336414.95208432834</v>
      </c>
      <c r="X58" s="9">
        <f t="shared" si="5"/>
        <v>342.13697199371842</v>
      </c>
      <c r="Y58" s="9">
        <f t="shared" si="26"/>
        <v>23219.27107820634</v>
      </c>
      <c r="AA58" s="10">
        <f t="shared" si="6"/>
        <v>7542.4257517795395</v>
      </c>
      <c r="AB58" s="10">
        <f t="shared" si="27"/>
        <v>369578.86183719727</v>
      </c>
      <c r="AC58" s="23"/>
      <c r="AD58" s="25" t="str">
        <f t="shared" si="7"/>
        <v>NA</v>
      </c>
      <c r="AE58" s="25" t="str">
        <f t="shared" si="8"/>
        <v>NA</v>
      </c>
      <c r="AF58" s="25" t="str">
        <f t="shared" si="9"/>
        <v>NA</v>
      </c>
      <c r="AG58" s="25">
        <f t="shared" si="10"/>
        <v>0</v>
      </c>
      <c r="AH58" s="25">
        <f t="shared" si="11"/>
        <v>0</v>
      </c>
      <c r="AI58" s="25">
        <f t="shared" si="12"/>
        <v>0</v>
      </c>
      <c r="AJ58" s="25">
        <f t="shared" si="13"/>
        <v>0</v>
      </c>
      <c r="AK58" s="25">
        <f t="shared" si="14"/>
        <v>0</v>
      </c>
      <c r="AL58" s="25">
        <f t="shared" si="15"/>
        <v>0</v>
      </c>
      <c r="AM58" s="25">
        <f t="shared" si="16"/>
        <v>0</v>
      </c>
      <c r="AO58" t="str">
        <f t="shared" si="32"/>
        <v>NA</v>
      </c>
    </row>
    <row r="59" spans="1:41" x14ac:dyDescent="0.3">
      <c r="A59" s="4">
        <f t="shared" si="24"/>
        <v>50</v>
      </c>
      <c r="B59">
        <v>19.715370167837467</v>
      </c>
      <c r="C59" s="5" t="str">
        <f t="shared" si="0"/>
        <v>NA</v>
      </c>
      <c r="D59" s="6" t="str">
        <f t="shared" si="18"/>
        <v>NA</v>
      </c>
      <c r="E59" s="7" t="str">
        <f t="shared" si="1"/>
        <v>NA</v>
      </c>
      <c r="I59" s="14"/>
      <c r="J59" s="14"/>
      <c r="K59" s="18"/>
      <c r="L59" s="7" t="str">
        <f t="shared" si="2"/>
        <v>NA</v>
      </c>
      <c r="M59" s="7" t="str">
        <f t="shared" si="30"/>
        <v>NA</v>
      </c>
      <c r="N59" s="14" t="str">
        <f t="shared" si="19"/>
        <v>NA</v>
      </c>
      <c r="O59" s="13" t="str">
        <f t="shared" si="31"/>
        <v>NA</v>
      </c>
      <c r="P59" s="7" t="str">
        <f t="shared" si="20"/>
        <v>NA</v>
      </c>
      <c r="Q59" s="12">
        <f t="shared" si="25"/>
        <v>49</v>
      </c>
      <c r="R59" s="9">
        <v>19.715370167837467</v>
      </c>
      <c r="S59" s="11">
        <f t="shared" si="28"/>
        <v>7.9999999999999603E-3</v>
      </c>
      <c r="T59" s="10">
        <f t="shared" si="21"/>
        <v>457927.90545997233</v>
      </c>
      <c r="U59" s="10">
        <f t="shared" si="29"/>
        <v>457776.52433420043</v>
      </c>
      <c r="V59" s="10">
        <f t="shared" si="22"/>
        <v>7693.8068775514457</v>
      </c>
      <c r="W59" s="10">
        <f t="shared" si="23"/>
        <v>344108.75896187976</v>
      </c>
      <c r="X59" s="9">
        <f t="shared" si="5"/>
        <v>390.24409950479571</v>
      </c>
      <c r="Y59" s="9">
        <f t="shared" si="26"/>
        <v>23609.515177711135</v>
      </c>
      <c r="AA59" s="10">
        <f t="shared" si="6"/>
        <v>7542.4257517795395</v>
      </c>
      <c r="AB59" s="10">
        <f t="shared" si="27"/>
        <v>377121.28758897679</v>
      </c>
      <c r="AC59" s="23"/>
      <c r="AD59" s="25" t="str">
        <f t="shared" si="7"/>
        <v>NA</v>
      </c>
      <c r="AE59" s="25" t="str">
        <f t="shared" si="8"/>
        <v>NA</v>
      </c>
      <c r="AF59" s="25" t="str">
        <f t="shared" si="9"/>
        <v>NA</v>
      </c>
      <c r="AG59" s="25">
        <f t="shared" si="10"/>
        <v>0</v>
      </c>
      <c r="AH59" s="25">
        <f t="shared" si="11"/>
        <v>0</v>
      </c>
      <c r="AI59" s="25">
        <f t="shared" si="12"/>
        <v>0</v>
      </c>
      <c r="AJ59" s="25">
        <f t="shared" si="13"/>
        <v>0</v>
      </c>
      <c r="AK59" s="25">
        <f t="shared" si="14"/>
        <v>0</v>
      </c>
      <c r="AL59" s="25">
        <f t="shared" si="15"/>
        <v>0</v>
      </c>
      <c r="AM59" s="25">
        <f t="shared" si="16"/>
        <v>0</v>
      </c>
      <c r="AO59" t="str">
        <f t="shared" si="32"/>
        <v>NA</v>
      </c>
    </row>
    <row r="60" spans="1:41" x14ac:dyDescent="0.3">
      <c r="A60" s="4">
        <f t="shared" si="24"/>
        <v>51</v>
      </c>
      <c r="B60">
        <v>19.301347394312881</v>
      </c>
      <c r="C60" s="5" t="str">
        <f t="shared" si="0"/>
        <v>NA</v>
      </c>
      <c r="D60" s="6" t="str">
        <f t="shared" si="18"/>
        <v>NA</v>
      </c>
      <c r="E60" s="7" t="str">
        <f t="shared" si="1"/>
        <v>NA</v>
      </c>
      <c r="I60" s="14"/>
      <c r="J60" s="14"/>
      <c r="K60" s="18"/>
      <c r="L60" s="7" t="str">
        <f t="shared" si="2"/>
        <v>NA</v>
      </c>
      <c r="M60" s="7" t="str">
        <f t="shared" si="30"/>
        <v>NA</v>
      </c>
      <c r="N60" s="14" t="str">
        <f t="shared" si="19"/>
        <v>NA</v>
      </c>
      <c r="O60" s="13" t="str">
        <f t="shared" si="31"/>
        <v>NA</v>
      </c>
      <c r="P60" s="7" t="str">
        <f t="shared" si="20"/>
        <v>NA</v>
      </c>
      <c r="Q60" s="12">
        <f t="shared" si="25"/>
        <v>50</v>
      </c>
      <c r="R60" s="9">
        <v>19.301347394312881</v>
      </c>
      <c r="S60" s="11">
        <f t="shared" si="28"/>
        <v>-2.0999999999999949E-2</v>
      </c>
      <c r="T60" s="10">
        <f t="shared" si="21"/>
        <v>469349.25063851656</v>
      </c>
      <c r="U60" s="10">
        <f t="shared" si="29"/>
        <v>455695.45425630512</v>
      </c>
      <c r="V60" s="10">
        <f t="shared" si="22"/>
        <v>15000</v>
      </c>
      <c r="W60" s="10">
        <f t="shared" si="23"/>
        <v>359108.75896187976</v>
      </c>
      <c r="X60" s="9">
        <f t="shared" si="5"/>
        <v>777.14781738085981</v>
      </c>
      <c r="Y60" s="9">
        <f t="shared" si="26"/>
        <v>24386.662995091996</v>
      </c>
      <c r="AA60" s="10">
        <f t="shared" si="6"/>
        <v>7542.4257517795395</v>
      </c>
      <c r="AB60" s="10">
        <f t="shared" si="27"/>
        <v>384663.71334075631</v>
      </c>
      <c r="AC60" s="23"/>
      <c r="AD60" s="25" t="str">
        <f t="shared" si="7"/>
        <v>NA</v>
      </c>
      <c r="AE60" s="25" t="str">
        <f t="shared" si="8"/>
        <v>NA</v>
      </c>
      <c r="AF60" s="25" t="str">
        <f t="shared" si="9"/>
        <v>NA</v>
      </c>
      <c r="AG60" s="25">
        <f t="shared" si="10"/>
        <v>0</v>
      </c>
      <c r="AH60" s="25">
        <f t="shared" si="11"/>
        <v>0</v>
      </c>
      <c r="AI60" s="25">
        <f t="shared" si="12"/>
        <v>0</v>
      </c>
      <c r="AJ60" s="25">
        <f t="shared" si="13"/>
        <v>0</v>
      </c>
      <c r="AK60" s="25">
        <f t="shared" si="14"/>
        <v>0</v>
      </c>
      <c r="AL60" s="25">
        <f t="shared" si="15"/>
        <v>0</v>
      </c>
      <c r="AM60" s="25">
        <f t="shared" si="16"/>
        <v>0</v>
      </c>
      <c r="AO60" t="str">
        <f t="shared" si="32"/>
        <v>NA</v>
      </c>
    </row>
    <row r="61" spans="1:41" x14ac:dyDescent="0.3">
      <c r="A61" s="4">
        <f t="shared" si="24"/>
        <v>52</v>
      </c>
      <c r="B61">
        <v>18.509992151146051</v>
      </c>
      <c r="C61" s="5" t="str">
        <f t="shared" si="0"/>
        <v>NA</v>
      </c>
      <c r="D61" s="6" t="str">
        <f t="shared" si="18"/>
        <v>NA</v>
      </c>
      <c r="E61" s="7" t="str">
        <f t="shared" si="1"/>
        <v>NA</v>
      </c>
      <c r="I61" s="14"/>
      <c r="J61" s="14"/>
      <c r="K61" s="18"/>
      <c r="L61" s="7" t="str">
        <f t="shared" si="2"/>
        <v>NA</v>
      </c>
      <c r="M61" s="7" t="str">
        <f t="shared" si="30"/>
        <v>NA</v>
      </c>
      <c r="N61" s="14" t="str">
        <f t="shared" si="19"/>
        <v>NA</v>
      </c>
      <c r="O61" s="13" t="str">
        <f t="shared" si="31"/>
        <v>NA</v>
      </c>
      <c r="P61" s="7" t="str">
        <f t="shared" si="20"/>
        <v>NA</v>
      </c>
      <c r="Q61" s="12">
        <f t="shared" si="25"/>
        <v>51</v>
      </c>
      <c r="R61" s="9">
        <v>18.509992151146051</v>
      </c>
      <c r="S61" s="11">
        <f t="shared" si="28"/>
        <v>-4.1000000000000099E-2</v>
      </c>
      <c r="T61" s="10">
        <f t="shared" si="21"/>
        <v>480865.77369354857</v>
      </c>
      <c r="U61" s="10">
        <f t="shared" si="29"/>
        <v>451396.94063179655</v>
      </c>
      <c r="V61" s="10">
        <f t="shared" si="22"/>
        <v>15000</v>
      </c>
      <c r="W61" s="10">
        <f t="shared" si="23"/>
        <v>374108.75896187976</v>
      </c>
      <c r="X61" s="9">
        <f t="shared" si="5"/>
        <v>810.37311509995811</v>
      </c>
      <c r="Y61" s="9">
        <f t="shared" si="26"/>
        <v>25197.036110191955</v>
      </c>
      <c r="AA61" s="10">
        <f t="shared" si="6"/>
        <v>7542.4257517795395</v>
      </c>
      <c r="AB61" s="10">
        <f t="shared" si="27"/>
        <v>392206.13909253583</v>
      </c>
      <c r="AC61" s="23"/>
      <c r="AD61" s="25" t="str">
        <f t="shared" si="7"/>
        <v>NA</v>
      </c>
      <c r="AE61" s="25" t="str">
        <f t="shared" si="8"/>
        <v>NA</v>
      </c>
      <c r="AF61" s="25" t="str">
        <f t="shared" si="9"/>
        <v>NA</v>
      </c>
      <c r="AG61" s="25">
        <f t="shared" si="10"/>
        <v>0</v>
      </c>
      <c r="AH61" s="25">
        <f t="shared" si="11"/>
        <v>0</v>
      </c>
      <c r="AI61" s="25">
        <f t="shared" si="12"/>
        <v>0</v>
      </c>
      <c r="AJ61" s="25">
        <f t="shared" si="13"/>
        <v>0</v>
      </c>
      <c r="AK61" s="25">
        <f t="shared" si="14"/>
        <v>0</v>
      </c>
      <c r="AL61" s="25">
        <f t="shared" si="15"/>
        <v>0</v>
      </c>
      <c r="AM61" s="25">
        <f t="shared" si="16"/>
        <v>0</v>
      </c>
      <c r="AO61" t="str">
        <f t="shared" si="32"/>
        <v>NA</v>
      </c>
    </row>
    <row r="62" spans="1:41" x14ac:dyDescent="0.3">
      <c r="A62" s="4">
        <f t="shared" si="24"/>
        <v>53</v>
      </c>
      <c r="B62">
        <v>18.93572197062241</v>
      </c>
      <c r="C62" s="5" t="str">
        <f t="shared" si="0"/>
        <v>NA</v>
      </c>
      <c r="D62" s="6" t="str">
        <f t="shared" si="18"/>
        <v>NA</v>
      </c>
      <c r="E62" s="7" t="str">
        <f t="shared" si="1"/>
        <v>NA</v>
      </c>
      <c r="I62" s="14"/>
      <c r="J62" s="14"/>
      <c r="K62" s="18"/>
      <c r="L62" s="7" t="str">
        <f t="shared" si="2"/>
        <v>NA</v>
      </c>
      <c r="M62" s="7" t="str">
        <f t="shared" si="30"/>
        <v>NA</v>
      </c>
      <c r="N62" s="14" t="str">
        <f t="shared" si="19"/>
        <v>NA</v>
      </c>
      <c r="O62" s="13" t="str">
        <f t="shared" si="31"/>
        <v>NA</v>
      </c>
      <c r="P62" s="7" t="str">
        <f t="shared" si="20"/>
        <v>NA</v>
      </c>
      <c r="Q62" s="12">
        <f t="shared" si="25"/>
        <v>52</v>
      </c>
      <c r="R62" s="9">
        <v>18.93572197062241</v>
      </c>
      <c r="S62" s="11">
        <f t="shared" si="28"/>
        <v>2.3000000000000003E-2</v>
      </c>
      <c r="T62" s="10">
        <f t="shared" si="21"/>
        <v>492478.26777403877</v>
      </c>
      <c r="U62" s="10">
        <f t="shared" si="29"/>
        <v>477124.07026632782</v>
      </c>
      <c r="V62" s="10">
        <f t="shared" si="22"/>
        <v>15000</v>
      </c>
      <c r="W62" s="10">
        <f t="shared" si="23"/>
        <v>389108.75896187976</v>
      </c>
      <c r="X62" s="9">
        <f t="shared" si="5"/>
        <v>792.15358269790624</v>
      </c>
      <c r="Y62" s="9">
        <f t="shared" si="26"/>
        <v>25989.18969288986</v>
      </c>
      <c r="AA62" s="10">
        <f t="shared" si="6"/>
        <v>7542.4257517795395</v>
      </c>
      <c r="AB62" s="10">
        <f t="shared" si="27"/>
        <v>399748.56484431535</v>
      </c>
      <c r="AC62" s="23"/>
      <c r="AD62" s="25" t="str">
        <f t="shared" si="7"/>
        <v>NA</v>
      </c>
      <c r="AE62" s="25" t="str">
        <f t="shared" si="8"/>
        <v>NA</v>
      </c>
      <c r="AF62" s="25" t="str">
        <f t="shared" si="9"/>
        <v>NA</v>
      </c>
      <c r="AG62" s="25">
        <f t="shared" si="10"/>
        <v>0</v>
      </c>
      <c r="AH62" s="25">
        <f t="shared" si="11"/>
        <v>0</v>
      </c>
      <c r="AI62" s="25">
        <f t="shared" si="12"/>
        <v>0</v>
      </c>
      <c r="AJ62" s="25">
        <f t="shared" si="13"/>
        <v>0</v>
      </c>
      <c r="AK62" s="25">
        <f t="shared" si="14"/>
        <v>0</v>
      </c>
      <c r="AL62" s="25">
        <f t="shared" si="15"/>
        <v>0</v>
      </c>
      <c r="AM62" s="25">
        <f t="shared" si="16"/>
        <v>0</v>
      </c>
      <c r="AO62" t="str">
        <f t="shared" si="32"/>
        <v>NA</v>
      </c>
    </row>
    <row r="63" spans="1:41" x14ac:dyDescent="0.3">
      <c r="A63" s="4">
        <f t="shared" si="24"/>
        <v>54</v>
      </c>
      <c r="B63">
        <v>19.617407961564819</v>
      </c>
      <c r="C63" s="5" t="str">
        <f t="shared" si="0"/>
        <v>NA</v>
      </c>
      <c r="D63" s="6" t="str">
        <f t="shared" si="18"/>
        <v>NA</v>
      </c>
      <c r="E63" s="7" t="str">
        <f t="shared" si="1"/>
        <v>NA</v>
      </c>
      <c r="I63" s="14"/>
      <c r="J63" s="14"/>
      <c r="K63" s="18"/>
      <c r="L63" s="7" t="str">
        <f t="shared" si="2"/>
        <v>NA</v>
      </c>
      <c r="M63" s="7" t="str">
        <f t="shared" si="30"/>
        <v>NA</v>
      </c>
      <c r="N63" s="14" t="str">
        <f t="shared" si="19"/>
        <v>NA</v>
      </c>
      <c r="O63" s="13" t="str">
        <f t="shared" si="31"/>
        <v>NA</v>
      </c>
      <c r="P63" s="7" t="str">
        <f t="shared" si="20"/>
        <v>NA</v>
      </c>
      <c r="Q63" s="12">
        <f t="shared" si="25"/>
        <v>53</v>
      </c>
      <c r="R63" s="9">
        <v>19.617407961564819</v>
      </c>
      <c r="S63" s="11">
        <f t="shared" si="28"/>
        <v>3.6000000000000115E-2</v>
      </c>
      <c r="T63" s="10">
        <f t="shared" si="21"/>
        <v>504187.53263853339</v>
      </c>
      <c r="U63" s="10">
        <f t="shared" si="29"/>
        <v>509840.53679591563</v>
      </c>
      <c r="V63" s="10">
        <f t="shared" si="22"/>
        <v>1889.4215943973013</v>
      </c>
      <c r="W63" s="10">
        <f t="shared" si="23"/>
        <v>390998.18055627705</v>
      </c>
      <c r="X63" s="9">
        <f t="shared" si="5"/>
        <v>96.313518997980211</v>
      </c>
      <c r="Y63" s="9">
        <f t="shared" si="26"/>
        <v>26085.503211887841</v>
      </c>
      <c r="AA63" s="10">
        <f t="shared" si="6"/>
        <v>7542.4257517795395</v>
      </c>
      <c r="AB63" s="10">
        <f t="shared" si="27"/>
        <v>407290.99059609487</v>
      </c>
      <c r="AC63" s="23"/>
      <c r="AD63" s="25" t="str">
        <f t="shared" si="7"/>
        <v>NA</v>
      </c>
      <c r="AE63" s="25" t="str">
        <f t="shared" si="8"/>
        <v>NA</v>
      </c>
      <c r="AF63" s="25" t="str">
        <f t="shared" si="9"/>
        <v>NA</v>
      </c>
      <c r="AG63" s="25">
        <f t="shared" si="10"/>
        <v>0</v>
      </c>
      <c r="AH63" s="25">
        <f t="shared" si="11"/>
        <v>0</v>
      </c>
      <c r="AI63" s="25">
        <f t="shared" si="12"/>
        <v>0</v>
      </c>
      <c r="AJ63" s="25">
        <f t="shared" si="13"/>
        <v>0</v>
      </c>
      <c r="AK63" s="25">
        <f t="shared" si="14"/>
        <v>0</v>
      </c>
      <c r="AL63" s="25">
        <f t="shared" si="15"/>
        <v>0</v>
      </c>
      <c r="AM63" s="25">
        <f t="shared" si="16"/>
        <v>0</v>
      </c>
      <c r="AO63" t="str">
        <f t="shared" si="32"/>
        <v>NA</v>
      </c>
    </row>
    <row r="64" spans="1:41" x14ac:dyDescent="0.3">
      <c r="A64" s="4">
        <f t="shared" si="24"/>
        <v>55</v>
      </c>
      <c r="B64">
        <v>19.95090389691142</v>
      </c>
      <c r="C64" s="5" t="str">
        <f t="shared" si="0"/>
        <v>NA</v>
      </c>
      <c r="D64" s="6" t="str">
        <f t="shared" si="18"/>
        <v>NA</v>
      </c>
      <c r="E64" s="7" t="str">
        <f t="shared" si="1"/>
        <v>NA</v>
      </c>
      <c r="I64" s="14"/>
      <c r="J64" s="14"/>
      <c r="K64" s="18"/>
      <c r="L64" s="7" t="str">
        <f t="shared" si="2"/>
        <v>NA</v>
      </c>
      <c r="M64" s="7" t="str">
        <f t="shared" si="30"/>
        <v>NA</v>
      </c>
      <c r="N64" s="14" t="str">
        <f t="shared" si="19"/>
        <v>NA</v>
      </c>
      <c r="O64" s="13" t="str">
        <f t="shared" si="31"/>
        <v>NA</v>
      </c>
      <c r="P64" s="7" t="str">
        <f t="shared" si="20"/>
        <v>NA</v>
      </c>
      <c r="Q64" s="12">
        <f t="shared" si="25"/>
        <v>54</v>
      </c>
      <c r="R64" s="9">
        <v>19.95090389691142</v>
      </c>
      <c r="S64" s="11">
        <f t="shared" si="28"/>
        <v>1.699999999999996E-2</v>
      </c>
      <c r="T64" s="10">
        <f t="shared" si="21"/>
        <v>515994.3747102326</v>
      </c>
      <c r="U64" s="10">
        <f t="shared" si="29"/>
        <v>520429.36768294818</v>
      </c>
      <c r="V64" s="10">
        <f t="shared" si="22"/>
        <v>3107.4327790639563</v>
      </c>
      <c r="W64" s="10">
        <f t="shared" si="23"/>
        <v>394105.61333534098</v>
      </c>
      <c r="X64" s="9">
        <f t="shared" si="5"/>
        <v>155.75398463750884</v>
      </c>
      <c r="Y64" s="9">
        <f t="shared" si="26"/>
        <v>26241.257196525348</v>
      </c>
      <c r="AA64" s="10">
        <f t="shared" si="6"/>
        <v>7542.4257517795395</v>
      </c>
      <c r="AB64" s="10">
        <f t="shared" si="27"/>
        <v>414833.41634787439</v>
      </c>
      <c r="AC64" s="23"/>
      <c r="AD64" s="25" t="str">
        <f t="shared" si="7"/>
        <v>NA</v>
      </c>
      <c r="AE64" s="25" t="str">
        <f t="shared" si="8"/>
        <v>NA</v>
      </c>
      <c r="AF64" s="25" t="str">
        <f t="shared" si="9"/>
        <v>NA</v>
      </c>
      <c r="AG64" s="25">
        <f t="shared" si="10"/>
        <v>0</v>
      </c>
      <c r="AH64" s="25">
        <f t="shared" si="11"/>
        <v>0</v>
      </c>
      <c r="AI64" s="25">
        <f t="shared" si="12"/>
        <v>0</v>
      </c>
      <c r="AJ64" s="25">
        <f t="shared" si="13"/>
        <v>0</v>
      </c>
      <c r="AK64" s="25">
        <f t="shared" si="14"/>
        <v>0</v>
      </c>
      <c r="AL64" s="25">
        <f t="shared" si="15"/>
        <v>0</v>
      </c>
      <c r="AM64" s="25">
        <f t="shared" si="16"/>
        <v>0</v>
      </c>
      <c r="AO64" t="str">
        <f t="shared" si="32"/>
        <v>NA</v>
      </c>
    </row>
    <row r="65" spans="1:41" x14ac:dyDescent="0.3">
      <c r="A65" s="4">
        <f t="shared" si="24"/>
        <v>56</v>
      </c>
      <c r="B65">
        <v>19.591787626767015</v>
      </c>
      <c r="C65" s="5" t="str">
        <f t="shared" si="0"/>
        <v>NA</v>
      </c>
      <c r="D65" s="6" t="str">
        <f t="shared" si="18"/>
        <v>NA</v>
      </c>
      <c r="E65" s="7" t="str">
        <f t="shared" si="1"/>
        <v>NA</v>
      </c>
      <c r="I65" s="14"/>
      <c r="J65" s="14"/>
      <c r="K65" s="18"/>
      <c r="L65" s="7" t="str">
        <f t="shared" si="2"/>
        <v>NA</v>
      </c>
      <c r="M65" s="7" t="str">
        <f t="shared" si="30"/>
        <v>NA</v>
      </c>
      <c r="N65" s="14" t="str">
        <f t="shared" si="19"/>
        <v>NA</v>
      </c>
      <c r="O65" s="13" t="str">
        <f t="shared" si="31"/>
        <v>NA</v>
      </c>
      <c r="P65" s="7" t="str">
        <f t="shared" si="20"/>
        <v>NA</v>
      </c>
      <c r="Q65" s="12">
        <f t="shared" si="25"/>
        <v>55</v>
      </c>
      <c r="R65" s="9">
        <v>19.591787626767015</v>
      </c>
      <c r="S65" s="11">
        <f t="shared" si="28"/>
        <v>-1.7999999999999964E-2</v>
      </c>
      <c r="T65" s="10">
        <f t="shared" si="21"/>
        <v>527899.60713252856</v>
      </c>
      <c r="U65" s="10">
        <f t="shared" si="29"/>
        <v>514113.1380536959</v>
      </c>
      <c r="V65" s="10">
        <f t="shared" si="22"/>
        <v>15000</v>
      </c>
      <c r="W65" s="10">
        <f t="shared" si="23"/>
        <v>409105.61333534098</v>
      </c>
      <c r="X65" s="9">
        <f t="shared" si="5"/>
        <v>765.62691908248598</v>
      </c>
      <c r="Y65" s="9">
        <f t="shared" si="26"/>
        <v>27006.884115607834</v>
      </c>
      <c r="AA65" s="10">
        <f t="shared" si="6"/>
        <v>7542.4257517795395</v>
      </c>
      <c r="AB65" s="10">
        <f t="shared" si="27"/>
        <v>422375.84209965391</v>
      </c>
      <c r="AC65" s="23"/>
      <c r="AD65" s="25" t="str">
        <f t="shared" si="7"/>
        <v>NA</v>
      </c>
      <c r="AE65" s="25" t="str">
        <f t="shared" si="8"/>
        <v>NA</v>
      </c>
      <c r="AF65" s="25" t="str">
        <f t="shared" si="9"/>
        <v>NA</v>
      </c>
      <c r="AG65" s="25">
        <f t="shared" si="10"/>
        <v>0</v>
      </c>
      <c r="AH65" s="25">
        <f t="shared" si="11"/>
        <v>0</v>
      </c>
      <c r="AI65" s="25">
        <f t="shared" si="12"/>
        <v>0</v>
      </c>
      <c r="AJ65" s="25">
        <f t="shared" si="13"/>
        <v>0</v>
      </c>
      <c r="AK65" s="25">
        <f t="shared" si="14"/>
        <v>0</v>
      </c>
      <c r="AL65" s="25">
        <f t="shared" si="15"/>
        <v>0</v>
      </c>
      <c r="AM65" s="25">
        <f t="shared" si="16"/>
        <v>0</v>
      </c>
      <c r="AO65" t="str">
        <f t="shared" si="32"/>
        <v>NA</v>
      </c>
    </row>
    <row r="66" spans="1:41" x14ac:dyDescent="0.3">
      <c r="A66" s="4">
        <f t="shared" si="24"/>
        <v>57</v>
      </c>
      <c r="B66">
        <v>20.884845610133638</v>
      </c>
      <c r="C66" s="5" t="str">
        <f t="shared" si="0"/>
        <v>NA</v>
      </c>
      <c r="D66" s="6" t="str">
        <f t="shared" si="18"/>
        <v>NA</v>
      </c>
      <c r="E66" s="7" t="str">
        <f t="shared" si="1"/>
        <v>NA</v>
      </c>
      <c r="I66" s="14"/>
      <c r="J66" s="14"/>
      <c r="K66" s="18"/>
      <c r="L66" s="7" t="str">
        <f t="shared" si="2"/>
        <v>NA</v>
      </c>
      <c r="M66" s="7" t="str">
        <f t="shared" si="30"/>
        <v>NA</v>
      </c>
      <c r="N66" s="14" t="str">
        <f t="shared" si="19"/>
        <v>NA</v>
      </c>
      <c r="O66" s="13" t="str">
        <f t="shared" si="31"/>
        <v>NA</v>
      </c>
      <c r="P66" s="7" t="str">
        <f t="shared" si="20"/>
        <v>NA</v>
      </c>
      <c r="Q66" s="12">
        <f t="shared" si="25"/>
        <v>56</v>
      </c>
      <c r="R66" s="9">
        <v>20.884845610133638</v>
      </c>
      <c r="S66" s="11">
        <f t="shared" si="28"/>
        <v>6.5999999999999989E-2</v>
      </c>
      <c r="T66" s="10">
        <f t="shared" si="21"/>
        <v>539904.04982501059</v>
      </c>
      <c r="U66" s="10">
        <f t="shared" si="29"/>
        <v>564034.60516523989</v>
      </c>
      <c r="V66" s="10">
        <f t="shared" si="22"/>
        <v>1000</v>
      </c>
      <c r="W66" s="10">
        <f t="shared" si="23"/>
        <v>410105.61333534098</v>
      </c>
      <c r="X66" s="9">
        <f t="shared" si="5"/>
        <v>47.881608447935335</v>
      </c>
      <c r="Y66" s="9">
        <f t="shared" si="26"/>
        <v>27054.765724055771</v>
      </c>
      <c r="AA66" s="10">
        <f t="shared" si="6"/>
        <v>7542.4257517795395</v>
      </c>
      <c r="AB66" s="10">
        <f t="shared" si="27"/>
        <v>429918.26785143343</v>
      </c>
      <c r="AC66" s="23"/>
      <c r="AD66" s="25" t="str">
        <f t="shared" si="7"/>
        <v>NA</v>
      </c>
      <c r="AE66" s="25" t="str">
        <f t="shared" si="8"/>
        <v>NA</v>
      </c>
      <c r="AF66" s="25" t="str">
        <f t="shared" si="9"/>
        <v>NA</v>
      </c>
      <c r="AG66" s="25">
        <f t="shared" si="10"/>
        <v>0</v>
      </c>
      <c r="AH66" s="25">
        <f t="shared" si="11"/>
        <v>0</v>
      </c>
      <c r="AI66" s="25">
        <f t="shared" si="12"/>
        <v>0</v>
      </c>
      <c r="AJ66" s="25">
        <f t="shared" si="13"/>
        <v>0</v>
      </c>
      <c r="AK66" s="25">
        <f t="shared" si="14"/>
        <v>0</v>
      </c>
      <c r="AL66" s="25">
        <f t="shared" si="15"/>
        <v>0</v>
      </c>
      <c r="AM66" s="25">
        <f t="shared" si="16"/>
        <v>0</v>
      </c>
      <c r="AO66" t="str">
        <f t="shared" si="32"/>
        <v>NA</v>
      </c>
    </row>
    <row r="67" spans="1:41" x14ac:dyDescent="0.3">
      <c r="A67" s="4">
        <f t="shared" si="24"/>
        <v>58</v>
      </c>
      <c r="B67">
        <v>21.051924375014707</v>
      </c>
      <c r="C67" s="5" t="str">
        <f t="shared" si="0"/>
        <v>NA</v>
      </c>
      <c r="D67" s="6" t="str">
        <f t="shared" si="18"/>
        <v>NA</v>
      </c>
      <c r="E67" s="7" t="str">
        <f t="shared" si="1"/>
        <v>NA</v>
      </c>
      <c r="I67" s="14"/>
      <c r="J67" s="14"/>
      <c r="K67" s="18"/>
      <c r="L67" s="7" t="str">
        <f t="shared" si="2"/>
        <v>NA</v>
      </c>
      <c r="M67" s="7" t="str">
        <f t="shared" si="30"/>
        <v>NA</v>
      </c>
      <c r="N67" s="14" t="str">
        <f t="shared" si="19"/>
        <v>NA</v>
      </c>
      <c r="O67" s="13" t="str">
        <f t="shared" si="31"/>
        <v>NA</v>
      </c>
      <c r="P67" s="7" t="str">
        <f t="shared" si="20"/>
        <v>NA</v>
      </c>
      <c r="Q67" s="12">
        <f t="shared" si="25"/>
        <v>57</v>
      </c>
      <c r="R67" s="9">
        <v>21.051924375014707</v>
      </c>
      <c r="S67" s="11">
        <f t="shared" si="28"/>
        <v>7.9999999999999828E-3</v>
      </c>
      <c r="T67" s="10">
        <f t="shared" si="21"/>
        <v>552008.52953992994</v>
      </c>
      <c r="U67" s="10">
        <f t="shared" si="29"/>
        <v>569554.88200656185</v>
      </c>
      <c r="V67" s="10">
        <f t="shared" si="22"/>
        <v>1000</v>
      </c>
      <c r="W67" s="10">
        <f t="shared" si="23"/>
        <v>411105.61333534098</v>
      </c>
      <c r="X67" s="9">
        <f t="shared" si="5"/>
        <v>47.501595682475532</v>
      </c>
      <c r="Y67" s="9">
        <f t="shared" si="26"/>
        <v>27102.267319738246</v>
      </c>
      <c r="AA67" s="10">
        <f t="shared" si="6"/>
        <v>7542.4257517795395</v>
      </c>
      <c r="AB67" s="10">
        <f t="shared" si="27"/>
        <v>437460.69360321295</v>
      </c>
      <c r="AC67" s="23"/>
      <c r="AD67" s="25" t="str">
        <f t="shared" si="7"/>
        <v>NA</v>
      </c>
      <c r="AE67" s="25" t="str">
        <f t="shared" si="8"/>
        <v>NA</v>
      </c>
      <c r="AF67" s="25" t="str">
        <f t="shared" si="9"/>
        <v>NA</v>
      </c>
      <c r="AG67" s="25">
        <f t="shared" si="10"/>
        <v>0</v>
      </c>
      <c r="AH67" s="25">
        <f t="shared" si="11"/>
        <v>0</v>
      </c>
      <c r="AI67" s="25">
        <f t="shared" si="12"/>
        <v>0</v>
      </c>
      <c r="AJ67" s="25">
        <f t="shared" si="13"/>
        <v>0</v>
      </c>
      <c r="AK67" s="25">
        <f t="shared" si="14"/>
        <v>0</v>
      </c>
      <c r="AL67" s="25">
        <f t="shared" si="15"/>
        <v>0</v>
      </c>
      <c r="AM67" s="25">
        <f t="shared" si="16"/>
        <v>0</v>
      </c>
      <c r="AO67" t="str">
        <f t="shared" si="32"/>
        <v>NA</v>
      </c>
    </row>
    <row r="68" spans="1:41" x14ac:dyDescent="0.3">
      <c r="A68" s="4">
        <f t="shared" si="24"/>
        <v>59</v>
      </c>
      <c r="B68">
        <v>20.399314719389249</v>
      </c>
      <c r="C68" s="5" t="str">
        <f t="shared" si="0"/>
        <v>NA</v>
      </c>
      <c r="D68" s="6" t="str">
        <f t="shared" si="18"/>
        <v>NA</v>
      </c>
      <c r="E68" s="7" t="str">
        <f t="shared" si="1"/>
        <v>NA</v>
      </c>
      <c r="I68" s="14"/>
      <c r="J68" s="14"/>
      <c r="K68" s="18"/>
      <c r="L68" s="7" t="str">
        <f t="shared" si="2"/>
        <v>NA</v>
      </c>
      <c r="M68" s="7" t="str">
        <f t="shared" si="30"/>
        <v>NA</v>
      </c>
      <c r="N68" s="14" t="str">
        <f t="shared" si="19"/>
        <v>NA</v>
      </c>
      <c r="O68" s="13" t="str">
        <f t="shared" si="31"/>
        <v>NA</v>
      </c>
      <c r="P68" s="7" t="str">
        <f t="shared" si="20"/>
        <v>NA</v>
      </c>
      <c r="Q68" s="12">
        <f t="shared" si="25"/>
        <v>58</v>
      </c>
      <c r="R68" s="9">
        <v>20.399314719389249</v>
      </c>
      <c r="S68" s="11">
        <f t="shared" si="28"/>
        <v>-3.1000000000000093E-2</v>
      </c>
      <c r="T68" s="10">
        <f t="shared" si="21"/>
        <v>564213.87991914037</v>
      </c>
      <c r="U68" s="10">
        <f t="shared" si="29"/>
        <v>552867.68066435831</v>
      </c>
      <c r="V68" s="10">
        <f t="shared" si="22"/>
        <v>15000</v>
      </c>
      <c r="W68" s="10">
        <f t="shared" si="23"/>
        <v>426105.61333534098</v>
      </c>
      <c r="X68" s="9">
        <f t="shared" si="5"/>
        <v>735.31881861417241</v>
      </c>
      <c r="Y68" s="9">
        <f t="shared" si="26"/>
        <v>27837.586138352417</v>
      </c>
      <c r="AA68" s="10">
        <f t="shared" si="6"/>
        <v>7542.4257517795395</v>
      </c>
      <c r="AB68" s="10">
        <f t="shared" si="27"/>
        <v>445003.11935499246</v>
      </c>
      <c r="AC68" s="23"/>
      <c r="AD68" s="25" t="str">
        <f t="shared" si="7"/>
        <v>NA</v>
      </c>
      <c r="AE68" s="25" t="str">
        <f t="shared" si="8"/>
        <v>NA</v>
      </c>
      <c r="AF68" s="25" t="str">
        <f t="shared" si="9"/>
        <v>NA</v>
      </c>
      <c r="AG68" s="25">
        <f t="shared" si="10"/>
        <v>0</v>
      </c>
      <c r="AH68" s="25">
        <f t="shared" si="11"/>
        <v>0</v>
      </c>
      <c r="AI68" s="25">
        <f t="shared" si="12"/>
        <v>0</v>
      </c>
      <c r="AJ68" s="25">
        <f t="shared" si="13"/>
        <v>0</v>
      </c>
      <c r="AK68" s="25">
        <f t="shared" si="14"/>
        <v>0</v>
      </c>
      <c r="AL68" s="25">
        <f t="shared" si="15"/>
        <v>0</v>
      </c>
      <c r="AM68" s="25">
        <f t="shared" si="16"/>
        <v>0</v>
      </c>
      <c r="AO68" t="str">
        <f t="shared" si="32"/>
        <v>NA</v>
      </c>
    </row>
    <row r="69" spans="1:41" x14ac:dyDescent="0.3">
      <c r="A69" s="4">
        <f t="shared" si="24"/>
        <v>60</v>
      </c>
      <c r="B69">
        <v>21.378481825919934</v>
      </c>
      <c r="C69" s="5" t="str">
        <f t="shared" si="0"/>
        <v>NA</v>
      </c>
      <c r="D69" s="6" t="str">
        <f t="shared" si="18"/>
        <v>NA</v>
      </c>
      <c r="E69" s="7" t="str">
        <f t="shared" si="1"/>
        <v>NA</v>
      </c>
      <c r="I69" s="14"/>
      <c r="J69" s="14"/>
      <c r="K69" s="18"/>
      <c r="L69" s="7" t="str">
        <f t="shared" si="2"/>
        <v>NA</v>
      </c>
      <c r="M69" s="7" t="str">
        <f t="shared" si="30"/>
        <v>NA</v>
      </c>
      <c r="N69" s="14" t="str">
        <f t="shared" si="19"/>
        <v>NA</v>
      </c>
      <c r="O69" s="13" t="str">
        <f t="shared" si="31"/>
        <v>NA</v>
      </c>
      <c r="P69" s="7" t="str">
        <f t="shared" si="20"/>
        <v>NA</v>
      </c>
      <c r="Q69" s="12">
        <f t="shared" si="25"/>
        <v>59</v>
      </c>
      <c r="R69" s="9">
        <v>21.378481825919934</v>
      </c>
      <c r="S69" s="11">
        <f t="shared" si="28"/>
        <v>4.8000000000000057E-2</v>
      </c>
      <c r="T69" s="10">
        <f t="shared" si="21"/>
        <v>576520.94155151094</v>
      </c>
      <c r="U69" s="10">
        <f t="shared" si="29"/>
        <v>595125.32933624752</v>
      </c>
      <c r="V69" s="10">
        <f t="shared" si="22"/>
        <v>1000</v>
      </c>
      <c r="W69" s="10">
        <f t="shared" si="23"/>
        <v>427105.61333534098</v>
      </c>
      <c r="X69" s="9">
        <f t="shared" si="5"/>
        <v>46.776006273166182</v>
      </c>
      <c r="Y69" s="9">
        <f t="shared" si="26"/>
        <v>27884.362144625582</v>
      </c>
      <c r="AA69" s="10">
        <f t="shared" si="6"/>
        <v>7542.4257517795395</v>
      </c>
      <c r="AB69" s="10">
        <f t="shared" si="27"/>
        <v>452545.54510677198</v>
      </c>
      <c r="AC69" s="23"/>
      <c r="AD69" s="25" t="str">
        <f t="shared" si="7"/>
        <v>NA</v>
      </c>
      <c r="AE69" s="25" t="str">
        <f t="shared" si="8"/>
        <v>NA</v>
      </c>
      <c r="AF69" s="25" t="str">
        <f t="shared" si="9"/>
        <v>NA</v>
      </c>
      <c r="AG69" s="25">
        <f t="shared" si="10"/>
        <v>0</v>
      </c>
      <c r="AH69" s="25">
        <f t="shared" si="11"/>
        <v>0</v>
      </c>
      <c r="AI69" s="25">
        <f t="shared" si="12"/>
        <v>0</v>
      </c>
      <c r="AJ69" s="25">
        <f t="shared" si="13"/>
        <v>0</v>
      </c>
      <c r="AK69" s="25">
        <f t="shared" si="14"/>
        <v>0</v>
      </c>
      <c r="AL69" s="25">
        <f t="shared" si="15"/>
        <v>0</v>
      </c>
      <c r="AM69" s="25">
        <f t="shared" si="16"/>
        <v>0</v>
      </c>
      <c r="AO69" t="str">
        <f t="shared" si="32"/>
        <v>NA</v>
      </c>
    </row>
    <row r="70" spans="1:41" x14ac:dyDescent="0.3">
      <c r="A70" s="4">
        <f t="shared" si="24"/>
        <v>61</v>
      </c>
      <c r="B70">
        <v>22.618433771823291</v>
      </c>
      <c r="C70" s="5" t="str">
        <f t="shared" si="0"/>
        <v>NA</v>
      </c>
      <c r="D70" s="6" t="str">
        <f t="shared" si="18"/>
        <v>NA</v>
      </c>
      <c r="E70" s="7" t="str">
        <f t="shared" si="1"/>
        <v>NA</v>
      </c>
      <c r="I70" s="14"/>
      <c r="J70" s="14"/>
      <c r="K70" s="18"/>
      <c r="L70" s="7" t="str">
        <f t="shared" si="2"/>
        <v>NA</v>
      </c>
      <c r="M70" s="7" t="str">
        <f t="shared" si="30"/>
        <v>NA</v>
      </c>
      <c r="N70" s="14" t="str">
        <f t="shared" si="19"/>
        <v>NA</v>
      </c>
      <c r="O70" s="13" t="str">
        <f t="shared" si="31"/>
        <v>NA</v>
      </c>
      <c r="P70" s="7" t="str">
        <f t="shared" si="20"/>
        <v>NA</v>
      </c>
      <c r="Q70" s="12">
        <f t="shared" si="25"/>
        <v>60</v>
      </c>
      <c r="R70" s="9">
        <v>22.618433771823291</v>
      </c>
      <c r="S70" s="11">
        <f t="shared" si="28"/>
        <v>5.8000000000000038E-2</v>
      </c>
      <c r="T70" s="10">
        <f t="shared" si="21"/>
        <v>588930.56203081796</v>
      </c>
      <c r="U70" s="10">
        <f t="shared" si="29"/>
        <v>630700.5984377499</v>
      </c>
      <c r="V70" s="10">
        <f t="shared" si="22"/>
        <v>1000</v>
      </c>
      <c r="W70" s="10">
        <f t="shared" si="23"/>
        <v>428105.61333534098</v>
      </c>
      <c r="X70" s="9">
        <f t="shared" si="5"/>
        <v>44.211726156111702</v>
      </c>
      <c r="Y70" s="9">
        <f t="shared" si="26"/>
        <v>27928.573870781693</v>
      </c>
      <c r="AA70" s="10">
        <f t="shared" si="6"/>
        <v>7542.4257517795395</v>
      </c>
      <c r="AB70" s="10">
        <f t="shared" si="27"/>
        <v>460087.9708585515</v>
      </c>
      <c r="AC70" s="23"/>
      <c r="AD70" s="25" t="str">
        <f t="shared" si="7"/>
        <v>NA</v>
      </c>
      <c r="AE70" s="25" t="str">
        <f t="shared" si="8"/>
        <v>NA</v>
      </c>
      <c r="AF70" s="25" t="str">
        <f t="shared" si="9"/>
        <v>NA</v>
      </c>
      <c r="AG70" s="25">
        <f t="shared" si="10"/>
        <v>0</v>
      </c>
      <c r="AH70" s="25">
        <f t="shared" si="11"/>
        <v>0</v>
      </c>
      <c r="AI70" s="25">
        <f t="shared" si="12"/>
        <v>0</v>
      </c>
      <c r="AJ70" s="25">
        <f t="shared" si="13"/>
        <v>0</v>
      </c>
      <c r="AK70" s="25">
        <f t="shared" si="14"/>
        <v>0</v>
      </c>
      <c r="AL70" s="25">
        <f t="shared" si="15"/>
        <v>0</v>
      </c>
      <c r="AM70" s="25">
        <f t="shared" si="16"/>
        <v>0</v>
      </c>
      <c r="AO70" t="str">
        <f t="shared" si="32"/>
        <v>NA</v>
      </c>
    </row>
    <row r="71" spans="1:41" x14ac:dyDescent="0.3">
      <c r="A71" s="4">
        <f t="shared" si="24"/>
        <v>62</v>
      </c>
      <c r="B71">
        <v>23.885066063045397</v>
      </c>
      <c r="C71" s="5" t="str">
        <f t="shared" si="0"/>
        <v>NA</v>
      </c>
      <c r="D71" s="6" t="str">
        <f t="shared" si="18"/>
        <v>NA</v>
      </c>
      <c r="E71" s="7" t="str">
        <f t="shared" si="1"/>
        <v>NA</v>
      </c>
      <c r="I71" s="14"/>
      <c r="J71" s="14"/>
      <c r="K71" s="18"/>
      <c r="L71" s="7" t="str">
        <f t="shared" si="2"/>
        <v>NA</v>
      </c>
      <c r="M71" s="7" t="str">
        <f t="shared" si="30"/>
        <v>NA</v>
      </c>
      <c r="N71" s="14" t="str">
        <f t="shared" si="19"/>
        <v>NA</v>
      </c>
      <c r="O71" s="13" t="str">
        <f t="shared" si="31"/>
        <v>NA</v>
      </c>
      <c r="P71" s="7" t="str">
        <f t="shared" si="20"/>
        <v>NA</v>
      </c>
      <c r="Q71" s="12">
        <f t="shared" si="25"/>
        <v>61</v>
      </c>
      <c r="R71" s="9">
        <v>23.885066063045397</v>
      </c>
      <c r="S71" s="11">
        <f t="shared" si="28"/>
        <v>5.6000000000000057E-2</v>
      </c>
      <c r="T71" s="10">
        <f t="shared" si="21"/>
        <v>601443.59601411887</v>
      </c>
      <c r="U71" s="10">
        <f t="shared" si="29"/>
        <v>667075.83195026394</v>
      </c>
      <c r="V71" s="10">
        <f t="shared" si="22"/>
        <v>1000</v>
      </c>
      <c r="W71" s="10">
        <f t="shared" si="23"/>
        <v>429105.61333534098</v>
      </c>
      <c r="X71" s="9">
        <f t="shared" si="5"/>
        <v>41.86716492056032</v>
      </c>
      <c r="Y71" s="9">
        <f t="shared" si="26"/>
        <v>27970.441035702253</v>
      </c>
      <c r="AA71" s="10">
        <f t="shared" si="6"/>
        <v>7542.4257517795395</v>
      </c>
      <c r="AB71" s="10">
        <f t="shared" si="27"/>
        <v>467630.39661033102</v>
      </c>
      <c r="AC71" s="23"/>
      <c r="AD71" s="25" t="str">
        <f t="shared" si="7"/>
        <v>NA</v>
      </c>
      <c r="AE71" s="25" t="str">
        <f t="shared" si="8"/>
        <v>NA</v>
      </c>
      <c r="AF71" s="25" t="str">
        <f t="shared" si="9"/>
        <v>NA</v>
      </c>
      <c r="AG71" s="25">
        <f t="shared" si="10"/>
        <v>0</v>
      </c>
      <c r="AH71" s="25">
        <f t="shared" si="11"/>
        <v>0</v>
      </c>
      <c r="AI71" s="25">
        <f t="shared" si="12"/>
        <v>0</v>
      </c>
      <c r="AJ71" s="25">
        <f t="shared" si="13"/>
        <v>0</v>
      </c>
      <c r="AK71" s="25">
        <f t="shared" si="14"/>
        <v>0</v>
      </c>
      <c r="AL71" s="25">
        <f t="shared" si="15"/>
        <v>0</v>
      </c>
      <c r="AM71" s="25">
        <f t="shared" si="16"/>
        <v>0</v>
      </c>
      <c r="AO71" t="str">
        <f t="shared" si="32"/>
        <v>NA</v>
      </c>
    </row>
    <row r="72" spans="1:41" x14ac:dyDescent="0.3">
      <c r="A72" s="4">
        <f t="shared" si="24"/>
        <v>63</v>
      </c>
      <c r="B72">
        <v>27.826101963447886</v>
      </c>
      <c r="C72" s="5" t="str">
        <f t="shared" si="0"/>
        <v>NA</v>
      </c>
      <c r="D72" s="6" t="str">
        <f t="shared" si="18"/>
        <v>NA</v>
      </c>
      <c r="E72" s="7" t="str">
        <f t="shared" si="1"/>
        <v>NA</v>
      </c>
      <c r="I72" s="14"/>
      <c r="J72" s="14"/>
      <c r="K72" s="18"/>
      <c r="L72" s="7" t="str">
        <f t="shared" si="2"/>
        <v>NA</v>
      </c>
      <c r="M72" s="7" t="str">
        <f t="shared" si="30"/>
        <v>NA</v>
      </c>
      <c r="N72" s="14" t="str">
        <f t="shared" si="19"/>
        <v>NA</v>
      </c>
      <c r="O72" s="13" t="str">
        <f t="shared" si="31"/>
        <v>NA</v>
      </c>
      <c r="P72" s="7" t="str">
        <f t="shared" si="20"/>
        <v>NA</v>
      </c>
      <c r="Q72" s="12">
        <f t="shared" si="25"/>
        <v>62</v>
      </c>
      <c r="R72" s="9">
        <v>27.826101963447886</v>
      </c>
      <c r="S72" s="11">
        <f t="shared" si="28"/>
        <v>0.16499999999999998</v>
      </c>
      <c r="T72" s="10">
        <f t="shared" si="21"/>
        <v>614060.90528061439</v>
      </c>
      <c r="U72" s="10">
        <f t="shared" si="29"/>
        <v>778308.34422205749</v>
      </c>
      <c r="V72" s="10">
        <f t="shared" si="22"/>
        <v>1000</v>
      </c>
      <c r="W72" s="10">
        <f t="shared" si="23"/>
        <v>430105.61333534098</v>
      </c>
      <c r="X72" s="9">
        <f t="shared" si="5"/>
        <v>35.937480618506711</v>
      </c>
      <c r="Y72" s="9">
        <f t="shared" si="26"/>
        <v>28006.378516320761</v>
      </c>
      <c r="AA72" s="10">
        <f t="shared" si="6"/>
        <v>7542.4257517795395</v>
      </c>
      <c r="AB72" s="10">
        <f t="shared" si="27"/>
        <v>475172.82236211054</v>
      </c>
      <c r="AC72" s="23"/>
      <c r="AD72" s="25" t="str">
        <f t="shared" si="7"/>
        <v>NA</v>
      </c>
      <c r="AE72" s="25" t="str">
        <f t="shared" si="8"/>
        <v>NA</v>
      </c>
      <c r="AF72" s="25" t="str">
        <f t="shared" si="9"/>
        <v>NA</v>
      </c>
      <c r="AG72" s="25">
        <f t="shared" si="10"/>
        <v>0</v>
      </c>
      <c r="AH72" s="25">
        <f t="shared" si="11"/>
        <v>0</v>
      </c>
      <c r="AI72" s="25">
        <f t="shared" si="12"/>
        <v>0</v>
      </c>
      <c r="AJ72" s="25">
        <f t="shared" si="13"/>
        <v>0</v>
      </c>
      <c r="AK72" s="25">
        <f t="shared" si="14"/>
        <v>0</v>
      </c>
      <c r="AL72" s="25">
        <f t="shared" si="15"/>
        <v>0</v>
      </c>
      <c r="AM72" s="25">
        <f t="shared" si="16"/>
        <v>0</v>
      </c>
      <c r="AO72" t="str">
        <f t="shared" si="32"/>
        <v>NA</v>
      </c>
    </row>
    <row r="73" spans="1:41" x14ac:dyDescent="0.3">
      <c r="A73" s="4">
        <f t="shared" si="24"/>
        <v>64</v>
      </c>
      <c r="B73">
        <v>30.44175554801199</v>
      </c>
      <c r="C73" s="5" t="str">
        <f t="shared" si="0"/>
        <v>NA</v>
      </c>
      <c r="D73" s="6" t="str">
        <f t="shared" si="18"/>
        <v>NA</v>
      </c>
      <c r="E73" s="7" t="str">
        <f t="shared" si="1"/>
        <v>NA</v>
      </c>
      <c r="I73" s="14"/>
      <c r="J73" s="14"/>
      <c r="K73" s="18"/>
      <c r="L73" s="7" t="str">
        <f t="shared" si="2"/>
        <v>NA</v>
      </c>
      <c r="M73" s="7" t="str">
        <f t="shared" si="30"/>
        <v>NA</v>
      </c>
      <c r="N73" s="14" t="str">
        <f t="shared" si="19"/>
        <v>NA</v>
      </c>
      <c r="O73" s="13" t="str">
        <f t="shared" si="31"/>
        <v>NA</v>
      </c>
      <c r="P73" s="7" t="str">
        <f t="shared" si="20"/>
        <v>NA</v>
      </c>
      <c r="Q73" s="12">
        <f t="shared" si="25"/>
        <v>63</v>
      </c>
      <c r="R73" s="9">
        <v>30.44175554801199</v>
      </c>
      <c r="S73" s="11">
        <f t="shared" si="28"/>
        <v>9.4000000000000083E-2</v>
      </c>
      <c r="T73" s="10">
        <f t="shared" si="21"/>
        <v>626783.35879099695</v>
      </c>
      <c r="U73" s="10">
        <f t="shared" si="29"/>
        <v>852563.32857893093</v>
      </c>
      <c r="V73" s="10">
        <f t="shared" si="22"/>
        <v>1000</v>
      </c>
      <c r="W73" s="10">
        <f t="shared" si="23"/>
        <v>431105.61333534098</v>
      </c>
      <c r="X73" s="9">
        <f t="shared" si="5"/>
        <v>32.849616653113998</v>
      </c>
      <c r="Y73" s="9">
        <f t="shared" si="26"/>
        <v>28039.228132973876</v>
      </c>
      <c r="AA73" s="10">
        <f t="shared" si="6"/>
        <v>7542.4257517795395</v>
      </c>
      <c r="AB73" s="10">
        <f t="shared" si="27"/>
        <v>482715.24811389006</v>
      </c>
      <c r="AC73" s="23"/>
      <c r="AD73" s="25" t="str">
        <f t="shared" si="7"/>
        <v>NA</v>
      </c>
      <c r="AE73" s="25" t="str">
        <f t="shared" si="8"/>
        <v>NA</v>
      </c>
      <c r="AF73" s="25" t="str">
        <f t="shared" si="9"/>
        <v>NA</v>
      </c>
      <c r="AG73" s="25">
        <f t="shared" si="10"/>
        <v>0</v>
      </c>
      <c r="AH73" s="25">
        <f t="shared" si="11"/>
        <v>0</v>
      </c>
      <c r="AI73" s="25">
        <f t="shared" si="12"/>
        <v>0</v>
      </c>
      <c r="AJ73" s="25">
        <f t="shared" si="13"/>
        <v>0</v>
      </c>
      <c r="AK73" s="25">
        <f t="shared" si="14"/>
        <v>0</v>
      </c>
      <c r="AL73" s="25">
        <f t="shared" si="15"/>
        <v>0</v>
      </c>
      <c r="AM73" s="25">
        <f t="shared" si="16"/>
        <v>0</v>
      </c>
      <c r="AO73" t="str">
        <f t="shared" si="32"/>
        <v>NA</v>
      </c>
    </row>
    <row r="74" spans="1:41" x14ac:dyDescent="0.3">
      <c r="A74" s="4">
        <f t="shared" si="24"/>
        <v>65</v>
      </c>
      <c r="B74">
        <v>31.415891725548374</v>
      </c>
      <c r="C74" s="5" t="str">
        <f t="shared" ref="C74:C137" si="33">IF(AND(A74&gt;=startm,A74&lt;=endm),A74-startm,"NA")</f>
        <v>NA</v>
      </c>
      <c r="D74" s="6" t="str">
        <f t="shared" si="18"/>
        <v>NA</v>
      </c>
      <c r="E74" s="7" t="str">
        <f t="shared" ref="E74:E137" si="34">IF(C74="NA","NA",IF(C74=0,typical,(1+return/12)*typical*((1+return/12)^C74-1)/(return/12)))</f>
        <v>NA</v>
      </c>
      <c r="I74" s="14"/>
      <c r="J74" s="14"/>
      <c r="K74" s="18"/>
      <c r="L74" s="7" t="str">
        <f t="shared" ref="L74:L137" si="35">IF(C74="NA","NA",IF(C74=0,typical,IF(L73="NA",typical,IF(INT(C74/12)-(C74/12)=0,L73*(1+gsip1),L73))))</f>
        <v>NA</v>
      </c>
      <c r="M74" s="7" t="str">
        <f t="shared" si="30"/>
        <v>NA</v>
      </c>
      <c r="N74" s="14" t="str">
        <f t="shared" si="19"/>
        <v>NA</v>
      </c>
      <c r="O74" s="13" t="str">
        <f t="shared" si="31"/>
        <v>NA</v>
      </c>
      <c r="P74" s="7" t="str">
        <f t="shared" si="20"/>
        <v>NA</v>
      </c>
      <c r="Q74" s="12">
        <f t="shared" si="25"/>
        <v>64</v>
      </c>
      <c r="R74" s="9">
        <v>31.415891725548374</v>
      </c>
      <c r="S74" s="11">
        <f t="shared" si="28"/>
        <v>3.1999999999999994E-2</v>
      </c>
      <c r="T74" s="10">
        <f t="shared" si="21"/>
        <v>639611.83274729957</v>
      </c>
      <c r="U74" s="10">
        <f t="shared" si="29"/>
        <v>880877.35509345669</v>
      </c>
      <c r="V74" s="10">
        <f t="shared" si="22"/>
        <v>1000</v>
      </c>
      <c r="W74" s="10">
        <f t="shared" si="23"/>
        <v>432105.61333534098</v>
      </c>
      <c r="X74" s="9">
        <f t="shared" ref="X74:X137" si="36">V74/R74</f>
        <v>31.831023888676352</v>
      </c>
      <c r="Y74" s="9">
        <f t="shared" si="26"/>
        <v>28071.059156862553</v>
      </c>
      <c r="AA74" s="10">
        <f t="shared" ref="AA74:AA137" si="37">typical</f>
        <v>7542.4257517795395</v>
      </c>
      <c r="AB74" s="10">
        <f t="shared" si="27"/>
        <v>490257.67386566958</v>
      </c>
      <c r="AC74" s="23"/>
      <c r="AD74" s="25" t="str">
        <f t="shared" ref="AD74:AD137" si="38">IF(A74=endm,E74,IF(C74="NA","NA",-typical))</f>
        <v>NA</v>
      </c>
      <c r="AE74" s="25" t="str">
        <f t="shared" ref="AE74:AE137" si="39">IF(A74=endm,P74,IF(C74="NA","NA",-typical))</f>
        <v>NA</v>
      </c>
      <c r="AF74" s="25" t="str">
        <f t="shared" ref="AF74:AF137" si="40">IF(A74=endm,F74,IF(C74="NA","NA",-G74))</f>
        <v>NA</v>
      </c>
      <c r="AG74" s="25">
        <f t="shared" ref="AG74:AG137" si="41">IF(A74=endm,O74,0)</f>
        <v>0</v>
      </c>
      <c r="AH74" s="25">
        <f t="shared" ref="AH74:AH137" si="42">IF(A74=endm,J74,0)</f>
        <v>0</v>
      </c>
      <c r="AI74" s="25">
        <f t="shared" ref="AI74:AI137" si="43">IF(A74=endm,E74,0)</f>
        <v>0</v>
      </c>
      <c r="AJ74" s="25">
        <f t="shared" ref="AJ74:AJ137" si="44">IF(A74=endm,P74,0)</f>
        <v>0</v>
      </c>
      <c r="AK74" s="25">
        <f t="shared" ref="AK74:AK137" si="45">IF(A74=endm,F74,0)</f>
        <v>0</v>
      </c>
      <c r="AL74" s="25">
        <f t="shared" ref="AL74:AL137" si="46">IF(A74=endm,M74,0)</f>
        <v>0</v>
      </c>
      <c r="AM74" s="25">
        <f t="shared" ref="AM74:AM137" si="47">IF(A74=endm,H74,0)</f>
        <v>0</v>
      </c>
      <c r="AO74" t="str">
        <f t="shared" si="32"/>
        <v>NA</v>
      </c>
    </row>
    <row r="75" spans="1:41" x14ac:dyDescent="0.3">
      <c r="A75" s="4">
        <f t="shared" si="24"/>
        <v>66</v>
      </c>
      <c r="B75">
        <v>37.604822395481406</v>
      </c>
      <c r="C75" s="5" t="str">
        <f t="shared" si="33"/>
        <v>NA</v>
      </c>
      <c r="D75" s="6" t="str">
        <f t="shared" ref="D75:D138" si="48">IF(C75="NA","NA",IF(C75=0,0,(B75-B74)/B74))</f>
        <v>NA</v>
      </c>
      <c r="E75" s="7" t="str">
        <f t="shared" si="34"/>
        <v>NA</v>
      </c>
      <c r="I75" s="14"/>
      <c r="J75" s="14"/>
      <c r="K75" s="18"/>
      <c r="L75" s="7" t="str">
        <f t="shared" si="35"/>
        <v>NA</v>
      </c>
      <c r="M75" s="7" t="str">
        <f t="shared" si="30"/>
        <v>NA</v>
      </c>
      <c r="N75" s="14" t="str">
        <f t="shared" ref="N75:N138" si="49">IF(C75="NA","NA",L75/B75)</f>
        <v>NA</v>
      </c>
      <c r="O75" s="13" t="str">
        <f t="shared" si="31"/>
        <v>NA</v>
      </c>
      <c r="P75" s="7" t="str">
        <f t="shared" ref="P75:P138" si="50">IF(C75="NA","NA",O75*B75)</f>
        <v>NA</v>
      </c>
      <c r="Q75" s="12">
        <f t="shared" si="25"/>
        <v>65</v>
      </c>
      <c r="R75" s="9">
        <v>37.604822395481406</v>
      </c>
      <c r="S75" s="11">
        <f t="shared" si="28"/>
        <v>0.19700000000000009</v>
      </c>
      <c r="T75" s="10">
        <f t="shared" ref="T75:T138" si="51">(1+return/12)*typical*((1+return/12)^Q75-1)/(return/12)</f>
        <v>652547.21065323811</v>
      </c>
      <c r="U75" s="10">
        <f t="shared" si="29"/>
        <v>1055607.1940468678</v>
      </c>
      <c r="V75" s="10">
        <f t="shared" ref="V75:V138" si="52">IF((U75-T75)&gt;0,IF(typical-(U75-T75)&lt;min,min,typical-(U75-T75)),IF((U75-T75)&lt;0,IF(typical-(U75-T75)&gt;max,max,typical-(U75-T75)),IF((T75-U75)=0,min,)))</f>
        <v>1000</v>
      </c>
      <c r="W75" s="10">
        <f t="shared" ref="W75:W138" si="53">W74+V75</f>
        <v>433105.61333534098</v>
      </c>
      <c r="X75" s="9">
        <f t="shared" si="36"/>
        <v>26.592334075753005</v>
      </c>
      <c r="Y75" s="9">
        <f t="shared" si="26"/>
        <v>28097.651490938308</v>
      </c>
      <c r="AA75" s="10">
        <f t="shared" si="37"/>
        <v>7542.4257517795395</v>
      </c>
      <c r="AB75" s="10">
        <f t="shared" si="27"/>
        <v>497800.0996174491</v>
      </c>
      <c r="AC75" s="23"/>
      <c r="AD75" s="25" t="str">
        <f t="shared" si="38"/>
        <v>NA</v>
      </c>
      <c r="AE75" s="25" t="str">
        <f t="shared" si="39"/>
        <v>NA</v>
      </c>
      <c r="AF75" s="25" t="str">
        <f t="shared" si="40"/>
        <v>NA</v>
      </c>
      <c r="AG75" s="25">
        <f t="shared" si="41"/>
        <v>0</v>
      </c>
      <c r="AH75" s="25">
        <f t="shared" si="42"/>
        <v>0</v>
      </c>
      <c r="AI75" s="25">
        <f t="shared" si="43"/>
        <v>0</v>
      </c>
      <c r="AJ75" s="25">
        <f t="shared" si="44"/>
        <v>0</v>
      </c>
      <c r="AK75" s="25">
        <f t="shared" si="45"/>
        <v>0</v>
      </c>
      <c r="AL75" s="25">
        <f t="shared" si="46"/>
        <v>0</v>
      </c>
      <c r="AM75" s="25">
        <f t="shared" si="47"/>
        <v>0</v>
      </c>
      <c r="AO75" t="str">
        <f t="shared" si="32"/>
        <v>NA</v>
      </c>
    </row>
    <row r="76" spans="1:41" x14ac:dyDescent="0.3">
      <c r="A76" s="4">
        <f t="shared" ref="A76:A139" si="54">A75+1</f>
        <v>67</v>
      </c>
      <c r="B76">
        <v>40.50039371993347</v>
      </c>
      <c r="C76" s="5" t="str">
        <f t="shared" si="33"/>
        <v>NA</v>
      </c>
      <c r="D76" s="6" t="str">
        <f t="shared" si="48"/>
        <v>NA</v>
      </c>
      <c r="E76" s="7" t="str">
        <f t="shared" si="34"/>
        <v>NA</v>
      </c>
      <c r="I76" s="14"/>
      <c r="J76" s="14"/>
      <c r="K76" s="18"/>
      <c r="L76" s="7" t="str">
        <f t="shared" si="35"/>
        <v>NA</v>
      </c>
      <c r="M76" s="7" t="str">
        <f t="shared" si="30"/>
        <v>NA</v>
      </c>
      <c r="N76" s="14" t="str">
        <f t="shared" si="49"/>
        <v>NA</v>
      </c>
      <c r="O76" s="13" t="str">
        <f t="shared" si="31"/>
        <v>NA</v>
      </c>
      <c r="P76" s="7" t="str">
        <f t="shared" si="50"/>
        <v>NA</v>
      </c>
      <c r="Q76" s="12">
        <f t="shared" ref="Q76:Q139" si="55">Q75+1</f>
        <v>66</v>
      </c>
      <c r="R76" s="9">
        <v>40.50039371993347</v>
      </c>
      <c r="S76" s="11">
        <f t="shared" si="28"/>
        <v>7.6999999999999874E-2</v>
      </c>
      <c r="T76" s="10">
        <f t="shared" si="51"/>
        <v>665590.38337505935</v>
      </c>
      <c r="U76" s="10">
        <f t="shared" si="29"/>
        <v>1137965.9479884766</v>
      </c>
      <c r="V76" s="10">
        <f t="shared" si="52"/>
        <v>1000</v>
      </c>
      <c r="W76" s="10">
        <f t="shared" si="53"/>
        <v>434105.61333534098</v>
      </c>
      <c r="X76" s="9">
        <f t="shared" si="36"/>
        <v>24.691117990485616</v>
      </c>
      <c r="Y76" s="9">
        <f t="shared" ref="Y76:Y139" si="56">Y75+X76</f>
        <v>28122.342608928793</v>
      </c>
      <c r="AA76" s="10">
        <f t="shared" si="37"/>
        <v>7542.4257517795395</v>
      </c>
      <c r="AB76" s="10">
        <f t="shared" ref="AB76:AB139" si="57">AB75+AA76</f>
        <v>505342.52536922862</v>
      </c>
      <c r="AC76" s="23"/>
      <c r="AD76" s="25" t="str">
        <f t="shared" si="38"/>
        <v>NA</v>
      </c>
      <c r="AE76" s="25" t="str">
        <f t="shared" si="39"/>
        <v>NA</v>
      </c>
      <c r="AF76" s="25" t="str">
        <f t="shared" si="40"/>
        <v>NA</v>
      </c>
      <c r="AG76" s="25">
        <f t="shared" si="41"/>
        <v>0</v>
      </c>
      <c r="AH76" s="25">
        <f t="shared" si="42"/>
        <v>0</v>
      </c>
      <c r="AI76" s="25">
        <f t="shared" si="43"/>
        <v>0</v>
      </c>
      <c r="AJ76" s="25">
        <f t="shared" si="44"/>
        <v>0</v>
      </c>
      <c r="AK76" s="25">
        <f t="shared" si="45"/>
        <v>0</v>
      </c>
      <c r="AL76" s="25">
        <f t="shared" si="46"/>
        <v>0</v>
      </c>
      <c r="AM76" s="25">
        <f t="shared" si="47"/>
        <v>0</v>
      </c>
      <c r="AO76" t="str">
        <f t="shared" si="32"/>
        <v>NA</v>
      </c>
    </row>
    <row r="77" spans="1:41" x14ac:dyDescent="0.3">
      <c r="A77" s="4">
        <f t="shared" si="54"/>
        <v>68</v>
      </c>
      <c r="B77">
        <v>36.814857891419528</v>
      </c>
      <c r="C77" s="5" t="str">
        <f t="shared" si="33"/>
        <v>NA</v>
      </c>
      <c r="D77" s="6" t="str">
        <f t="shared" si="48"/>
        <v>NA</v>
      </c>
      <c r="E77" s="7" t="str">
        <f t="shared" si="34"/>
        <v>NA</v>
      </c>
      <c r="I77" s="14"/>
      <c r="J77" s="14"/>
      <c r="K77" s="18"/>
      <c r="L77" s="7" t="str">
        <f t="shared" si="35"/>
        <v>NA</v>
      </c>
      <c r="M77" s="7" t="str">
        <f t="shared" si="30"/>
        <v>NA</v>
      </c>
      <c r="N77" s="14" t="str">
        <f t="shared" si="49"/>
        <v>NA</v>
      </c>
      <c r="O77" s="13" t="str">
        <f t="shared" si="31"/>
        <v>NA</v>
      </c>
      <c r="P77" s="7" t="str">
        <f t="shared" si="50"/>
        <v>NA</v>
      </c>
      <c r="Q77" s="12">
        <f t="shared" si="55"/>
        <v>67</v>
      </c>
      <c r="R77" s="9">
        <v>36.814857891419528</v>
      </c>
      <c r="S77" s="11">
        <f t="shared" si="28"/>
        <v>-9.09999999999999E-2</v>
      </c>
      <c r="T77" s="10">
        <f t="shared" si="51"/>
        <v>678742.24920289568</v>
      </c>
      <c r="U77" s="10">
        <f t="shared" si="29"/>
        <v>1035320.0467215254</v>
      </c>
      <c r="V77" s="10">
        <f t="shared" si="52"/>
        <v>1000</v>
      </c>
      <c r="W77" s="10">
        <f t="shared" si="53"/>
        <v>435105.61333534098</v>
      </c>
      <c r="X77" s="9">
        <f t="shared" si="36"/>
        <v>27.16294608414259</v>
      </c>
      <c r="Y77" s="9">
        <f t="shared" si="56"/>
        <v>28149.505555012936</v>
      </c>
      <c r="AA77" s="10">
        <f t="shared" si="37"/>
        <v>7542.4257517795395</v>
      </c>
      <c r="AB77" s="10">
        <f t="shared" si="57"/>
        <v>512884.95112100814</v>
      </c>
      <c r="AC77" s="23"/>
      <c r="AD77" s="25" t="str">
        <f t="shared" si="38"/>
        <v>NA</v>
      </c>
      <c r="AE77" s="25" t="str">
        <f t="shared" si="39"/>
        <v>NA</v>
      </c>
      <c r="AF77" s="25" t="str">
        <f t="shared" si="40"/>
        <v>NA</v>
      </c>
      <c r="AG77" s="25">
        <f t="shared" si="41"/>
        <v>0</v>
      </c>
      <c r="AH77" s="25">
        <f t="shared" si="42"/>
        <v>0</v>
      </c>
      <c r="AI77" s="25">
        <f t="shared" si="43"/>
        <v>0</v>
      </c>
      <c r="AJ77" s="25">
        <f t="shared" si="44"/>
        <v>0</v>
      </c>
      <c r="AK77" s="25">
        <f t="shared" si="45"/>
        <v>0</v>
      </c>
      <c r="AL77" s="25">
        <f t="shared" si="46"/>
        <v>0</v>
      </c>
      <c r="AM77" s="25">
        <f t="shared" si="47"/>
        <v>0</v>
      </c>
      <c r="AO77" t="str">
        <f t="shared" si="32"/>
        <v>NA</v>
      </c>
    </row>
    <row r="78" spans="1:41" x14ac:dyDescent="0.3">
      <c r="A78" s="4">
        <f t="shared" si="54"/>
        <v>69</v>
      </c>
      <c r="B78">
        <v>34.201002981128745</v>
      </c>
      <c r="C78" s="5" t="str">
        <f t="shared" si="33"/>
        <v>NA</v>
      </c>
      <c r="D78" s="6" t="str">
        <f t="shared" si="48"/>
        <v>NA</v>
      </c>
      <c r="E78" s="7" t="str">
        <f t="shared" si="34"/>
        <v>NA</v>
      </c>
      <c r="I78" s="14"/>
      <c r="J78" s="14"/>
      <c r="K78" s="18"/>
      <c r="L78" s="7" t="str">
        <f t="shared" si="35"/>
        <v>NA</v>
      </c>
      <c r="M78" s="7" t="str">
        <f t="shared" si="30"/>
        <v>NA</v>
      </c>
      <c r="N78" s="14" t="str">
        <f t="shared" si="49"/>
        <v>NA</v>
      </c>
      <c r="O78" s="13" t="str">
        <f t="shared" si="31"/>
        <v>NA</v>
      </c>
      <c r="P78" s="7" t="str">
        <f t="shared" si="50"/>
        <v>NA</v>
      </c>
      <c r="Q78" s="12">
        <f t="shared" si="55"/>
        <v>68</v>
      </c>
      <c r="R78" s="9">
        <v>34.201002981128745</v>
      </c>
      <c r="S78" s="11">
        <f t="shared" ref="S78:S141" si="58">(R78-R77)/R77</f>
        <v>-7.099999999999991E-2</v>
      </c>
      <c r="T78" s="10">
        <f t="shared" si="51"/>
        <v>692003.7139126308</v>
      </c>
      <c r="U78" s="10">
        <f t="shared" ref="U78:U141" si="59">(U77+V77)*(1+S78)</f>
        <v>962741.32340429712</v>
      </c>
      <c r="V78" s="10">
        <f t="shared" si="52"/>
        <v>1000</v>
      </c>
      <c r="W78" s="10">
        <f t="shared" si="53"/>
        <v>436105.61333534098</v>
      </c>
      <c r="X78" s="9">
        <f t="shared" si="36"/>
        <v>29.238908594340781</v>
      </c>
      <c r="Y78" s="9">
        <f t="shared" si="56"/>
        <v>28178.744463607276</v>
      </c>
      <c r="AA78" s="10">
        <f t="shared" si="37"/>
        <v>7542.4257517795395</v>
      </c>
      <c r="AB78" s="10">
        <f t="shared" si="57"/>
        <v>520427.37687278766</v>
      </c>
      <c r="AC78" s="23"/>
      <c r="AD78" s="25" t="str">
        <f t="shared" si="38"/>
        <v>NA</v>
      </c>
      <c r="AE78" s="25" t="str">
        <f t="shared" si="39"/>
        <v>NA</v>
      </c>
      <c r="AF78" s="25" t="str">
        <f t="shared" si="40"/>
        <v>NA</v>
      </c>
      <c r="AG78" s="25">
        <f t="shared" si="41"/>
        <v>0</v>
      </c>
      <c r="AH78" s="25">
        <f t="shared" si="42"/>
        <v>0</v>
      </c>
      <c r="AI78" s="25">
        <f t="shared" si="43"/>
        <v>0</v>
      </c>
      <c r="AJ78" s="25">
        <f t="shared" si="44"/>
        <v>0</v>
      </c>
      <c r="AK78" s="25">
        <f t="shared" si="45"/>
        <v>0</v>
      </c>
      <c r="AL78" s="25">
        <f t="shared" si="46"/>
        <v>0</v>
      </c>
      <c r="AM78" s="25">
        <f t="shared" si="47"/>
        <v>0</v>
      </c>
      <c r="AO78" t="str">
        <f t="shared" si="32"/>
        <v>NA</v>
      </c>
    </row>
    <row r="79" spans="1:41" x14ac:dyDescent="0.3">
      <c r="A79" s="4">
        <f t="shared" si="54"/>
        <v>70</v>
      </c>
      <c r="B79">
        <v>37.450098264335978</v>
      </c>
      <c r="C79" s="5" t="str">
        <f t="shared" si="33"/>
        <v>NA</v>
      </c>
      <c r="D79" s="6" t="str">
        <f t="shared" si="48"/>
        <v>NA</v>
      </c>
      <c r="E79" s="7" t="str">
        <f t="shared" si="34"/>
        <v>NA</v>
      </c>
      <c r="I79" s="14"/>
      <c r="J79" s="14"/>
      <c r="K79" s="18"/>
      <c r="L79" s="7" t="str">
        <f t="shared" si="35"/>
        <v>NA</v>
      </c>
      <c r="M79" s="7" t="str">
        <f t="shared" si="30"/>
        <v>NA</v>
      </c>
      <c r="N79" s="14" t="str">
        <f t="shared" si="49"/>
        <v>NA</v>
      </c>
      <c r="O79" s="13" t="str">
        <f t="shared" si="31"/>
        <v>NA</v>
      </c>
      <c r="P79" s="7" t="str">
        <f t="shared" si="50"/>
        <v>NA</v>
      </c>
      <c r="Q79" s="12">
        <f t="shared" si="55"/>
        <v>69</v>
      </c>
      <c r="R79" s="9">
        <v>37.450098264335978</v>
      </c>
      <c r="S79" s="11">
        <f t="shared" si="58"/>
        <v>9.5000000000000043E-2</v>
      </c>
      <c r="T79" s="10">
        <f t="shared" si="51"/>
        <v>705375.69082828029</v>
      </c>
      <c r="U79" s="10">
        <f t="shared" si="59"/>
        <v>1055296.7491277053</v>
      </c>
      <c r="V79" s="10">
        <f t="shared" si="52"/>
        <v>1000</v>
      </c>
      <c r="W79" s="10">
        <f t="shared" si="53"/>
        <v>437105.61333534098</v>
      </c>
      <c r="X79" s="9">
        <f t="shared" si="36"/>
        <v>26.70219962953496</v>
      </c>
      <c r="Y79" s="9">
        <f t="shared" si="56"/>
        <v>28205.446663236809</v>
      </c>
      <c r="AA79" s="10">
        <f t="shared" si="37"/>
        <v>7542.4257517795395</v>
      </c>
      <c r="AB79" s="10">
        <f t="shared" si="57"/>
        <v>527969.80262456718</v>
      </c>
      <c r="AC79" s="23"/>
      <c r="AD79" s="25" t="str">
        <f t="shared" si="38"/>
        <v>NA</v>
      </c>
      <c r="AE79" s="25" t="str">
        <f t="shared" si="39"/>
        <v>NA</v>
      </c>
      <c r="AF79" s="25" t="str">
        <f t="shared" si="40"/>
        <v>NA</v>
      </c>
      <c r="AG79" s="25">
        <f t="shared" si="41"/>
        <v>0</v>
      </c>
      <c r="AH79" s="25">
        <f t="shared" si="42"/>
        <v>0</v>
      </c>
      <c r="AI79" s="25">
        <f t="shared" si="43"/>
        <v>0</v>
      </c>
      <c r="AJ79" s="25">
        <f t="shared" si="44"/>
        <v>0</v>
      </c>
      <c r="AK79" s="25">
        <f t="shared" si="45"/>
        <v>0</v>
      </c>
      <c r="AL79" s="25">
        <f t="shared" si="46"/>
        <v>0</v>
      </c>
      <c r="AM79" s="25">
        <f t="shared" si="47"/>
        <v>0</v>
      </c>
      <c r="AO79" t="str">
        <f t="shared" si="32"/>
        <v>NA</v>
      </c>
    </row>
    <row r="80" spans="1:41" x14ac:dyDescent="0.3">
      <c r="A80" s="4">
        <f t="shared" si="54"/>
        <v>71</v>
      </c>
      <c r="B80">
        <v>39.023002391438091</v>
      </c>
      <c r="C80" s="5" t="str">
        <f t="shared" si="33"/>
        <v>NA</v>
      </c>
      <c r="D80" s="6" t="str">
        <f t="shared" si="48"/>
        <v>NA</v>
      </c>
      <c r="E80" s="7" t="str">
        <f t="shared" si="34"/>
        <v>NA</v>
      </c>
      <c r="I80" s="14"/>
      <c r="J80" s="14"/>
      <c r="K80" s="18"/>
      <c r="L80" s="7" t="str">
        <f t="shared" si="35"/>
        <v>NA</v>
      </c>
      <c r="M80" s="7" t="str">
        <f t="shared" si="30"/>
        <v>NA</v>
      </c>
      <c r="N80" s="14" t="str">
        <f t="shared" si="49"/>
        <v>NA</v>
      </c>
      <c r="O80" s="13" t="str">
        <f t="shared" si="31"/>
        <v>NA</v>
      </c>
      <c r="P80" s="7" t="str">
        <f t="shared" si="50"/>
        <v>NA</v>
      </c>
      <c r="Q80" s="12">
        <f t="shared" si="55"/>
        <v>70</v>
      </c>
      <c r="R80" s="9">
        <v>39.023002391438091</v>
      </c>
      <c r="S80" s="11">
        <f t="shared" si="58"/>
        <v>4.2000000000000058E-2</v>
      </c>
      <c r="T80" s="10">
        <f t="shared" si="51"/>
        <v>718859.10088489379</v>
      </c>
      <c r="U80" s="10">
        <f t="shared" si="59"/>
        <v>1100661.2125910691</v>
      </c>
      <c r="V80" s="10">
        <f t="shared" si="52"/>
        <v>1000</v>
      </c>
      <c r="W80" s="10">
        <f t="shared" si="53"/>
        <v>438105.61333534098</v>
      </c>
      <c r="X80" s="9">
        <f t="shared" si="36"/>
        <v>25.625911352720689</v>
      </c>
      <c r="Y80" s="9">
        <f t="shared" si="56"/>
        <v>28231.072574589529</v>
      </c>
      <c r="AA80" s="10">
        <f t="shared" si="37"/>
        <v>7542.4257517795395</v>
      </c>
      <c r="AB80" s="10">
        <f t="shared" si="57"/>
        <v>535512.22837634676</v>
      </c>
      <c r="AC80" s="23"/>
      <c r="AD80" s="25" t="str">
        <f t="shared" si="38"/>
        <v>NA</v>
      </c>
      <c r="AE80" s="25" t="str">
        <f t="shared" si="39"/>
        <v>NA</v>
      </c>
      <c r="AF80" s="25" t="str">
        <f t="shared" si="40"/>
        <v>NA</v>
      </c>
      <c r="AG80" s="25">
        <f t="shared" si="41"/>
        <v>0</v>
      </c>
      <c r="AH80" s="25">
        <f t="shared" si="42"/>
        <v>0</v>
      </c>
      <c r="AI80" s="25">
        <f t="shared" si="43"/>
        <v>0</v>
      </c>
      <c r="AJ80" s="25">
        <f t="shared" si="44"/>
        <v>0</v>
      </c>
      <c r="AK80" s="25">
        <f t="shared" si="45"/>
        <v>0</v>
      </c>
      <c r="AL80" s="25">
        <f t="shared" si="46"/>
        <v>0</v>
      </c>
      <c r="AM80" s="25">
        <f t="shared" si="47"/>
        <v>0</v>
      </c>
      <c r="AO80" t="str">
        <f t="shared" si="32"/>
        <v>NA</v>
      </c>
    </row>
    <row r="81" spans="1:41" x14ac:dyDescent="0.3">
      <c r="A81" s="4">
        <f t="shared" si="54"/>
        <v>72</v>
      </c>
      <c r="B81">
        <v>41.442428539707258</v>
      </c>
      <c r="C81" s="5" t="str">
        <f t="shared" si="33"/>
        <v>NA</v>
      </c>
      <c r="D81" s="6" t="str">
        <f t="shared" si="48"/>
        <v>NA</v>
      </c>
      <c r="E81" s="7" t="str">
        <f t="shared" si="34"/>
        <v>NA</v>
      </c>
      <c r="I81" s="14"/>
      <c r="J81" s="14"/>
      <c r="K81" s="18"/>
      <c r="L81" s="7" t="str">
        <f t="shared" si="35"/>
        <v>NA</v>
      </c>
      <c r="M81" s="7" t="str">
        <f t="shared" si="30"/>
        <v>NA</v>
      </c>
      <c r="N81" s="14" t="str">
        <f t="shared" si="49"/>
        <v>NA</v>
      </c>
      <c r="O81" s="13" t="str">
        <f t="shared" si="31"/>
        <v>NA</v>
      </c>
      <c r="P81" s="7" t="str">
        <f t="shared" si="50"/>
        <v>NA</v>
      </c>
      <c r="Q81" s="12">
        <f t="shared" si="55"/>
        <v>71</v>
      </c>
      <c r="R81" s="9">
        <v>41.442428539707258</v>
      </c>
      <c r="S81" s="11">
        <f t="shared" si="58"/>
        <v>6.2000000000000145E-2</v>
      </c>
      <c r="T81" s="10">
        <f t="shared" si="51"/>
        <v>732454.8726919787</v>
      </c>
      <c r="U81" s="10">
        <f t="shared" si="59"/>
        <v>1169964.2077717155</v>
      </c>
      <c r="V81" s="10">
        <f t="shared" si="52"/>
        <v>1000</v>
      </c>
      <c r="W81" s="10">
        <f t="shared" si="53"/>
        <v>439105.61333534098</v>
      </c>
      <c r="X81" s="9">
        <f t="shared" si="36"/>
        <v>24.129860030810438</v>
      </c>
      <c r="Y81" s="9">
        <f t="shared" si="56"/>
        <v>28255.20243462034</v>
      </c>
      <c r="AA81" s="10">
        <f t="shared" si="37"/>
        <v>7542.4257517795395</v>
      </c>
      <c r="AB81" s="10">
        <f t="shared" si="57"/>
        <v>543054.65412812633</v>
      </c>
      <c r="AC81" s="23"/>
      <c r="AD81" s="25" t="str">
        <f t="shared" si="38"/>
        <v>NA</v>
      </c>
      <c r="AE81" s="25" t="str">
        <f t="shared" si="39"/>
        <v>NA</v>
      </c>
      <c r="AF81" s="25" t="str">
        <f t="shared" si="40"/>
        <v>NA</v>
      </c>
      <c r="AG81" s="25">
        <f t="shared" si="41"/>
        <v>0</v>
      </c>
      <c r="AH81" s="25">
        <f t="shared" si="42"/>
        <v>0</v>
      </c>
      <c r="AI81" s="25">
        <f t="shared" si="43"/>
        <v>0</v>
      </c>
      <c r="AJ81" s="25">
        <f t="shared" si="44"/>
        <v>0</v>
      </c>
      <c r="AK81" s="25">
        <f t="shared" si="45"/>
        <v>0</v>
      </c>
      <c r="AL81" s="25">
        <f t="shared" si="46"/>
        <v>0</v>
      </c>
      <c r="AM81" s="25">
        <f t="shared" si="47"/>
        <v>0</v>
      </c>
      <c r="AO81" t="str">
        <f t="shared" si="32"/>
        <v>NA</v>
      </c>
    </row>
    <row r="82" spans="1:41" x14ac:dyDescent="0.3">
      <c r="A82" s="4">
        <f t="shared" si="54"/>
        <v>73</v>
      </c>
      <c r="B82">
        <v>46.995713964028027</v>
      </c>
      <c r="C82" s="5" t="str">
        <f t="shared" si="33"/>
        <v>NA</v>
      </c>
      <c r="D82" s="6" t="str">
        <f t="shared" si="48"/>
        <v>NA</v>
      </c>
      <c r="E82" s="7" t="str">
        <f t="shared" si="34"/>
        <v>NA</v>
      </c>
      <c r="I82" s="14"/>
      <c r="J82" s="14"/>
      <c r="K82" s="18"/>
      <c r="L82" s="7" t="str">
        <f t="shared" si="35"/>
        <v>NA</v>
      </c>
      <c r="M82" s="7" t="str">
        <f t="shared" si="30"/>
        <v>NA</v>
      </c>
      <c r="N82" s="14" t="str">
        <f t="shared" si="49"/>
        <v>NA</v>
      </c>
      <c r="O82" s="13" t="str">
        <f t="shared" si="31"/>
        <v>NA</v>
      </c>
      <c r="P82" s="7" t="str">
        <f t="shared" si="50"/>
        <v>NA</v>
      </c>
      <c r="Q82" s="12">
        <f t="shared" si="55"/>
        <v>72</v>
      </c>
      <c r="R82" s="9">
        <v>46.995713964028027</v>
      </c>
      <c r="S82" s="11">
        <f t="shared" si="58"/>
        <v>0.13399999999999992</v>
      </c>
      <c r="T82" s="10">
        <f t="shared" si="51"/>
        <v>746163.94259745639</v>
      </c>
      <c r="U82" s="10">
        <f t="shared" si="59"/>
        <v>1327873.4116131251</v>
      </c>
      <c r="V82" s="10">
        <f t="shared" si="52"/>
        <v>1000</v>
      </c>
      <c r="W82" s="10">
        <f t="shared" si="53"/>
        <v>440105.61333534098</v>
      </c>
      <c r="X82" s="9">
        <f t="shared" si="36"/>
        <v>21.278536182372523</v>
      </c>
      <c r="Y82" s="9">
        <f t="shared" si="56"/>
        <v>28276.480970802713</v>
      </c>
      <c r="AA82" s="10">
        <f t="shared" si="37"/>
        <v>7542.4257517795395</v>
      </c>
      <c r="AB82" s="10">
        <f t="shared" si="57"/>
        <v>550597.07987990591</v>
      </c>
      <c r="AC82" s="23"/>
      <c r="AD82" s="25" t="str">
        <f t="shared" si="38"/>
        <v>NA</v>
      </c>
      <c r="AE82" s="25" t="str">
        <f t="shared" si="39"/>
        <v>NA</v>
      </c>
      <c r="AF82" s="25" t="str">
        <f t="shared" si="40"/>
        <v>NA</v>
      </c>
      <c r="AG82" s="25">
        <f t="shared" si="41"/>
        <v>0</v>
      </c>
      <c r="AH82" s="25">
        <f t="shared" si="42"/>
        <v>0</v>
      </c>
      <c r="AI82" s="25">
        <f t="shared" si="43"/>
        <v>0</v>
      </c>
      <c r="AJ82" s="25">
        <f t="shared" si="44"/>
        <v>0</v>
      </c>
      <c r="AK82" s="25">
        <f t="shared" si="45"/>
        <v>0</v>
      </c>
      <c r="AL82" s="25">
        <f t="shared" si="46"/>
        <v>0</v>
      </c>
      <c r="AM82" s="25">
        <f t="shared" si="47"/>
        <v>0</v>
      </c>
      <c r="AO82" t="str">
        <f t="shared" si="32"/>
        <v>NA</v>
      </c>
    </row>
    <row r="83" spans="1:41" x14ac:dyDescent="0.3">
      <c r="A83" s="4">
        <f t="shared" si="54"/>
        <v>74</v>
      </c>
      <c r="B83">
        <v>51.6482896464668</v>
      </c>
      <c r="C83" s="5" t="str">
        <f t="shared" si="33"/>
        <v>NA</v>
      </c>
      <c r="D83" s="6" t="str">
        <f t="shared" si="48"/>
        <v>NA</v>
      </c>
      <c r="E83" s="7" t="str">
        <f t="shared" si="34"/>
        <v>NA</v>
      </c>
      <c r="I83" s="14"/>
      <c r="J83" s="14"/>
      <c r="K83" s="18"/>
      <c r="L83" s="7" t="str">
        <f t="shared" si="35"/>
        <v>NA</v>
      </c>
      <c r="M83" s="7" t="str">
        <f t="shared" si="30"/>
        <v>NA</v>
      </c>
      <c r="N83" s="14" t="str">
        <f t="shared" si="49"/>
        <v>NA</v>
      </c>
      <c r="O83" s="13" t="str">
        <f t="shared" si="31"/>
        <v>NA</v>
      </c>
      <c r="P83" s="7" t="str">
        <f t="shared" si="50"/>
        <v>NA</v>
      </c>
      <c r="Q83" s="12">
        <f t="shared" si="55"/>
        <v>73</v>
      </c>
      <c r="R83" s="9">
        <v>51.6482896464668</v>
      </c>
      <c r="S83" s="11">
        <f t="shared" si="58"/>
        <v>9.8999999999999963E-2</v>
      </c>
      <c r="T83" s="10">
        <f t="shared" si="51"/>
        <v>759987.25475214596</v>
      </c>
      <c r="U83" s="10">
        <f t="shared" si="59"/>
        <v>1460431.8793628244</v>
      </c>
      <c r="V83" s="10">
        <f t="shared" si="52"/>
        <v>1000</v>
      </c>
      <c r="W83" s="10">
        <f t="shared" si="53"/>
        <v>441105.61333534098</v>
      </c>
      <c r="X83" s="9">
        <f t="shared" si="36"/>
        <v>19.361725370675636</v>
      </c>
      <c r="Y83" s="9">
        <f t="shared" si="56"/>
        <v>28295.842696173389</v>
      </c>
      <c r="AA83" s="10">
        <f t="shared" si="37"/>
        <v>7542.4257517795395</v>
      </c>
      <c r="AB83" s="10">
        <f t="shared" si="57"/>
        <v>558139.50563168549</v>
      </c>
      <c r="AC83" s="23"/>
      <c r="AD83" s="25" t="str">
        <f t="shared" si="38"/>
        <v>NA</v>
      </c>
      <c r="AE83" s="25" t="str">
        <f t="shared" si="39"/>
        <v>NA</v>
      </c>
      <c r="AF83" s="25" t="str">
        <f t="shared" si="40"/>
        <v>NA</v>
      </c>
      <c r="AG83" s="25">
        <f t="shared" si="41"/>
        <v>0</v>
      </c>
      <c r="AH83" s="25">
        <f t="shared" si="42"/>
        <v>0</v>
      </c>
      <c r="AI83" s="25">
        <f t="shared" si="43"/>
        <v>0</v>
      </c>
      <c r="AJ83" s="25">
        <f t="shared" si="44"/>
        <v>0</v>
      </c>
      <c r="AK83" s="25">
        <f t="shared" si="45"/>
        <v>0</v>
      </c>
      <c r="AL83" s="25">
        <f t="shared" si="46"/>
        <v>0</v>
      </c>
      <c r="AM83" s="25">
        <f t="shared" si="47"/>
        <v>0</v>
      </c>
      <c r="AO83" t="str">
        <f t="shared" si="32"/>
        <v>NA</v>
      </c>
    </row>
    <row r="84" spans="1:41" x14ac:dyDescent="0.3">
      <c r="A84" s="4">
        <f t="shared" si="54"/>
        <v>75</v>
      </c>
      <c r="B84">
        <v>45.140605151011982</v>
      </c>
      <c r="C84" s="5" t="str">
        <f t="shared" si="33"/>
        <v>NA</v>
      </c>
      <c r="D84" s="6" t="str">
        <f t="shared" si="48"/>
        <v>NA</v>
      </c>
      <c r="E84" s="7" t="str">
        <f t="shared" si="34"/>
        <v>NA</v>
      </c>
      <c r="I84" s="14"/>
      <c r="J84" s="14"/>
      <c r="K84" s="18"/>
      <c r="L84" s="7" t="str">
        <f t="shared" si="35"/>
        <v>NA</v>
      </c>
      <c r="M84" s="7" t="str">
        <f t="shared" si="30"/>
        <v>NA</v>
      </c>
      <c r="N84" s="14" t="str">
        <f t="shared" si="49"/>
        <v>NA</v>
      </c>
      <c r="O84" s="13" t="str">
        <f t="shared" si="31"/>
        <v>NA</v>
      </c>
      <c r="P84" s="7" t="str">
        <f t="shared" si="50"/>
        <v>NA</v>
      </c>
      <c r="Q84" s="12">
        <f t="shared" si="55"/>
        <v>74</v>
      </c>
      <c r="R84" s="9">
        <v>45.140605151011982</v>
      </c>
      <c r="S84" s="11">
        <f t="shared" si="58"/>
        <v>-0.12600000000000003</v>
      </c>
      <c r="T84" s="10">
        <f t="shared" si="51"/>
        <v>773925.76117479173</v>
      </c>
      <c r="U84" s="10">
        <f t="shared" si="59"/>
        <v>1277291.4625631084</v>
      </c>
      <c r="V84" s="10">
        <f t="shared" si="52"/>
        <v>1000</v>
      </c>
      <c r="W84" s="10">
        <f t="shared" si="53"/>
        <v>442105.61333534098</v>
      </c>
      <c r="X84" s="9">
        <f t="shared" si="36"/>
        <v>22.153003856608279</v>
      </c>
      <c r="Y84" s="9">
        <f t="shared" si="56"/>
        <v>28317.995700029998</v>
      </c>
      <c r="AA84" s="10">
        <f t="shared" si="37"/>
        <v>7542.4257517795395</v>
      </c>
      <c r="AB84" s="10">
        <f t="shared" si="57"/>
        <v>565681.93138346507</v>
      </c>
      <c r="AC84" s="23"/>
      <c r="AD84" s="25" t="str">
        <f t="shared" si="38"/>
        <v>NA</v>
      </c>
      <c r="AE84" s="25" t="str">
        <f t="shared" si="39"/>
        <v>NA</v>
      </c>
      <c r="AF84" s="25" t="str">
        <f t="shared" si="40"/>
        <v>NA</v>
      </c>
      <c r="AG84" s="25">
        <f t="shared" si="41"/>
        <v>0</v>
      </c>
      <c r="AH84" s="25">
        <f t="shared" si="42"/>
        <v>0</v>
      </c>
      <c r="AI84" s="25">
        <f t="shared" si="43"/>
        <v>0</v>
      </c>
      <c r="AJ84" s="25">
        <f t="shared" si="44"/>
        <v>0</v>
      </c>
      <c r="AK84" s="25">
        <f t="shared" si="45"/>
        <v>0</v>
      </c>
      <c r="AL84" s="25">
        <f t="shared" si="46"/>
        <v>0</v>
      </c>
      <c r="AM84" s="25">
        <f t="shared" si="47"/>
        <v>0</v>
      </c>
      <c r="AO84" t="str">
        <f t="shared" si="32"/>
        <v>NA</v>
      </c>
    </row>
    <row r="85" spans="1:41" x14ac:dyDescent="0.3">
      <c r="A85" s="4">
        <f t="shared" si="54"/>
        <v>76</v>
      </c>
      <c r="B85">
        <v>47.081651172505495</v>
      </c>
      <c r="C85" s="5" t="str">
        <f t="shared" si="33"/>
        <v>NA</v>
      </c>
      <c r="D85" s="6" t="str">
        <f t="shared" si="48"/>
        <v>NA</v>
      </c>
      <c r="E85" s="7" t="str">
        <f t="shared" si="34"/>
        <v>NA</v>
      </c>
      <c r="I85" s="14"/>
      <c r="J85" s="14"/>
      <c r="K85" s="18"/>
      <c r="L85" s="7" t="str">
        <f t="shared" si="35"/>
        <v>NA</v>
      </c>
      <c r="M85" s="7" t="str">
        <f t="shared" si="30"/>
        <v>NA</v>
      </c>
      <c r="N85" s="14" t="str">
        <f t="shared" si="49"/>
        <v>NA</v>
      </c>
      <c r="O85" s="13" t="str">
        <f t="shared" si="31"/>
        <v>NA</v>
      </c>
      <c r="P85" s="7" t="str">
        <f t="shared" si="50"/>
        <v>NA</v>
      </c>
      <c r="Q85" s="12">
        <f t="shared" si="55"/>
        <v>75</v>
      </c>
      <c r="R85" s="9">
        <v>47.081651172505495</v>
      </c>
      <c r="S85" s="11">
        <f t="shared" si="58"/>
        <v>4.2999999999999948E-2</v>
      </c>
      <c r="T85" s="10">
        <f t="shared" si="51"/>
        <v>787980.42181762576</v>
      </c>
      <c r="U85" s="10">
        <f t="shared" si="59"/>
        <v>1333257.9954533221</v>
      </c>
      <c r="V85" s="10">
        <f t="shared" si="52"/>
        <v>1000</v>
      </c>
      <c r="W85" s="10">
        <f t="shared" si="53"/>
        <v>443105.61333534098</v>
      </c>
      <c r="X85" s="9">
        <f t="shared" si="36"/>
        <v>21.239696890324335</v>
      </c>
      <c r="Y85" s="9">
        <f t="shared" si="56"/>
        <v>28339.235396920321</v>
      </c>
      <c r="AA85" s="10">
        <f t="shared" si="37"/>
        <v>7542.4257517795395</v>
      </c>
      <c r="AB85" s="10">
        <f t="shared" si="57"/>
        <v>573224.35713524465</v>
      </c>
      <c r="AC85" s="23"/>
      <c r="AD85" s="25" t="str">
        <f t="shared" si="38"/>
        <v>NA</v>
      </c>
      <c r="AE85" s="25" t="str">
        <f t="shared" si="39"/>
        <v>NA</v>
      </c>
      <c r="AF85" s="25" t="str">
        <f t="shared" si="40"/>
        <v>NA</v>
      </c>
      <c r="AG85" s="25">
        <f t="shared" si="41"/>
        <v>0</v>
      </c>
      <c r="AH85" s="25">
        <f t="shared" si="42"/>
        <v>0</v>
      </c>
      <c r="AI85" s="25">
        <f t="shared" si="43"/>
        <v>0</v>
      </c>
      <c r="AJ85" s="25">
        <f t="shared" si="44"/>
        <v>0</v>
      </c>
      <c r="AK85" s="25">
        <f t="shared" si="45"/>
        <v>0</v>
      </c>
      <c r="AL85" s="25">
        <f t="shared" si="46"/>
        <v>0</v>
      </c>
      <c r="AM85" s="25">
        <f t="shared" si="47"/>
        <v>0</v>
      </c>
      <c r="AO85" t="str">
        <f t="shared" si="32"/>
        <v>NA</v>
      </c>
    </row>
    <row r="86" spans="1:41" x14ac:dyDescent="0.3">
      <c r="A86" s="4">
        <f t="shared" si="54"/>
        <v>77</v>
      </c>
      <c r="B86">
        <v>49.200325475268237</v>
      </c>
      <c r="C86" s="5" t="str">
        <f t="shared" si="33"/>
        <v>NA</v>
      </c>
      <c r="D86" s="6" t="str">
        <f t="shared" si="48"/>
        <v>NA</v>
      </c>
      <c r="E86" s="7" t="str">
        <f t="shared" si="34"/>
        <v>NA</v>
      </c>
      <c r="I86" s="14"/>
      <c r="J86" s="14"/>
      <c r="K86" s="18"/>
      <c r="L86" s="7" t="str">
        <f t="shared" si="35"/>
        <v>NA</v>
      </c>
      <c r="M86" s="7" t="str">
        <f t="shared" si="30"/>
        <v>NA</v>
      </c>
      <c r="N86" s="14" t="str">
        <f t="shared" si="49"/>
        <v>NA</v>
      </c>
      <c r="O86" s="13" t="str">
        <f t="shared" si="31"/>
        <v>NA</v>
      </c>
      <c r="P86" s="7" t="str">
        <f t="shared" si="50"/>
        <v>NA</v>
      </c>
      <c r="Q86" s="12">
        <f t="shared" si="55"/>
        <v>76</v>
      </c>
      <c r="R86" s="9">
        <v>49.200325475268237</v>
      </c>
      <c r="S86" s="11">
        <f t="shared" si="58"/>
        <v>4.499999999999988E-2</v>
      </c>
      <c r="T86" s="10">
        <f t="shared" si="51"/>
        <v>802152.20463248377</v>
      </c>
      <c r="U86" s="10">
        <f t="shared" si="59"/>
        <v>1394299.6052487215</v>
      </c>
      <c r="V86" s="10">
        <f t="shared" si="52"/>
        <v>1000</v>
      </c>
      <c r="W86" s="10">
        <f t="shared" si="53"/>
        <v>444105.61333534098</v>
      </c>
      <c r="X86" s="9">
        <f t="shared" si="36"/>
        <v>20.325068794568743</v>
      </c>
      <c r="Y86" s="9">
        <f t="shared" si="56"/>
        <v>28359.560465714891</v>
      </c>
      <c r="AA86" s="10">
        <f t="shared" si="37"/>
        <v>7542.4257517795395</v>
      </c>
      <c r="AB86" s="10">
        <f t="shared" si="57"/>
        <v>580766.78288702422</v>
      </c>
      <c r="AC86" s="23"/>
      <c r="AD86" s="25" t="str">
        <f t="shared" si="38"/>
        <v>NA</v>
      </c>
      <c r="AE86" s="25" t="str">
        <f t="shared" si="39"/>
        <v>NA</v>
      </c>
      <c r="AF86" s="25" t="str">
        <f t="shared" si="40"/>
        <v>NA</v>
      </c>
      <c r="AG86" s="25">
        <f t="shared" si="41"/>
        <v>0</v>
      </c>
      <c r="AH86" s="25">
        <f t="shared" si="42"/>
        <v>0</v>
      </c>
      <c r="AI86" s="25">
        <f t="shared" si="43"/>
        <v>0</v>
      </c>
      <c r="AJ86" s="25">
        <f t="shared" si="44"/>
        <v>0</v>
      </c>
      <c r="AK86" s="25">
        <f t="shared" si="45"/>
        <v>0</v>
      </c>
      <c r="AL86" s="25">
        <f t="shared" si="46"/>
        <v>0</v>
      </c>
      <c r="AM86" s="25">
        <f t="shared" si="47"/>
        <v>0</v>
      </c>
      <c r="AO86" t="str">
        <f t="shared" si="32"/>
        <v>NA</v>
      </c>
    </row>
    <row r="87" spans="1:41" x14ac:dyDescent="0.3">
      <c r="A87" s="4">
        <f t="shared" si="54"/>
        <v>78</v>
      </c>
      <c r="B87">
        <v>47.625915060059654</v>
      </c>
      <c r="C87" s="5" t="str">
        <f t="shared" si="33"/>
        <v>NA</v>
      </c>
      <c r="D87" s="6" t="str">
        <f t="shared" si="48"/>
        <v>NA</v>
      </c>
      <c r="E87" s="7" t="str">
        <f t="shared" si="34"/>
        <v>NA</v>
      </c>
      <c r="I87" s="14"/>
      <c r="J87" s="14"/>
      <c r="K87" s="18"/>
      <c r="L87" s="7" t="str">
        <f t="shared" si="35"/>
        <v>NA</v>
      </c>
      <c r="M87" s="7" t="str">
        <f t="shared" ref="M87:M150" si="60">IF(C87="NA","NA",IF(M86="NA",L87,M86+L87))</f>
        <v>NA</v>
      </c>
      <c r="N87" s="14" t="str">
        <f t="shared" si="49"/>
        <v>NA</v>
      </c>
      <c r="O87" s="13" t="str">
        <f t="shared" ref="O87:O150" si="61">IF(C87="NA","NA",IF(O86="NA",N87,O86+N87))</f>
        <v>NA</v>
      </c>
      <c r="P87" s="7" t="str">
        <f t="shared" si="50"/>
        <v>NA</v>
      </c>
      <c r="Q87" s="12">
        <f t="shared" si="55"/>
        <v>77</v>
      </c>
      <c r="R87" s="9">
        <v>47.625915060059654</v>
      </c>
      <c r="S87" s="11">
        <f t="shared" si="58"/>
        <v>-3.199999999999998E-2</v>
      </c>
      <c r="T87" s="10">
        <f t="shared" si="51"/>
        <v>816442.08563746512</v>
      </c>
      <c r="U87" s="10">
        <f t="shared" si="59"/>
        <v>1350650.0178807625</v>
      </c>
      <c r="V87" s="10">
        <f t="shared" si="52"/>
        <v>1000</v>
      </c>
      <c r="W87" s="10">
        <f t="shared" si="53"/>
        <v>445105.61333534098</v>
      </c>
      <c r="X87" s="9">
        <f t="shared" si="36"/>
        <v>20.996971895215644</v>
      </c>
      <c r="Y87" s="9">
        <f t="shared" si="56"/>
        <v>28380.557437610107</v>
      </c>
      <c r="AA87" s="10">
        <f t="shared" si="37"/>
        <v>7542.4257517795395</v>
      </c>
      <c r="AB87" s="10">
        <f t="shared" si="57"/>
        <v>588309.2086388038</v>
      </c>
      <c r="AC87" s="23"/>
      <c r="AD87" s="25" t="str">
        <f t="shared" si="38"/>
        <v>NA</v>
      </c>
      <c r="AE87" s="25" t="str">
        <f t="shared" si="39"/>
        <v>NA</v>
      </c>
      <c r="AF87" s="25" t="str">
        <f t="shared" si="40"/>
        <v>NA</v>
      </c>
      <c r="AG87" s="25">
        <f t="shared" si="41"/>
        <v>0</v>
      </c>
      <c r="AH87" s="25">
        <f t="shared" si="42"/>
        <v>0</v>
      </c>
      <c r="AI87" s="25">
        <f t="shared" si="43"/>
        <v>0</v>
      </c>
      <c r="AJ87" s="25">
        <f t="shared" si="44"/>
        <v>0</v>
      </c>
      <c r="AK87" s="25">
        <f t="shared" si="45"/>
        <v>0</v>
      </c>
      <c r="AL87" s="25">
        <f t="shared" si="46"/>
        <v>0</v>
      </c>
      <c r="AM87" s="25">
        <f t="shared" si="47"/>
        <v>0</v>
      </c>
      <c r="AO87" t="str">
        <f t="shared" si="32"/>
        <v>NA</v>
      </c>
    </row>
    <row r="88" spans="1:41" x14ac:dyDescent="0.3">
      <c r="A88" s="4">
        <f t="shared" si="54"/>
        <v>79</v>
      </c>
      <c r="B88">
        <v>46.911526334158758</v>
      </c>
      <c r="C88" s="5" t="str">
        <f t="shared" si="33"/>
        <v>NA</v>
      </c>
      <c r="D88" s="6" t="str">
        <f t="shared" si="48"/>
        <v>NA</v>
      </c>
      <c r="E88" s="7" t="str">
        <f t="shared" si="34"/>
        <v>NA</v>
      </c>
      <c r="I88" s="14"/>
      <c r="J88" s="14"/>
      <c r="K88" s="18"/>
      <c r="L88" s="7" t="str">
        <f t="shared" si="35"/>
        <v>NA</v>
      </c>
      <c r="M88" s="7" t="str">
        <f t="shared" si="60"/>
        <v>NA</v>
      </c>
      <c r="N88" s="14" t="str">
        <f t="shared" si="49"/>
        <v>NA</v>
      </c>
      <c r="O88" s="13" t="str">
        <f t="shared" si="61"/>
        <v>NA</v>
      </c>
      <c r="P88" s="7" t="str">
        <f t="shared" si="50"/>
        <v>NA</v>
      </c>
      <c r="Q88" s="12">
        <f t="shared" si="55"/>
        <v>78</v>
      </c>
      <c r="R88" s="9">
        <v>46.911526334158758</v>
      </c>
      <c r="S88" s="11">
        <f t="shared" si="58"/>
        <v>-1.5000000000000031E-2</v>
      </c>
      <c r="T88" s="10">
        <f t="shared" si="51"/>
        <v>830851.04898415529</v>
      </c>
      <c r="U88" s="10">
        <f t="shared" si="59"/>
        <v>1331375.2676125511</v>
      </c>
      <c r="V88" s="10">
        <f t="shared" si="52"/>
        <v>1000</v>
      </c>
      <c r="W88" s="10">
        <f t="shared" si="53"/>
        <v>446105.61333534098</v>
      </c>
      <c r="X88" s="9">
        <f t="shared" si="36"/>
        <v>21.316722736259536</v>
      </c>
      <c r="Y88" s="9">
        <f t="shared" si="56"/>
        <v>28401.874160346368</v>
      </c>
      <c r="AA88" s="10">
        <f t="shared" si="37"/>
        <v>7542.4257517795395</v>
      </c>
      <c r="AB88" s="10">
        <f t="shared" si="57"/>
        <v>595851.63439058338</v>
      </c>
      <c r="AC88" s="23"/>
      <c r="AD88" s="25" t="str">
        <f t="shared" si="38"/>
        <v>NA</v>
      </c>
      <c r="AE88" s="25" t="str">
        <f t="shared" si="39"/>
        <v>NA</v>
      </c>
      <c r="AF88" s="25" t="str">
        <f t="shared" si="40"/>
        <v>NA</v>
      </c>
      <c r="AG88" s="25">
        <f t="shared" si="41"/>
        <v>0</v>
      </c>
      <c r="AH88" s="25">
        <f t="shared" si="42"/>
        <v>0</v>
      </c>
      <c r="AI88" s="25">
        <f t="shared" si="43"/>
        <v>0</v>
      </c>
      <c r="AJ88" s="25">
        <f t="shared" si="44"/>
        <v>0</v>
      </c>
      <c r="AK88" s="25">
        <f t="shared" si="45"/>
        <v>0</v>
      </c>
      <c r="AL88" s="25">
        <f t="shared" si="46"/>
        <v>0</v>
      </c>
      <c r="AM88" s="25">
        <f t="shared" si="47"/>
        <v>0</v>
      </c>
      <c r="AO88" t="str">
        <f t="shared" si="32"/>
        <v>NA</v>
      </c>
    </row>
    <row r="89" spans="1:41" x14ac:dyDescent="0.3">
      <c r="A89" s="4">
        <f t="shared" si="54"/>
        <v>80</v>
      </c>
      <c r="B89">
        <v>43.111692701091897</v>
      </c>
      <c r="C89" s="5" t="str">
        <f t="shared" si="33"/>
        <v>NA</v>
      </c>
      <c r="D89" s="6" t="str">
        <f t="shared" si="48"/>
        <v>NA</v>
      </c>
      <c r="E89" s="7" t="str">
        <f t="shared" si="34"/>
        <v>NA</v>
      </c>
      <c r="I89" s="14"/>
      <c r="J89" s="14"/>
      <c r="K89" s="18"/>
      <c r="L89" s="7" t="str">
        <f t="shared" si="35"/>
        <v>NA</v>
      </c>
      <c r="M89" s="7" t="str">
        <f t="shared" si="60"/>
        <v>NA</v>
      </c>
      <c r="N89" s="14" t="str">
        <f t="shared" si="49"/>
        <v>NA</v>
      </c>
      <c r="O89" s="13" t="str">
        <f t="shared" si="61"/>
        <v>NA</v>
      </c>
      <c r="P89" s="7" t="str">
        <f t="shared" si="50"/>
        <v>NA</v>
      </c>
      <c r="Q89" s="12">
        <f t="shared" si="55"/>
        <v>79</v>
      </c>
      <c r="R89" s="9">
        <v>43.111692701091897</v>
      </c>
      <c r="S89" s="11">
        <f t="shared" si="58"/>
        <v>-8.100000000000003E-2</v>
      </c>
      <c r="T89" s="10">
        <f t="shared" si="51"/>
        <v>845380.08702540083</v>
      </c>
      <c r="U89" s="10">
        <f t="shared" si="59"/>
        <v>1224452.8709359344</v>
      </c>
      <c r="V89" s="10">
        <f t="shared" si="52"/>
        <v>1000</v>
      </c>
      <c r="W89" s="10">
        <f t="shared" si="53"/>
        <v>447105.61333534098</v>
      </c>
      <c r="X89" s="9">
        <f t="shared" si="36"/>
        <v>23.195563369161629</v>
      </c>
      <c r="Y89" s="9">
        <f t="shared" si="56"/>
        <v>28425.069723715529</v>
      </c>
      <c r="AA89" s="10">
        <f t="shared" si="37"/>
        <v>7542.4257517795395</v>
      </c>
      <c r="AB89" s="10">
        <f t="shared" si="57"/>
        <v>603394.06014236296</v>
      </c>
      <c r="AC89" s="23"/>
      <c r="AD89" s="25" t="str">
        <f t="shared" si="38"/>
        <v>NA</v>
      </c>
      <c r="AE89" s="25" t="str">
        <f t="shared" si="39"/>
        <v>NA</v>
      </c>
      <c r="AF89" s="25" t="str">
        <f t="shared" si="40"/>
        <v>NA</v>
      </c>
      <c r="AG89" s="25">
        <f t="shared" si="41"/>
        <v>0</v>
      </c>
      <c r="AH89" s="25">
        <f t="shared" si="42"/>
        <v>0</v>
      </c>
      <c r="AI89" s="25">
        <f t="shared" si="43"/>
        <v>0</v>
      </c>
      <c r="AJ89" s="25">
        <f t="shared" si="44"/>
        <v>0</v>
      </c>
      <c r="AK89" s="25">
        <f t="shared" si="45"/>
        <v>0</v>
      </c>
      <c r="AL89" s="25">
        <f t="shared" si="46"/>
        <v>0</v>
      </c>
      <c r="AM89" s="25">
        <f t="shared" si="47"/>
        <v>0</v>
      </c>
      <c r="AO89" t="str">
        <f t="shared" si="32"/>
        <v>NA</v>
      </c>
    </row>
    <row r="90" spans="1:41" x14ac:dyDescent="0.3">
      <c r="A90" s="4">
        <f t="shared" si="54"/>
        <v>81</v>
      </c>
      <c r="B90">
        <v>46.258846268271604</v>
      </c>
      <c r="C90" s="5" t="str">
        <f t="shared" si="33"/>
        <v>NA</v>
      </c>
      <c r="D90" s="6" t="str">
        <f t="shared" si="48"/>
        <v>NA</v>
      </c>
      <c r="E90" s="7" t="str">
        <f t="shared" si="34"/>
        <v>NA</v>
      </c>
      <c r="I90" s="14"/>
      <c r="J90" s="14"/>
      <c r="K90" s="18"/>
      <c r="L90" s="7" t="str">
        <f t="shared" si="35"/>
        <v>NA</v>
      </c>
      <c r="M90" s="7" t="str">
        <f t="shared" si="60"/>
        <v>NA</v>
      </c>
      <c r="N90" s="14" t="str">
        <f t="shared" si="49"/>
        <v>NA</v>
      </c>
      <c r="O90" s="13" t="str">
        <f t="shared" si="61"/>
        <v>NA</v>
      </c>
      <c r="P90" s="7" t="str">
        <f t="shared" si="50"/>
        <v>NA</v>
      </c>
      <c r="Q90" s="12">
        <f t="shared" si="55"/>
        <v>80</v>
      </c>
      <c r="R90" s="9">
        <v>46.258846268271604</v>
      </c>
      <c r="S90" s="11">
        <f t="shared" si="58"/>
        <v>7.2999999999999968E-2</v>
      </c>
      <c r="T90" s="10">
        <f t="shared" si="51"/>
        <v>860030.20038365666</v>
      </c>
      <c r="U90" s="10">
        <f t="shared" si="59"/>
        <v>1314910.9305142574</v>
      </c>
      <c r="V90" s="10">
        <f t="shared" si="52"/>
        <v>1000</v>
      </c>
      <c r="W90" s="10">
        <f t="shared" si="53"/>
        <v>448105.61333534098</v>
      </c>
      <c r="X90" s="9">
        <f t="shared" si="36"/>
        <v>21.617486830532741</v>
      </c>
      <c r="Y90" s="9">
        <f t="shared" si="56"/>
        <v>28446.687210546061</v>
      </c>
      <c r="AA90" s="10">
        <f t="shared" si="37"/>
        <v>7542.4257517795395</v>
      </c>
      <c r="AB90" s="10">
        <f t="shared" si="57"/>
        <v>610936.48589414253</v>
      </c>
      <c r="AC90" s="23"/>
      <c r="AD90" s="25" t="str">
        <f t="shared" si="38"/>
        <v>NA</v>
      </c>
      <c r="AE90" s="25" t="str">
        <f t="shared" si="39"/>
        <v>NA</v>
      </c>
      <c r="AF90" s="25" t="str">
        <f t="shared" si="40"/>
        <v>NA</v>
      </c>
      <c r="AG90" s="25">
        <f t="shared" si="41"/>
        <v>0</v>
      </c>
      <c r="AH90" s="25">
        <f t="shared" si="42"/>
        <v>0</v>
      </c>
      <c r="AI90" s="25">
        <f t="shared" si="43"/>
        <v>0</v>
      </c>
      <c r="AJ90" s="25">
        <f t="shared" si="44"/>
        <v>0</v>
      </c>
      <c r="AK90" s="25">
        <f t="shared" si="45"/>
        <v>0</v>
      </c>
      <c r="AL90" s="25">
        <f t="shared" si="46"/>
        <v>0</v>
      </c>
      <c r="AM90" s="25">
        <f t="shared" si="47"/>
        <v>0</v>
      </c>
      <c r="AO90" t="str">
        <f t="shared" si="32"/>
        <v>NA</v>
      </c>
    </row>
    <row r="91" spans="1:41" x14ac:dyDescent="0.3">
      <c r="A91" s="4">
        <f t="shared" si="54"/>
        <v>82</v>
      </c>
      <c r="B91">
        <v>45.24115165036963</v>
      </c>
      <c r="C91" s="5" t="str">
        <f t="shared" si="33"/>
        <v>NA</v>
      </c>
      <c r="D91" s="6" t="str">
        <f t="shared" si="48"/>
        <v>NA</v>
      </c>
      <c r="E91" s="7" t="str">
        <f t="shared" si="34"/>
        <v>NA</v>
      </c>
      <c r="I91" s="14"/>
      <c r="J91" s="14"/>
      <c r="K91" s="18"/>
      <c r="L91" s="7" t="str">
        <f t="shared" si="35"/>
        <v>NA</v>
      </c>
      <c r="M91" s="7" t="str">
        <f t="shared" si="60"/>
        <v>NA</v>
      </c>
      <c r="N91" s="14" t="str">
        <f t="shared" si="49"/>
        <v>NA</v>
      </c>
      <c r="O91" s="13" t="str">
        <f t="shared" si="61"/>
        <v>NA</v>
      </c>
      <c r="P91" s="7" t="str">
        <f t="shared" si="50"/>
        <v>NA</v>
      </c>
      <c r="Q91" s="12">
        <f t="shared" si="55"/>
        <v>81</v>
      </c>
      <c r="R91" s="9">
        <v>45.24115165036963</v>
      </c>
      <c r="S91" s="11">
        <f t="shared" si="58"/>
        <v>-2.1999999999999964E-2</v>
      </c>
      <c r="T91" s="10">
        <f t="shared" si="51"/>
        <v>874802.39801989822</v>
      </c>
      <c r="U91" s="10">
        <f t="shared" si="59"/>
        <v>1286960.8900429436</v>
      </c>
      <c r="V91" s="10">
        <f t="shared" si="52"/>
        <v>1000</v>
      </c>
      <c r="W91" s="10">
        <f t="shared" si="53"/>
        <v>449105.61333534098</v>
      </c>
      <c r="X91" s="9">
        <f t="shared" si="36"/>
        <v>22.103769765370899</v>
      </c>
      <c r="Y91" s="9">
        <f t="shared" si="56"/>
        <v>28468.790980311431</v>
      </c>
      <c r="AA91" s="10">
        <f t="shared" si="37"/>
        <v>7542.4257517795395</v>
      </c>
      <c r="AB91" s="10">
        <f t="shared" si="57"/>
        <v>618478.91164592211</v>
      </c>
      <c r="AC91" s="23"/>
      <c r="AD91" s="25" t="str">
        <f t="shared" si="38"/>
        <v>NA</v>
      </c>
      <c r="AE91" s="25" t="str">
        <f t="shared" si="39"/>
        <v>NA</v>
      </c>
      <c r="AF91" s="25" t="str">
        <f t="shared" si="40"/>
        <v>NA</v>
      </c>
      <c r="AG91" s="25">
        <f t="shared" si="41"/>
        <v>0</v>
      </c>
      <c r="AH91" s="25">
        <f t="shared" si="42"/>
        <v>0</v>
      </c>
      <c r="AI91" s="25">
        <f t="shared" si="43"/>
        <v>0</v>
      </c>
      <c r="AJ91" s="25">
        <f t="shared" si="44"/>
        <v>0</v>
      </c>
      <c r="AK91" s="25">
        <f t="shared" si="45"/>
        <v>0</v>
      </c>
      <c r="AL91" s="25">
        <f t="shared" si="46"/>
        <v>0</v>
      </c>
      <c r="AM91" s="25">
        <f t="shared" si="47"/>
        <v>0</v>
      </c>
      <c r="AO91" t="str">
        <f t="shared" si="32"/>
        <v>NA</v>
      </c>
    </row>
    <row r="92" spans="1:41" x14ac:dyDescent="0.3">
      <c r="A92" s="4">
        <f t="shared" si="54"/>
        <v>83</v>
      </c>
      <c r="B92">
        <v>39.26931963252084</v>
      </c>
      <c r="C92" s="5" t="str">
        <f t="shared" si="33"/>
        <v>NA</v>
      </c>
      <c r="D92" s="6" t="str">
        <f t="shared" si="48"/>
        <v>NA</v>
      </c>
      <c r="E92" s="7" t="str">
        <f t="shared" si="34"/>
        <v>NA</v>
      </c>
      <c r="I92" s="14"/>
      <c r="J92" s="14"/>
      <c r="K92" s="18"/>
      <c r="L92" s="7" t="str">
        <f t="shared" si="35"/>
        <v>NA</v>
      </c>
      <c r="M92" s="7" t="str">
        <f t="shared" si="60"/>
        <v>NA</v>
      </c>
      <c r="N92" s="14" t="str">
        <f t="shared" si="49"/>
        <v>NA</v>
      </c>
      <c r="O92" s="13" t="str">
        <f t="shared" si="61"/>
        <v>NA</v>
      </c>
      <c r="P92" s="7" t="str">
        <f t="shared" si="50"/>
        <v>NA</v>
      </c>
      <c r="Q92" s="12">
        <f t="shared" si="55"/>
        <v>82</v>
      </c>
      <c r="R92" s="9">
        <v>39.26931963252084</v>
      </c>
      <c r="S92" s="11">
        <f t="shared" si="58"/>
        <v>-0.13199999999999998</v>
      </c>
      <c r="T92" s="10">
        <f t="shared" si="51"/>
        <v>889697.69730310852</v>
      </c>
      <c r="U92" s="10">
        <f t="shared" si="59"/>
        <v>1117950.0525572752</v>
      </c>
      <c r="V92" s="10">
        <f t="shared" si="52"/>
        <v>1000</v>
      </c>
      <c r="W92" s="10">
        <f t="shared" si="53"/>
        <v>450105.61333534098</v>
      </c>
      <c r="X92" s="9">
        <f t="shared" si="36"/>
        <v>25.465172540749883</v>
      </c>
      <c r="Y92" s="9">
        <f t="shared" si="56"/>
        <v>28494.25615285218</v>
      </c>
      <c r="AA92" s="10">
        <f t="shared" si="37"/>
        <v>7542.4257517795395</v>
      </c>
      <c r="AB92" s="10">
        <f t="shared" si="57"/>
        <v>626021.33739770169</v>
      </c>
      <c r="AC92" s="23"/>
      <c r="AD92" s="25" t="str">
        <f t="shared" si="38"/>
        <v>NA</v>
      </c>
      <c r="AE92" s="25" t="str">
        <f t="shared" si="39"/>
        <v>NA</v>
      </c>
      <c r="AF92" s="25" t="str">
        <f t="shared" si="40"/>
        <v>NA</v>
      </c>
      <c r="AG92" s="25">
        <f t="shared" si="41"/>
        <v>0</v>
      </c>
      <c r="AH92" s="25">
        <f t="shared" si="42"/>
        <v>0</v>
      </c>
      <c r="AI92" s="25">
        <f t="shared" si="43"/>
        <v>0</v>
      </c>
      <c r="AJ92" s="25">
        <f t="shared" si="44"/>
        <v>0</v>
      </c>
      <c r="AK92" s="25">
        <f t="shared" si="45"/>
        <v>0</v>
      </c>
      <c r="AL92" s="25">
        <f t="shared" si="46"/>
        <v>0</v>
      </c>
      <c r="AM92" s="25">
        <f t="shared" si="47"/>
        <v>0</v>
      </c>
      <c r="AO92" t="str">
        <f t="shared" si="32"/>
        <v>NA</v>
      </c>
    </row>
    <row r="93" spans="1:41" x14ac:dyDescent="0.3">
      <c r="A93" s="4">
        <f t="shared" si="54"/>
        <v>84</v>
      </c>
      <c r="B93">
        <v>41.19351629451436</v>
      </c>
      <c r="C93" s="5" t="str">
        <f t="shared" si="33"/>
        <v>NA</v>
      </c>
      <c r="D93" s="6" t="str">
        <f t="shared" si="48"/>
        <v>NA</v>
      </c>
      <c r="E93" s="7" t="str">
        <f t="shared" si="34"/>
        <v>NA</v>
      </c>
      <c r="I93" s="14"/>
      <c r="J93" s="14"/>
      <c r="K93" s="18"/>
      <c r="L93" s="7" t="str">
        <f t="shared" si="35"/>
        <v>NA</v>
      </c>
      <c r="M93" s="7" t="str">
        <f t="shared" si="60"/>
        <v>NA</v>
      </c>
      <c r="N93" s="14" t="str">
        <f t="shared" si="49"/>
        <v>NA</v>
      </c>
      <c r="O93" s="13" t="str">
        <f t="shared" si="61"/>
        <v>NA</v>
      </c>
      <c r="P93" s="7" t="str">
        <f t="shared" si="50"/>
        <v>NA</v>
      </c>
      <c r="Q93" s="12">
        <f t="shared" si="55"/>
        <v>83</v>
      </c>
      <c r="R93" s="9">
        <v>41.19351629451436</v>
      </c>
      <c r="S93" s="11">
        <f t="shared" si="58"/>
        <v>4.8999999999999967E-2</v>
      </c>
      <c r="T93" s="10">
        <f t="shared" si="51"/>
        <v>904717.12408034527</v>
      </c>
      <c r="U93" s="10">
        <f t="shared" si="59"/>
        <v>1173778.6051325817</v>
      </c>
      <c r="V93" s="10">
        <f t="shared" si="52"/>
        <v>1000</v>
      </c>
      <c r="W93" s="10">
        <f t="shared" si="53"/>
        <v>451105.61333534098</v>
      </c>
      <c r="X93" s="9">
        <f t="shared" si="36"/>
        <v>24.275664957816858</v>
      </c>
      <c r="Y93" s="9">
        <f t="shared" si="56"/>
        <v>28518.531817809999</v>
      </c>
      <c r="AA93" s="10">
        <f t="shared" si="37"/>
        <v>7542.4257517795395</v>
      </c>
      <c r="AB93" s="10">
        <f t="shared" si="57"/>
        <v>633563.76314948127</v>
      </c>
      <c r="AC93" s="23"/>
      <c r="AD93" s="25" t="str">
        <f t="shared" si="38"/>
        <v>NA</v>
      </c>
      <c r="AE93" s="25" t="str">
        <f t="shared" si="39"/>
        <v>NA</v>
      </c>
      <c r="AF93" s="25" t="str">
        <f t="shared" si="40"/>
        <v>NA</v>
      </c>
      <c r="AG93" s="25">
        <f t="shared" si="41"/>
        <v>0</v>
      </c>
      <c r="AH93" s="25">
        <f t="shared" si="42"/>
        <v>0</v>
      </c>
      <c r="AI93" s="25">
        <f t="shared" si="43"/>
        <v>0</v>
      </c>
      <c r="AJ93" s="25">
        <f t="shared" si="44"/>
        <v>0</v>
      </c>
      <c r="AK93" s="25">
        <f t="shared" si="45"/>
        <v>0</v>
      </c>
      <c r="AL93" s="25">
        <f t="shared" si="46"/>
        <v>0</v>
      </c>
      <c r="AM93" s="25">
        <f t="shared" si="47"/>
        <v>0</v>
      </c>
      <c r="AO93" t="str">
        <f t="shared" si="32"/>
        <v>NA</v>
      </c>
    </row>
    <row r="94" spans="1:41" x14ac:dyDescent="0.3">
      <c r="A94" s="4">
        <f t="shared" si="54"/>
        <v>85</v>
      </c>
      <c r="B94">
        <v>43.500353207007166</v>
      </c>
      <c r="C94" s="5" t="str">
        <f t="shared" si="33"/>
        <v>NA</v>
      </c>
      <c r="D94" s="6" t="str">
        <f t="shared" si="48"/>
        <v>NA</v>
      </c>
      <c r="E94" s="7" t="str">
        <f t="shared" si="34"/>
        <v>NA</v>
      </c>
      <c r="I94" s="14"/>
      <c r="J94" s="14"/>
      <c r="K94" s="18"/>
      <c r="L94" s="7" t="str">
        <f t="shared" si="35"/>
        <v>NA</v>
      </c>
      <c r="M94" s="7" t="str">
        <f t="shared" si="60"/>
        <v>NA</v>
      </c>
      <c r="N94" s="14" t="str">
        <f t="shared" si="49"/>
        <v>NA</v>
      </c>
      <c r="O94" s="13" t="str">
        <f t="shared" si="61"/>
        <v>NA</v>
      </c>
      <c r="P94" s="7" t="str">
        <f t="shared" si="50"/>
        <v>NA</v>
      </c>
      <c r="Q94" s="12">
        <f t="shared" si="55"/>
        <v>84</v>
      </c>
      <c r="R94" s="9">
        <v>43.500353207007166</v>
      </c>
      <c r="S94" s="11">
        <f t="shared" si="58"/>
        <v>5.6000000000000029E-2</v>
      </c>
      <c r="T94" s="10">
        <f t="shared" si="51"/>
        <v>919861.71274739236</v>
      </c>
      <c r="U94" s="10">
        <f t="shared" si="59"/>
        <v>1240566.2070200064</v>
      </c>
      <c r="V94" s="10">
        <f t="shared" si="52"/>
        <v>1000</v>
      </c>
      <c r="W94" s="10">
        <f t="shared" si="53"/>
        <v>452105.61333534098</v>
      </c>
      <c r="X94" s="9">
        <f t="shared" si="36"/>
        <v>22.98831908884172</v>
      </c>
      <c r="Y94" s="9">
        <f t="shared" si="56"/>
        <v>28541.520136898842</v>
      </c>
      <c r="AA94" s="10">
        <f t="shared" si="37"/>
        <v>7542.4257517795395</v>
      </c>
      <c r="AB94" s="10">
        <f t="shared" si="57"/>
        <v>641106.18890126084</v>
      </c>
      <c r="AC94" s="23"/>
      <c r="AD94" s="25" t="str">
        <f t="shared" si="38"/>
        <v>NA</v>
      </c>
      <c r="AE94" s="25" t="str">
        <f t="shared" si="39"/>
        <v>NA</v>
      </c>
      <c r="AF94" s="25" t="str">
        <f t="shared" si="40"/>
        <v>NA</v>
      </c>
      <c r="AG94" s="25">
        <f t="shared" si="41"/>
        <v>0</v>
      </c>
      <c r="AH94" s="25">
        <f t="shared" si="42"/>
        <v>0</v>
      </c>
      <c r="AI94" s="25">
        <f t="shared" si="43"/>
        <v>0</v>
      </c>
      <c r="AJ94" s="25">
        <f t="shared" si="44"/>
        <v>0</v>
      </c>
      <c r="AK94" s="25">
        <f t="shared" si="45"/>
        <v>0</v>
      </c>
      <c r="AL94" s="25">
        <f t="shared" si="46"/>
        <v>0</v>
      </c>
      <c r="AM94" s="25">
        <f t="shared" si="47"/>
        <v>0</v>
      </c>
      <c r="AO94" t="str">
        <f t="shared" si="32"/>
        <v>NA</v>
      </c>
    </row>
    <row r="95" spans="1:41" x14ac:dyDescent="0.3">
      <c r="A95" s="4">
        <f t="shared" si="54"/>
        <v>86</v>
      </c>
      <c r="B95">
        <v>45.240367335287452</v>
      </c>
      <c r="C95" s="5" t="str">
        <f t="shared" si="33"/>
        <v>NA</v>
      </c>
      <c r="D95" s="6" t="str">
        <f t="shared" si="48"/>
        <v>NA</v>
      </c>
      <c r="E95" s="7" t="str">
        <f t="shared" si="34"/>
        <v>NA</v>
      </c>
      <c r="I95" s="14"/>
      <c r="J95" s="14"/>
      <c r="K95" s="18"/>
      <c r="L95" s="7" t="str">
        <f t="shared" si="35"/>
        <v>NA</v>
      </c>
      <c r="M95" s="7" t="str">
        <f t="shared" si="60"/>
        <v>NA</v>
      </c>
      <c r="N95" s="14" t="str">
        <f t="shared" si="49"/>
        <v>NA</v>
      </c>
      <c r="O95" s="13" t="str">
        <f t="shared" si="61"/>
        <v>NA</v>
      </c>
      <c r="P95" s="7" t="str">
        <f t="shared" si="50"/>
        <v>NA</v>
      </c>
      <c r="Q95" s="12">
        <f t="shared" si="55"/>
        <v>85</v>
      </c>
      <c r="R95" s="9">
        <v>45.240367335287452</v>
      </c>
      <c r="S95" s="11">
        <f t="shared" si="58"/>
        <v>3.9999999999999994E-2</v>
      </c>
      <c r="T95" s="10">
        <f t="shared" si="51"/>
        <v>935132.50631999818</v>
      </c>
      <c r="U95" s="10">
        <f t="shared" si="59"/>
        <v>1291228.8553008067</v>
      </c>
      <c r="V95" s="10">
        <f t="shared" si="52"/>
        <v>1000</v>
      </c>
      <c r="W95" s="10">
        <f t="shared" si="53"/>
        <v>453105.61333534098</v>
      </c>
      <c r="X95" s="9">
        <f t="shared" si="36"/>
        <v>22.104152970040115</v>
      </c>
      <c r="Y95" s="9">
        <f t="shared" si="56"/>
        <v>28563.624289868883</v>
      </c>
      <c r="AA95" s="10">
        <f t="shared" si="37"/>
        <v>7542.4257517795395</v>
      </c>
      <c r="AB95" s="10">
        <f t="shared" si="57"/>
        <v>648648.61465304042</v>
      </c>
      <c r="AC95" s="23"/>
      <c r="AD95" s="25" t="str">
        <f t="shared" si="38"/>
        <v>NA</v>
      </c>
      <c r="AE95" s="25" t="str">
        <f t="shared" si="39"/>
        <v>NA</v>
      </c>
      <c r="AF95" s="25" t="str">
        <f t="shared" si="40"/>
        <v>NA</v>
      </c>
      <c r="AG95" s="25">
        <f t="shared" si="41"/>
        <v>0</v>
      </c>
      <c r="AH95" s="25">
        <f t="shared" si="42"/>
        <v>0</v>
      </c>
      <c r="AI95" s="25">
        <f t="shared" si="43"/>
        <v>0</v>
      </c>
      <c r="AJ95" s="25">
        <f t="shared" si="44"/>
        <v>0</v>
      </c>
      <c r="AK95" s="25">
        <f t="shared" si="45"/>
        <v>0</v>
      </c>
      <c r="AL95" s="25">
        <f t="shared" si="46"/>
        <v>0</v>
      </c>
      <c r="AM95" s="25">
        <f t="shared" si="47"/>
        <v>0</v>
      </c>
      <c r="AO95" t="str">
        <f t="shared" si="32"/>
        <v>NA</v>
      </c>
    </row>
    <row r="96" spans="1:41" x14ac:dyDescent="0.3">
      <c r="A96" s="4">
        <f t="shared" si="54"/>
        <v>87</v>
      </c>
      <c r="B96">
        <v>40.082965459064681</v>
      </c>
      <c r="C96" s="5" t="str">
        <f t="shared" si="33"/>
        <v>NA</v>
      </c>
      <c r="D96" s="6" t="str">
        <f t="shared" si="48"/>
        <v>NA</v>
      </c>
      <c r="E96" s="7" t="str">
        <f t="shared" si="34"/>
        <v>NA</v>
      </c>
      <c r="I96" s="14"/>
      <c r="J96" s="14"/>
      <c r="K96" s="18"/>
      <c r="L96" s="7" t="str">
        <f t="shared" si="35"/>
        <v>NA</v>
      </c>
      <c r="M96" s="7" t="str">
        <f t="shared" si="60"/>
        <v>NA</v>
      </c>
      <c r="N96" s="14" t="str">
        <f t="shared" si="49"/>
        <v>NA</v>
      </c>
      <c r="O96" s="13" t="str">
        <f t="shared" si="61"/>
        <v>NA</v>
      </c>
      <c r="P96" s="7" t="str">
        <f t="shared" si="50"/>
        <v>NA</v>
      </c>
      <c r="Q96" s="12">
        <f t="shared" si="55"/>
        <v>86</v>
      </c>
      <c r="R96" s="9">
        <v>40.082965459064681</v>
      </c>
      <c r="S96" s="11">
        <f t="shared" si="58"/>
        <v>-0.11400000000000003</v>
      </c>
      <c r="T96" s="10">
        <f t="shared" si="51"/>
        <v>950530.55650570965</v>
      </c>
      <c r="U96" s="10">
        <f t="shared" si="59"/>
        <v>1144914.7657965147</v>
      </c>
      <c r="V96" s="10">
        <f t="shared" si="52"/>
        <v>1000</v>
      </c>
      <c r="W96" s="10">
        <f t="shared" si="53"/>
        <v>454105.61333534098</v>
      </c>
      <c r="X96" s="9">
        <f t="shared" si="36"/>
        <v>24.948253916523836</v>
      </c>
      <c r="Y96" s="9">
        <f t="shared" si="56"/>
        <v>28588.572543785409</v>
      </c>
      <c r="AA96" s="10">
        <f t="shared" si="37"/>
        <v>7542.4257517795395</v>
      </c>
      <c r="AB96" s="10">
        <f t="shared" si="57"/>
        <v>656191.04040482</v>
      </c>
      <c r="AC96" s="23"/>
      <c r="AD96" s="25" t="str">
        <f t="shared" si="38"/>
        <v>NA</v>
      </c>
      <c r="AE96" s="25" t="str">
        <f t="shared" si="39"/>
        <v>NA</v>
      </c>
      <c r="AF96" s="25" t="str">
        <f t="shared" si="40"/>
        <v>NA</v>
      </c>
      <c r="AG96" s="25">
        <f t="shared" si="41"/>
        <v>0</v>
      </c>
      <c r="AH96" s="25">
        <f t="shared" si="42"/>
        <v>0</v>
      </c>
      <c r="AI96" s="25">
        <f t="shared" si="43"/>
        <v>0</v>
      </c>
      <c r="AJ96" s="25">
        <f t="shared" si="44"/>
        <v>0</v>
      </c>
      <c r="AK96" s="25">
        <f t="shared" si="45"/>
        <v>0</v>
      </c>
      <c r="AL96" s="25">
        <f t="shared" si="46"/>
        <v>0</v>
      </c>
      <c r="AM96" s="25">
        <f t="shared" si="47"/>
        <v>0</v>
      </c>
      <c r="AO96" t="str">
        <f t="shared" si="32"/>
        <v>NA</v>
      </c>
    </row>
    <row r="97" spans="1:41" x14ac:dyDescent="0.3">
      <c r="A97" s="4">
        <f t="shared" si="54"/>
        <v>88</v>
      </c>
      <c r="B97">
        <v>37.677987531520799</v>
      </c>
      <c r="C97" s="5" t="str">
        <f t="shared" si="33"/>
        <v>NA</v>
      </c>
      <c r="D97" s="6" t="str">
        <f t="shared" si="48"/>
        <v>NA</v>
      </c>
      <c r="E97" s="7" t="str">
        <f t="shared" si="34"/>
        <v>NA</v>
      </c>
      <c r="I97" s="14"/>
      <c r="J97" s="14"/>
      <c r="K97" s="18"/>
      <c r="L97" s="7" t="str">
        <f t="shared" si="35"/>
        <v>NA</v>
      </c>
      <c r="M97" s="7" t="str">
        <f t="shared" si="60"/>
        <v>NA</v>
      </c>
      <c r="N97" s="14" t="str">
        <f t="shared" si="49"/>
        <v>NA</v>
      </c>
      <c r="O97" s="13" t="str">
        <f t="shared" si="61"/>
        <v>NA</v>
      </c>
      <c r="P97" s="7" t="str">
        <f t="shared" si="50"/>
        <v>NA</v>
      </c>
      <c r="Q97" s="12">
        <f t="shared" si="55"/>
        <v>87</v>
      </c>
      <c r="R97" s="9">
        <v>37.677987531520799</v>
      </c>
      <c r="S97" s="11">
        <f t="shared" si="58"/>
        <v>-6.0000000000000032E-2</v>
      </c>
      <c r="T97" s="10">
        <f t="shared" si="51"/>
        <v>966056.92377630097</v>
      </c>
      <c r="U97" s="10">
        <f t="shared" si="59"/>
        <v>1077159.8798487238</v>
      </c>
      <c r="V97" s="10">
        <f t="shared" si="52"/>
        <v>1000</v>
      </c>
      <c r="W97" s="10">
        <f t="shared" si="53"/>
        <v>455105.61333534098</v>
      </c>
      <c r="X97" s="9">
        <f t="shared" si="36"/>
        <v>26.540695655876419</v>
      </c>
      <c r="Y97" s="9">
        <f t="shared" si="56"/>
        <v>28615.113239441285</v>
      </c>
      <c r="AA97" s="10">
        <f t="shared" si="37"/>
        <v>7542.4257517795395</v>
      </c>
      <c r="AB97" s="10">
        <f t="shared" si="57"/>
        <v>663733.46615659958</v>
      </c>
      <c r="AC97" s="23"/>
      <c r="AD97" s="25" t="str">
        <f t="shared" si="38"/>
        <v>NA</v>
      </c>
      <c r="AE97" s="25" t="str">
        <f t="shared" si="39"/>
        <v>NA</v>
      </c>
      <c r="AF97" s="25" t="str">
        <f t="shared" si="40"/>
        <v>NA</v>
      </c>
      <c r="AG97" s="25">
        <f t="shared" si="41"/>
        <v>0</v>
      </c>
      <c r="AH97" s="25">
        <f t="shared" si="42"/>
        <v>0</v>
      </c>
      <c r="AI97" s="25">
        <f t="shared" si="43"/>
        <v>0</v>
      </c>
      <c r="AJ97" s="25">
        <f t="shared" si="44"/>
        <v>0</v>
      </c>
      <c r="AK97" s="25">
        <f t="shared" si="45"/>
        <v>0</v>
      </c>
      <c r="AL97" s="25">
        <f t="shared" si="46"/>
        <v>0</v>
      </c>
      <c r="AM97" s="25">
        <f t="shared" si="47"/>
        <v>0</v>
      </c>
      <c r="AO97" t="str">
        <f t="shared" si="32"/>
        <v>NA</v>
      </c>
    </row>
    <row r="98" spans="1:41" x14ac:dyDescent="0.3">
      <c r="A98" s="4">
        <f t="shared" si="54"/>
        <v>89</v>
      </c>
      <c r="B98">
        <v>36.283901992854531</v>
      </c>
      <c r="C98" s="5" t="str">
        <f t="shared" si="33"/>
        <v>NA</v>
      </c>
      <c r="D98" s="6" t="str">
        <f t="shared" si="48"/>
        <v>NA</v>
      </c>
      <c r="E98" s="7" t="str">
        <f t="shared" si="34"/>
        <v>NA</v>
      </c>
      <c r="I98" s="14"/>
      <c r="J98" s="14"/>
      <c r="K98" s="18"/>
      <c r="L98" s="7" t="str">
        <f t="shared" si="35"/>
        <v>NA</v>
      </c>
      <c r="M98" s="7" t="str">
        <f t="shared" si="60"/>
        <v>NA</v>
      </c>
      <c r="N98" s="14" t="str">
        <f t="shared" si="49"/>
        <v>NA</v>
      </c>
      <c r="O98" s="13" t="str">
        <f t="shared" si="61"/>
        <v>NA</v>
      </c>
      <c r="P98" s="7" t="str">
        <f t="shared" si="50"/>
        <v>NA</v>
      </c>
      <c r="Q98" s="12">
        <f t="shared" si="55"/>
        <v>88</v>
      </c>
      <c r="R98" s="9">
        <v>36.283901992854531</v>
      </c>
      <c r="S98" s="11">
        <f t="shared" si="58"/>
        <v>-3.699999999999995E-2</v>
      </c>
      <c r="T98" s="10">
        <f t="shared" si="51"/>
        <v>981712.67744081444</v>
      </c>
      <c r="U98" s="10">
        <f t="shared" si="59"/>
        <v>1038267.964294321</v>
      </c>
      <c r="V98" s="10">
        <f t="shared" si="52"/>
        <v>1000</v>
      </c>
      <c r="W98" s="10">
        <f t="shared" si="53"/>
        <v>456105.61333534098</v>
      </c>
      <c r="X98" s="9">
        <f t="shared" si="36"/>
        <v>27.560431626039897</v>
      </c>
      <c r="Y98" s="9">
        <f t="shared" si="56"/>
        <v>28642.673671067325</v>
      </c>
      <c r="AA98" s="10">
        <f t="shared" si="37"/>
        <v>7542.4257517795395</v>
      </c>
      <c r="AB98" s="10">
        <f t="shared" si="57"/>
        <v>671275.89190837916</v>
      </c>
      <c r="AC98" s="23"/>
      <c r="AD98" s="25" t="str">
        <f t="shared" si="38"/>
        <v>NA</v>
      </c>
      <c r="AE98" s="25" t="str">
        <f t="shared" si="39"/>
        <v>NA</v>
      </c>
      <c r="AF98" s="25" t="str">
        <f t="shared" si="40"/>
        <v>NA</v>
      </c>
      <c r="AG98" s="25">
        <f t="shared" si="41"/>
        <v>0</v>
      </c>
      <c r="AH98" s="25">
        <f t="shared" si="42"/>
        <v>0</v>
      </c>
      <c r="AI98" s="25">
        <f t="shared" si="43"/>
        <v>0</v>
      </c>
      <c r="AJ98" s="25">
        <f t="shared" si="44"/>
        <v>0</v>
      </c>
      <c r="AK98" s="25">
        <f t="shared" si="45"/>
        <v>0</v>
      </c>
      <c r="AL98" s="25">
        <f t="shared" si="46"/>
        <v>0</v>
      </c>
      <c r="AM98" s="25">
        <f t="shared" si="47"/>
        <v>0</v>
      </c>
      <c r="AO98" t="str">
        <f t="shared" si="32"/>
        <v>NA</v>
      </c>
    </row>
    <row r="99" spans="1:41" x14ac:dyDescent="0.3">
      <c r="A99" s="4">
        <f t="shared" si="54"/>
        <v>90</v>
      </c>
      <c r="B99">
        <v>34.070583971290404</v>
      </c>
      <c r="C99" s="5" t="str">
        <f t="shared" si="33"/>
        <v>NA</v>
      </c>
      <c r="D99" s="6" t="str">
        <f t="shared" si="48"/>
        <v>NA</v>
      </c>
      <c r="E99" s="7" t="str">
        <f t="shared" si="34"/>
        <v>NA</v>
      </c>
      <c r="I99" s="14"/>
      <c r="J99" s="14"/>
      <c r="K99" s="18"/>
      <c r="L99" s="7" t="str">
        <f t="shared" si="35"/>
        <v>NA</v>
      </c>
      <c r="M99" s="7" t="str">
        <f t="shared" si="60"/>
        <v>NA</v>
      </c>
      <c r="N99" s="14" t="str">
        <f t="shared" si="49"/>
        <v>NA</v>
      </c>
      <c r="O99" s="13" t="str">
        <f t="shared" si="61"/>
        <v>NA</v>
      </c>
      <c r="P99" s="7" t="str">
        <f t="shared" si="50"/>
        <v>NA</v>
      </c>
      <c r="Q99" s="12">
        <f t="shared" si="55"/>
        <v>89</v>
      </c>
      <c r="R99" s="9">
        <v>34.070583971290404</v>
      </c>
      <c r="S99" s="11">
        <f t="shared" si="58"/>
        <v>-6.1000000000000033E-2</v>
      </c>
      <c r="T99" s="10">
        <f t="shared" si="51"/>
        <v>997498.89571919874</v>
      </c>
      <c r="U99" s="10">
        <f t="shared" si="59"/>
        <v>975872.61847236741</v>
      </c>
      <c r="V99" s="10">
        <f t="shared" si="52"/>
        <v>15000</v>
      </c>
      <c r="W99" s="10">
        <f t="shared" si="53"/>
        <v>471105.61333534098</v>
      </c>
      <c r="X99" s="9">
        <f t="shared" si="36"/>
        <v>440.26248603897596</v>
      </c>
      <c r="Y99" s="9">
        <f t="shared" si="56"/>
        <v>29082.936157106302</v>
      </c>
      <c r="AA99" s="10">
        <f t="shared" si="37"/>
        <v>7542.4257517795395</v>
      </c>
      <c r="AB99" s="10">
        <f t="shared" si="57"/>
        <v>678818.31766015873</v>
      </c>
      <c r="AC99" s="23"/>
      <c r="AD99" s="25" t="str">
        <f t="shared" si="38"/>
        <v>NA</v>
      </c>
      <c r="AE99" s="25" t="str">
        <f t="shared" si="39"/>
        <v>NA</v>
      </c>
      <c r="AF99" s="25" t="str">
        <f t="shared" si="40"/>
        <v>NA</v>
      </c>
      <c r="AG99" s="25">
        <f t="shared" si="41"/>
        <v>0</v>
      </c>
      <c r="AH99" s="25">
        <f t="shared" si="42"/>
        <v>0</v>
      </c>
      <c r="AI99" s="25">
        <f t="shared" si="43"/>
        <v>0</v>
      </c>
      <c r="AJ99" s="25">
        <f t="shared" si="44"/>
        <v>0</v>
      </c>
      <c r="AK99" s="25">
        <f t="shared" si="45"/>
        <v>0</v>
      </c>
      <c r="AL99" s="25">
        <f t="shared" si="46"/>
        <v>0</v>
      </c>
      <c r="AM99" s="25">
        <f t="shared" si="47"/>
        <v>0</v>
      </c>
      <c r="AO99" t="str">
        <f t="shared" si="32"/>
        <v>NA</v>
      </c>
    </row>
    <row r="100" spans="1:41" x14ac:dyDescent="0.3">
      <c r="A100" s="4">
        <f t="shared" si="54"/>
        <v>91</v>
      </c>
      <c r="B100">
        <v>38.397548135644286</v>
      </c>
      <c r="C100" s="5" t="str">
        <f t="shared" si="33"/>
        <v>NA</v>
      </c>
      <c r="D100" s="6" t="str">
        <f t="shared" si="48"/>
        <v>NA</v>
      </c>
      <c r="E100" s="7" t="str">
        <f t="shared" si="34"/>
        <v>NA</v>
      </c>
      <c r="I100" s="14"/>
      <c r="J100" s="14"/>
      <c r="K100" s="18"/>
      <c r="L100" s="7" t="str">
        <f t="shared" si="35"/>
        <v>NA</v>
      </c>
      <c r="M100" s="7" t="str">
        <f t="shared" si="60"/>
        <v>NA</v>
      </c>
      <c r="N100" s="14" t="str">
        <f t="shared" si="49"/>
        <v>NA</v>
      </c>
      <c r="O100" s="13" t="str">
        <f t="shared" si="61"/>
        <v>NA</v>
      </c>
      <c r="P100" s="7" t="str">
        <f t="shared" si="50"/>
        <v>NA</v>
      </c>
      <c r="Q100" s="12">
        <f t="shared" si="55"/>
        <v>90</v>
      </c>
      <c r="R100" s="9">
        <v>38.397548135644286</v>
      </c>
      <c r="S100" s="11">
        <f t="shared" si="58"/>
        <v>0.12700000000000003</v>
      </c>
      <c r="T100" s="10">
        <f t="shared" si="51"/>
        <v>1013416.6658165699</v>
      </c>
      <c r="U100" s="10">
        <f t="shared" si="59"/>
        <v>1116713.4410183581</v>
      </c>
      <c r="V100" s="10">
        <f t="shared" si="52"/>
        <v>1000</v>
      </c>
      <c r="W100" s="10">
        <f t="shared" si="53"/>
        <v>472105.61333534098</v>
      </c>
      <c r="X100" s="9">
        <f t="shared" si="36"/>
        <v>26.04332954977675</v>
      </c>
      <c r="Y100" s="9">
        <f t="shared" si="56"/>
        <v>29108.979486656077</v>
      </c>
      <c r="AA100" s="10">
        <f t="shared" si="37"/>
        <v>7542.4257517795395</v>
      </c>
      <c r="AB100" s="10">
        <f t="shared" si="57"/>
        <v>686360.74341193831</v>
      </c>
      <c r="AC100" s="23"/>
      <c r="AD100" s="25" t="str">
        <f t="shared" si="38"/>
        <v>NA</v>
      </c>
      <c r="AE100" s="25" t="str">
        <f t="shared" si="39"/>
        <v>NA</v>
      </c>
      <c r="AF100" s="25" t="str">
        <f t="shared" si="40"/>
        <v>NA</v>
      </c>
      <c r="AG100" s="25">
        <f t="shared" si="41"/>
        <v>0</v>
      </c>
      <c r="AH100" s="25">
        <f t="shared" si="42"/>
        <v>0</v>
      </c>
      <c r="AI100" s="25">
        <f t="shared" si="43"/>
        <v>0</v>
      </c>
      <c r="AJ100" s="25">
        <f t="shared" si="44"/>
        <v>0</v>
      </c>
      <c r="AK100" s="25">
        <f t="shared" si="45"/>
        <v>0</v>
      </c>
      <c r="AL100" s="25">
        <f t="shared" si="46"/>
        <v>0</v>
      </c>
      <c r="AM100" s="25">
        <f t="shared" si="47"/>
        <v>0</v>
      </c>
      <c r="AO100" t="str">
        <f t="shared" ref="AO100:AO163" si="62">IF(C100="NA","NA",INT(C100/12)-(C100/12))</f>
        <v>NA</v>
      </c>
    </row>
    <row r="101" spans="1:41" x14ac:dyDescent="0.3">
      <c r="A101" s="4">
        <f t="shared" si="54"/>
        <v>92</v>
      </c>
      <c r="B101">
        <v>37.89838000988091</v>
      </c>
      <c r="C101" s="5" t="str">
        <f t="shared" si="33"/>
        <v>NA</v>
      </c>
      <c r="D101" s="6" t="str">
        <f t="shared" si="48"/>
        <v>NA</v>
      </c>
      <c r="E101" s="7" t="str">
        <f t="shared" si="34"/>
        <v>NA</v>
      </c>
      <c r="I101" s="14"/>
      <c r="J101" s="14"/>
      <c r="K101" s="18"/>
      <c r="L101" s="7" t="str">
        <f t="shared" si="35"/>
        <v>NA</v>
      </c>
      <c r="M101" s="7" t="str">
        <f t="shared" si="60"/>
        <v>NA</v>
      </c>
      <c r="N101" s="14" t="str">
        <f t="shared" si="49"/>
        <v>NA</v>
      </c>
      <c r="O101" s="13" t="str">
        <f t="shared" si="61"/>
        <v>NA</v>
      </c>
      <c r="P101" s="7" t="str">
        <f t="shared" si="50"/>
        <v>NA</v>
      </c>
      <c r="Q101" s="12">
        <f t="shared" si="55"/>
        <v>91</v>
      </c>
      <c r="R101" s="9">
        <v>37.89838000988091</v>
      </c>
      <c r="S101" s="11">
        <f t="shared" si="58"/>
        <v>-1.3000000000000001E-2</v>
      </c>
      <c r="T101" s="10">
        <f t="shared" si="51"/>
        <v>1029467.0839980857</v>
      </c>
      <c r="U101" s="10">
        <f t="shared" si="59"/>
        <v>1103183.1662851195</v>
      </c>
      <c r="V101" s="10">
        <f t="shared" si="52"/>
        <v>1000</v>
      </c>
      <c r="W101" s="10">
        <f t="shared" si="53"/>
        <v>473105.61333534098</v>
      </c>
      <c r="X101" s="9">
        <f t="shared" si="36"/>
        <v>26.386352127433383</v>
      </c>
      <c r="Y101" s="9">
        <f t="shared" si="56"/>
        <v>29135.365838783509</v>
      </c>
      <c r="AA101" s="10">
        <f t="shared" si="37"/>
        <v>7542.4257517795395</v>
      </c>
      <c r="AB101" s="10">
        <f t="shared" si="57"/>
        <v>693903.16916371789</v>
      </c>
      <c r="AC101" s="23"/>
      <c r="AD101" s="25" t="str">
        <f t="shared" si="38"/>
        <v>NA</v>
      </c>
      <c r="AE101" s="25" t="str">
        <f t="shared" si="39"/>
        <v>NA</v>
      </c>
      <c r="AF101" s="25" t="str">
        <f t="shared" si="40"/>
        <v>NA</v>
      </c>
      <c r="AG101" s="25">
        <f t="shared" si="41"/>
        <v>0</v>
      </c>
      <c r="AH101" s="25">
        <f t="shared" si="42"/>
        <v>0</v>
      </c>
      <c r="AI101" s="25">
        <f t="shared" si="43"/>
        <v>0</v>
      </c>
      <c r="AJ101" s="25">
        <f t="shared" si="44"/>
        <v>0</v>
      </c>
      <c r="AK101" s="25">
        <f t="shared" si="45"/>
        <v>0</v>
      </c>
      <c r="AL101" s="25">
        <f t="shared" si="46"/>
        <v>0</v>
      </c>
      <c r="AM101" s="25">
        <f t="shared" si="47"/>
        <v>0</v>
      </c>
      <c r="AO101" t="str">
        <f t="shared" si="62"/>
        <v>NA</v>
      </c>
    </row>
    <row r="102" spans="1:41" x14ac:dyDescent="0.3">
      <c r="A102" s="4">
        <f t="shared" si="54"/>
        <v>93</v>
      </c>
      <c r="B102">
        <v>35.283391789199129</v>
      </c>
      <c r="C102" s="5" t="str">
        <f t="shared" si="33"/>
        <v>NA</v>
      </c>
      <c r="D102" s="6" t="str">
        <f t="shared" si="48"/>
        <v>NA</v>
      </c>
      <c r="E102" s="7" t="str">
        <f t="shared" si="34"/>
        <v>NA</v>
      </c>
      <c r="I102" s="14"/>
      <c r="J102" s="14"/>
      <c r="K102" s="18"/>
      <c r="L102" s="7" t="str">
        <f t="shared" si="35"/>
        <v>NA</v>
      </c>
      <c r="M102" s="7" t="str">
        <f t="shared" si="60"/>
        <v>NA</v>
      </c>
      <c r="N102" s="14" t="str">
        <f t="shared" si="49"/>
        <v>NA</v>
      </c>
      <c r="O102" s="13" t="str">
        <f t="shared" si="61"/>
        <v>NA</v>
      </c>
      <c r="P102" s="7" t="str">
        <f t="shared" si="50"/>
        <v>NA</v>
      </c>
      <c r="Q102" s="12">
        <f t="shared" si="55"/>
        <v>92</v>
      </c>
      <c r="R102" s="9">
        <v>35.283391789199129</v>
      </c>
      <c r="S102" s="11">
        <f t="shared" si="58"/>
        <v>-6.899999999999995E-2</v>
      </c>
      <c r="T102" s="10">
        <f t="shared" si="51"/>
        <v>1045651.2556644478</v>
      </c>
      <c r="U102" s="10">
        <f t="shared" si="59"/>
        <v>1027994.5278114463</v>
      </c>
      <c r="V102" s="10">
        <f t="shared" si="52"/>
        <v>15000</v>
      </c>
      <c r="W102" s="10">
        <f t="shared" si="53"/>
        <v>488105.61333534098</v>
      </c>
      <c r="X102" s="9">
        <f t="shared" si="36"/>
        <v>425.12919646777738</v>
      </c>
      <c r="Y102" s="9">
        <f t="shared" si="56"/>
        <v>29560.495035251286</v>
      </c>
      <c r="AA102" s="10">
        <f t="shared" si="37"/>
        <v>7542.4257517795395</v>
      </c>
      <c r="AB102" s="10">
        <f t="shared" si="57"/>
        <v>701445.59491549747</v>
      </c>
      <c r="AC102" s="23"/>
      <c r="AD102" s="25" t="str">
        <f t="shared" si="38"/>
        <v>NA</v>
      </c>
      <c r="AE102" s="25" t="str">
        <f t="shared" si="39"/>
        <v>NA</v>
      </c>
      <c r="AF102" s="25" t="str">
        <f t="shared" si="40"/>
        <v>NA</v>
      </c>
      <c r="AG102" s="25">
        <f t="shared" si="41"/>
        <v>0</v>
      </c>
      <c r="AH102" s="25">
        <f t="shared" si="42"/>
        <v>0</v>
      </c>
      <c r="AI102" s="25">
        <f t="shared" si="43"/>
        <v>0</v>
      </c>
      <c r="AJ102" s="25">
        <f t="shared" si="44"/>
        <v>0</v>
      </c>
      <c r="AK102" s="25">
        <f t="shared" si="45"/>
        <v>0</v>
      </c>
      <c r="AL102" s="25">
        <f t="shared" si="46"/>
        <v>0</v>
      </c>
      <c r="AM102" s="25">
        <f t="shared" si="47"/>
        <v>0</v>
      </c>
      <c r="AO102" t="str">
        <f t="shared" si="62"/>
        <v>NA</v>
      </c>
    </row>
    <row r="103" spans="1:41" x14ac:dyDescent="0.3">
      <c r="A103" s="4">
        <f t="shared" si="54"/>
        <v>94</v>
      </c>
      <c r="B103">
        <v>35.353958572777529</v>
      </c>
      <c r="C103" s="5" t="str">
        <f t="shared" si="33"/>
        <v>NA</v>
      </c>
      <c r="D103" s="6" t="str">
        <f t="shared" si="48"/>
        <v>NA</v>
      </c>
      <c r="E103" s="7" t="str">
        <f t="shared" si="34"/>
        <v>NA</v>
      </c>
      <c r="I103" s="14"/>
      <c r="J103" s="14"/>
      <c r="K103" s="18"/>
      <c r="L103" s="7" t="str">
        <f t="shared" si="35"/>
        <v>NA</v>
      </c>
      <c r="M103" s="7" t="str">
        <f t="shared" si="60"/>
        <v>NA</v>
      </c>
      <c r="N103" s="14" t="str">
        <f t="shared" si="49"/>
        <v>NA</v>
      </c>
      <c r="O103" s="13" t="str">
        <f t="shared" si="61"/>
        <v>NA</v>
      </c>
      <c r="P103" s="7" t="str">
        <f t="shared" si="50"/>
        <v>NA</v>
      </c>
      <c r="Q103" s="12">
        <f t="shared" si="55"/>
        <v>93</v>
      </c>
      <c r="R103" s="9">
        <v>35.353958572777529</v>
      </c>
      <c r="S103" s="11">
        <f t="shared" si="58"/>
        <v>2.0000000000000451E-3</v>
      </c>
      <c r="T103" s="10">
        <f t="shared" si="51"/>
        <v>1061970.2954280286</v>
      </c>
      <c r="U103" s="10">
        <f t="shared" si="59"/>
        <v>1045080.5168670693</v>
      </c>
      <c r="V103" s="10">
        <f t="shared" si="52"/>
        <v>15000</v>
      </c>
      <c r="W103" s="10">
        <f t="shared" si="53"/>
        <v>503105.61333534098</v>
      </c>
      <c r="X103" s="9">
        <f t="shared" si="36"/>
        <v>424.28063519738259</v>
      </c>
      <c r="Y103" s="9">
        <f t="shared" si="56"/>
        <v>29984.775670448667</v>
      </c>
      <c r="AA103" s="10">
        <f t="shared" si="37"/>
        <v>7542.4257517795395</v>
      </c>
      <c r="AB103" s="10">
        <f t="shared" si="57"/>
        <v>708988.02066727704</v>
      </c>
      <c r="AC103" s="23"/>
      <c r="AD103" s="25" t="str">
        <f t="shared" si="38"/>
        <v>NA</v>
      </c>
      <c r="AE103" s="25" t="str">
        <f t="shared" si="39"/>
        <v>NA</v>
      </c>
      <c r="AF103" s="25" t="str">
        <f t="shared" si="40"/>
        <v>NA</v>
      </c>
      <c r="AG103" s="25">
        <f t="shared" si="41"/>
        <v>0</v>
      </c>
      <c r="AH103" s="25">
        <f t="shared" si="42"/>
        <v>0</v>
      </c>
      <c r="AI103" s="25">
        <f t="shared" si="43"/>
        <v>0</v>
      </c>
      <c r="AJ103" s="25">
        <f t="shared" si="44"/>
        <v>0</v>
      </c>
      <c r="AK103" s="25">
        <f t="shared" si="45"/>
        <v>0</v>
      </c>
      <c r="AL103" s="25">
        <f t="shared" si="46"/>
        <v>0</v>
      </c>
      <c r="AM103" s="25">
        <f t="shared" si="47"/>
        <v>0</v>
      </c>
      <c r="AO103" t="str">
        <f t="shared" si="62"/>
        <v>NA</v>
      </c>
    </row>
    <row r="104" spans="1:41" x14ac:dyDescent="0.3">
      <c r="A104" s="4">
        <f t="shared" si="54"/>
        <v>95</v>
      </c>
      <c r="B104">
        <v>33.763030437002541</v>
      </c>
      <c r="C104" s="5" t="str">
        <f t="shared" si="33"/>
        <v>NA</v>
      </c>
      <c r="D104" s="6" t="str">
        <f t="shared" si="48"/>
        <v>NA</v>
      </c>
      <c r="E104" s="7" t="str">
        <f t="shared" si="34"/>
        <v>NA</v>
      </c>
      <c r="I104" s="14"/>
      <c r="J104" s="14"/>
      <c r="K104" s="18"/>
      <c r="L104" s="7" t="str">
        <f t="shared" si="35"/>
        <v>NA</v>
      </c>
      <c r="M104" s="7" t="str">
        <f t="shared" si="60"/>
        <v>NA</v>
      </c>
      <c r="N104" s="14" t="str">
        <f t="shared" si="49"/>
        <v>NA</v>
      </c>
      <c r="O104" s="13" t="str">
        <f t="shared" si="61"/>
        <v>NA</v>
      </c>
      <c r="P104" s="7" t="str">
        <f t="shared" si="50"/>
        <v>NA</v>
      </c>
      <c r="Q104" s="12">
        <f t="shared" si="55"/>
        <v>94</v>
      </c>
      <c r="R104" s="9">
        <v>33.763030437002541</v>
      </c>
      <c r="S104" s="11">
        <f t="shared" si="58"/>
        <v>-4.4999999999999964E-2</v>
      </c>
      <c r="T104" s="10">
        <f t="shared" si="51"/>
        <v>1078425.3271896399</v>
      </c>
      <c r="U104" s="10">
        <f t="shared" si="59"/>
        <v>1012376.8936080512</v>
      </c>
      <c r="V104" s="10">
        <f t="shared" si="52"/>
        <v>15000</v>
      </c>
      <c r="W104" s="10">
        <f t="shared" si="53"/>
        <v>518105.61333534098</v>
      </c>
      <c r="X104" s="9">
        <f t="shared" si="36"/>
        <v>444.27291643704984</v>
      </c>
      <c r="Y104" s="9">
        <f t="shared" si="56"/>
        <v>30429.048586885718</v>
      </c>
      <c r="AA104" s="10">
        <f t="shared" si="37"/>
        <v>7542.4257517795395</v>
      </c>
      <c r="AB104" s="10">
        <f t="shared" si="57"/>
        <v>716530.44641905662</v>
      </c>
      <c r="AC104" s="23"/>
      <c r="AD104" s="25" t="str">
        <f t="shared" si="38"/>
        <v>NA</v>
      </c>
      <c r="AE104" s="25" t="str">
        <f t="shared" si="39"/>
        <v>NA</v>
      </c>
      <c r="AF104" s="25" t="str">
        <f t="shared" si="40"/>
        <v>NA</v>
      </c>
      <c r="AG104" s="25">
        <f t="shared" si="41"/>
        <v>0</v>
      </c>
      <c r="AH104" s="25">
        <f t="shared" si="42"/>
        <v>0</v>
      </c>
      <c r="AI104" s="25">
        <f t="shared" si="43"/>
        <v>0</v>
      </c>
      <c r="AJ104" s="25">
        <f t="shared" si="44"/>
        <v>0</v>
      </c>
      <c r="AK104" s="25">
        <f t="shared" si="45"/>
        <v>0</v>
      </c>
      <c r="AL104" s="25">
        <f t="shared" si="46"/>
        <v>0</v>
      </c>
      <c r="AM104" s="25">
        <f t="shared" si="47"/>
        <v>0</v>
      </c>
      <c r="AO104" t="str">
        <f t="shared" si="62"/>
        <v>NA</v>
      </c>
    </row>
    <row r="105" spans="1:41" x14ac:dyDescent="0.3">
      <c r="A105" s="4">
        <f t="shared" si="54"/>
        <v>96</v>
      </c>
      <c r="B105">
        <v>34.708395289238616</v>
      </c>
      <c r="C105" s="5" t="str">
        <f t="shared" si="33"/>
        <v>NA</v>
      </c>
      <c r="D105" s="6" t="str">
        <f t="shared" si="48"/>
        <v>NA</v>
      </c>
      <c r="E105" s="7" t="str">
        <f t="shared" si="34"/>
        <v>NA</v>
      </c>
      <c r="I105" s="14"/>
      <c r="J105" s="14"/>
      <c r="K105" s="18"/>
      <c r="L105" s="7" t="str">
        <f t="shared" si="35"/>
        <v>NA</v>
      </c>
      <c r="M105" s="7" t="str">
        <f t="shared" si="60"/>
        <v>NA</v>
      </c>
      <c r="N105" s="14" t="str">
        <f t="shared" si="49"/>
        <v>NA</v>
      </c>
      <c r="O105" s="13" t="str">
        <f t="shared" si="61"/>
        <v>NA</v>
      </c>
      <c r="P105" s="7" t="str">
        <f t="shared" si="50"/>
        <v>NA</v>
      </c>
      <c r="Q105" s="12">
        <f t="shared" si="55"/>
        <v>95</v>
      </c>
      <c r="R105" s="9">
        <v>34.708395289238616</v>
      </c>
      <c r="S105" s="11">
        <f t="shared" si="58"/>
        <v>2.8000000000000119E-2</v>
      </c>
      <c r="T105" s="10">
        <f t="shared" si="51"/>
        <v>1095017.4842159313</v>
      </c>
      <c r="U105" s="10">
        <f t="shared" si="59"/>
        <v>1056143.4466290767</v>
      </c>
      <c r="V105" s="10">
        <f t="shared" si="52"/>
        <v>15000</v>
      </c>
      <c r="W105" s="10">
        <f t="shared" si="53"/>
        <v>533105.61333534098</v>
      </c>
      <c r="X105" s="9">
        <f t="shared" si="36"/>
        <v>432.17209770141028</v>
      </c>
      <c r="Y105" s="9">
        <f t="shared" si="56"/>
        <v>30861.22068458713</v>
      </c>
      <c r="AA105" s="10">
        <f t="shared" si="37"/>
        <v>7542.4257517795395</v>
      </c>
      <c r="AB105" s="10">
        <f t="shared" si="57"/>
        <v>724072.8721708362</v>
      </c>
      <c r="AC105" s="23"/>
      <c r="AD105" s="25" t="str">
        <f t="shared" si="38"/>
        <v>NA</v>
      </c>
      <c r="AE105" s="25" t="str">
        <f t="shared" si="39"/>
        <v>NA</v>
      </c>
      <c r="AF105" s="25" t="str">
        <f t="shared" si="40"/>
        <v>NA</v>
      </c>
      <c r="AG105" s="25">
        <f t="shared" si="41"/>
        <v>0</v>
      </c>
      <c r="AH105" s="25">
        <f t="shared" si="42"/>
        <v>0</v>
      </c>
      <c r="AI105" s="25">
        <f t="shared" si="43"/>
        <v>0</v>
      </c>
      <c r="AJ105" s="25">
        <f t="shared" si="44"/>
        <v>0</v>
      </c>
      <c r="AK105" s="25">
        <f t="shared" si="45"/>
        <v>0</v>
      </c>
      <c r="AL105" s="25">
        <f t="shared" si="46"/>
        <v>0</v>
      </c>
      <c r="AM105" s="25">
        <f t="shared" si="47"/>
        <v>0</v>
      </c>
      <c r="AO105" t="str">
        <f t="shared" si="62"/>
        <v>NA</v>
      </c>
    </row>
    <row r="106" spans="1:41" x14ac:dyDescent="0.3">
      <c r="A106" s="4">
        <f t="shared" si="54"/>
        <v>97</v>
      </c>
      <c r="B106">
        <v>34.708395289238616</v>
      </c>
      <c r="C106" s="5">
        <f t="shared" si="33"/>
        <v>0</v>
      </c>
      <c r="D106" s="6">
        <f t="shared" si="48"/>
        <v>0</v>
      </c>
      <c r="E106" s="7">
        <f t="shared" si="34"/>
        <v>7542.4257517795395</v>
      </c>
      <c r="I106" s="14"/>
      <c r="J106" s="14"/>
      <c r="K106" s="18"/>
      <c r="L106" s="7">
        <f t="shared" si="35"/>
        <v>7542.4257517795395</v>
      </c>
      <c r="M106" s="7">
        <f t="shared" si="60"/>
        <v>7542.4257517795395</v>
      </c>
      <c r="N106" s="14">
        <f t="shared" si="49"/>
        <v>217.30839726024666</v>
      </c>
      <c r="O106" s="13">
        <f t="shared" si="61"/>
        <v>217.30839726024666</v>
      </c>
      <c r="P106" s="7">
        <f t="shared" si="50"/>
        <v>7542.4257517795395</v>
      </c>
      <c r="Q106" s="12">
        <f t="shared" si="55"/>
        <v>96</v>
      </c>
      <c r="R106" s="9">
        <v>34.708395289238616</v>
      </c>
      <c r="S106" s="11">
        <f t="shared" si="58"/>
        <v>0</v>
      </c>
      <c r="T106" s="10">
        <f t="shared" si="51"/>
        <v>1111747.9092174417</v>
      </c>
      <c r="U106" s="10">
        <f t="shared" si="59"/>
        <v>1071143.4466290767</v>
      </c>
      <c r="V106" s="10">
        <f t="shared" si="52"/>
        <v>15000</v>
      </c>
      <c r="W106" s="10">
        <f t="shared" si="53"/>
        <v>548105.61333534098</v>
      </c>
      <c r="X106" s="9">
        <f t="shared" si="36"/>
        <v>432.17209770141028</v>
      </c>
      <c r="Y106" s="9">
        <f t="shared" si="56"/>
        <v>31293.392782288542</v>
      </c>
      <c r="AA106" s="10">
        <f t="shared" si="37"/>
        <v>7542.4257517795395</v>
      </c>
      <c r="AB106" s="10">
        <f t="shared" si="57"/>
        <v>731615.29792261578</v>
      </c>
      <c r="AC106" s="23"/>
      <c r="AD106" s="25">
        <f t="shared" si="38"/>
        <v>-7542.4257517795395</v>
      </c>
      <c r="AE106" s="25">
        <f t="shared" si="39"/>
        <v>-7542.4257517795395</v>
      </c>
      <c r="AF106" s="25">
        <f t="shared" si="40"/>
        <v>0</v>
      </c>
      <c r="AG106" s="25">
        <f t="shared" si="41"/>
        <v>0</v>
      </c>
      <c r="AH106" s="25">
        <f t="shared" si="42"/>
        <v>0</v>
      </c>
      <c r="AI106" s="25">
        <f t="shared" si="43"/>
        <v>0</v>
      </c>
      <c r="AJ106" s="25">
        <f t="shared" si="44"/>
        <v>0</v>
      </c>
      <c r="AK106" s="25">
        <f t="shared" si="45"/>
        <v>0</v>
      </c>
      <c r="AL106" s="25">
        <f t="shared" si="46"/>
        <v>0</v>
      </c>
      <c r="AM106" s="25">
        <f t="shared" si="47"/>
        <v>0</v>
      </c>
      <c r="AO106">
        <f t="shared" si="62"/>
        <v>0</v>
      </c>
    </row>
    <row r="107" spans="1:41" x14ac:dyDescent="0.3">
      <c r="A107" s="4">
        <f t="shared" si="54"/>
        <v>98</v>
      </c>
      <c r="B107">
        <v>32.20939082841344</v>
      </c>
      <c r="C107" s="5">
        <f t="shared" si="33"/>
        <v>1</v>
      </c>
      <c r="D107" s="6">
        <f t="shared" si="48"/>
        <v>-7.1999999999999884E-2</v>
      </c>
      <c r="E107" s="7">
        <f t="shared" si="34"/>
        <v>7605.2792997110082</v>
      </c>
      <c r="I107" s="14"/>
      <c r="J107" s="14"/>
      <c r="K107" s="18"/>
      <c r="L107" s="7">
        <f t="shared" si="35"/>
        <v>7542.4257517795395</v>
      </c>
      <c r="M107" s="7">
        <f t="shared" si="60"/>
        <v>15084.851503559079</v>
      </c>
      <c r="N107" s="14">
        <f t="shared" si="49"/>
        <v>234.1685315304382</v>
      </c>
      <c r="O107" s="13">
        <f t="shared" si="61"/>
        <v>451.47692879068484</v>
      </c>
      <c r="P107" s="7">
        <f t="shared" si="50"/>
        <v>14541.796849430952</v>
      </c>
      <c r="Q107" s="12">
        <f t="shared" si="55"/>
        <v>97</v>
      </c>
      <c r="R107" s="9">
        <v>32.20939082841344</v>
      </c>
      <c r="S107" s="11">
        <f t="shared" si="58"/>
        <v>-7.1999999999999884E-2</v>
      </c>
      <c r="T107" s="10">
        <f t="shared" si="51"/>
        <v>1128617.754427298</v>
      </c>
      <c r="U107" s="10">
        <f t="shared" si="59"/>
        <v>1007941.1184717834</v>
      </c>
      <c r="V107" s="10">
        <f t="shared" si="52"/>
        <v>15000</v>
      </c>
      <c r="W107" s="10">
        <f t="shared" si="53"/>
        <v>563105.61333534098</v>
      </c>
      <c r="X107" s="9">
        <f t="shared" si="36"/>
        <v>465.70269148858864</v>
      </c>
      <c r="Y107" s="9">
        <f t="shared" si="56"/>
        <v>31759.095473777132</v>
      </c>
      <c r="AA107" s="10">
        <f t="shared" si="37"/>
        <v>7542.4257517795395</v>
      </c>
      <c r="AB107" s="10">
        <f t="shared" si="57"/>
        <v>739157.72367439535</v>
      </c>
      <c r="AC107" s="23"/>
      <c r="AD107" s="25">
        <f t="shared" si="38"/>
        <v>-7542.4257517795395</v>
      </c>
      <c r="AE107" s="25">
        <f t="shared" si="39"/>
        <v>-7542.4257517795395</v>
      </c>
      <c r="AF107" s="25">
        <f t="shared" si="40"/>
        <v>0</v>
      </c>
      <c r="AG107" s="25">
        <f t="shared" si="41"/>
        <v>0</v>
      </c>
      <c r="AH107" s="25">
        <f t="shared" si="42"/>
        <v>0</v>
      </c>
      <c r="AI107" s="25">
        <f t="shared" si="43"/>
        <v>0</v>
      </c>
      <c r="AJ107" s="25">
        <f t="shared" si="44"/>
        <v>0</v>
      </c>
      <c r="AK107" s="25">
        <f t="shared" si="45"/>
        <v>0</v>
      </c>
      <c r="AL107" s="25">
        <f t="shared" si="46"/>
        <v>0</v>
      </c>
      <c r="AM107" s="25">
        <f t="shared" si="47"/>
        <v>0</v>
      </c>
      <c r="AO107">
        <f t="shared" si="62"/>
        <v>-8.3333333333333329E-2</v>
      </c>
    </row>
    <row r="108" spans="1:41" x14ac:dyDescent="0.3">
      <c r="A108" s="4">
        <f t="shared" si="54"/>
        <v>99</v>
      </c>
      <c r="B108">
        <v>31.307527885217862</v>
      </c>
      <c r="C108" s="5">
        <f t="shared" si="33"/>
        <v>2</v>
      </c>
      <c r="D108" s="6">
        <f t="shared" si="48"/>
        <v>-2.8000000000000053E-2</v>
      </c>
      <c r="E108" s="7">
        <f t="shared" si="34"/>
        <v>15273.935926919619</v>
      </c>
      <c r="I108" s="14"/>
      <c r="J108" s="14"/>
      <c r="K108" s="18"/>
      <c r="L108" s="7">
        <f t="shared" si="35"/>
        <v>7542.4257517795395</v>
      </c>
      <c r="M108" s="7">
        <f t="shared" si="60"/>
        <v>22627.277255338617</v>
      </c>
      <c r="N108" s="14">
        <f t="shared" si="49"/>
        <v>240.91412708892821</v>
      </c>
      <c r="O108" s="13">
        <f t="shared" si="61"/>
        <v>692.39105587961308</v>
      </c>
      <c r="P108" s="7">
        <f t="shared" si="50"/>
        <v>21677.052289426425</v>
      </c>
      <c r="Q108" s="12">
        <f t="shared" si="55"/>
        <v>98</v>
      </c>
      <c r="R108" s="9">
        <v>31.307527885217862</v>
      </c>
      <c r="S108" s="11">
        <f t="shared" si="58"/>
        <v>-2.8000000000000053E-2</v>
      </c>
      <c r="T108" s="10">
        <f t="shared" si="51"/>
        <v>1145628.1816805701</v>
      </c>
      <c r="U108" s="10">
        <f t="shared" si="59"/>
        <v>994298.76715457335</v>
      </c>
      <c r="V108" s="10">
        <f t="shared" si="52"/>
        <v>15000</v>
      </c>
      <c r="W108" s="10">
        <f t="shared" si="53"/>
        <v>578105.61333534098</v>
      </c>
      <c r="X108" s="9">
        <f t="shared" si="36"/>
        <v>479.11799535863031</v>
      </c>
      <c r="Y108" s="9">
        <f t="shared" si="56"/>
        <v>32238.213469135761</v>
      </c>
      <c r="AA108" s="10">
        <f t="shared" si="37"/>
        <v>7542.4257517795395</v>
      </c>
      <c r="AB108" s="10">
        <f t="shared" si="57"/>
        <v>746700.14942617493</v>
      </c>
      <c r="AC108" s="23"/>
      <c r="AD108" s="25">
        <f t="shared" si="38"/>
        <v>-7542.4257517795395</v>
      </c>
      <c r="AE108" s="25">
        <f t="shared" si="39"/>
        <v>-7542.4257517795395</v>
      </c>
      <c r="AF108" s="25">
        <f t="shared" si="40"/>
        <v>0</v>
      </c>
      <c r="AG108" s="25">
        <f t="shared" si="41"/>
        <v>0</v>
      </c>
      <c r="AH108" s="25">
        <f t="shared" si="42"/>
        <v>0</v>
      </c>
      <c r="AI108" s="25">
        <f t="shared" si="43"/>
        <v>0</v>
      </c>
      <c r="AJ108" s="25">
        <f t="shared" si="44"/>
        <v>0</v>
      </c>
      <c r="AK108" s="25">
        <f t="shared" si="45"/>
        <v>0</v>
      </c>
      <c r="AL108" s="25">
        <f t="shared" si="46"/>
        <v>0</v>
      </c>
      <c r="AM108" s="25">
        <f t="shared" si="47"/>
        <v>0</v>
      </c>
      <c r="AO108">
        <f t="shared" si="62"/>
        <v>-0.16666666666666666</v>
      </c>
    </row>
    <row r="109" spans="1:41" x14ac:dyDescent="0.3">
      <c r="A109" s="4">
        <f t="shared" si="54"/>
        <v>100</v>
      </c>
      <c r="B109">
        <v>37.068113016097946</v>
      </c>
      <c r="C109" s="5">
        <f t="shared" si="33"/>
        <v>3</v>
      </c>
      <c r="D109" s="6">
        <f t="shared" si="48"/>
        <v>0.18399999999999994</v>
      </c>
      <c r="E109" s="7">
        <f t="shared" si="34"/>
        <v>23006.498026021571</v>
      </c>
      <c r="I109" s="14"/>
      <c r="J109" s="14"/>
      <c r="K109" s="18"/>
      <c r="L109" s="7">
        <f t="shared" si="35"/>
        <v>7542.4257517795395</v>
      </c>
      <c r="M109" s="7">
        <f t="shared" si="60"/>
        <v>30169.703007118158</v>
      </c>
      <c r="N109" s="14">
        <f t="shared" si="49"/>
        <v>203.47476950078396</v>
      </c>
      <c r="O109" s="13">
        <f t="shared" si="61"/>
        <v>895.86582538039704</v>
      </c>
      <c r="P109" s="7">
        <f t="shared" si="50"/>
        <v>33208.055662460429</v>
      </c>
      <c r="Q109" s="12">
        <f t="shared" si="55"/>
        <v>99</v>
      </c>
      <c r="R109" s="9">
        <v>37.068113016097946</v>
      </c>
      <c r="S109" s="11">
        <f t="shared" si="58"/>
        <v>0.18399999999999994</v>
      </c>
      <c r="T109" s="10">
        <f t="shared" si="51"/>
        <v>1162780.3624942855</v>
      </c>
      <c r="U109" s="10">
        <f t="shared" si="59"/>
        <v>1195009.7403110147</v>
      </c>
      <c r="V109" s="10">
        <f t="shared" si="52"/>
        <v>1000</v>
      </c>
      <c r="W109" s="10">
        <f t="shared" si="53"/>
        <v>579105.61333534098</v>
      </c>
      <c r="X109" s="9">
        <f t="shared" si="36"/>
        <v>26.977364603526482</v>
      </c>
      <c r="Y109" s="9">
        <f t="shared" si="56"/>
        <v>32265.190833739289</v>
      </c>
      <c r="AA109" s="10">
        <f t="shared" si="37"/>
        <v>7542.4257517795395</v>
      </c>
      <c r="AB109" s="10">
        <f t="shared" si="57"/>
        <v>754242.57517795451</v>
      </c>
      <c r="AC109" s="23"/>
      <c r="AD109" s="25">
        <f t="shared" si="38"/>
        <v>-7542.4257517795395</v>
      </c>
      <c r="AE109" s="25">
        <f t="shared" si="39"/>
        <v>-7542.4257517795395</v>
      </c>
      <c r="AF109" s="25">
        <f t="shared" si="40"/>
        <v>0</v>
      </c>
      <c r="AG109" s="25">
        <f t="shared" si="41"/>
        <v>0</v>
      </c>
      <c r="AH109" s="25">
        <f t="shared" si="42"/>
        <v>0</v>
      </c>
      <c r="AI109" s="25">
        <f t="shared" si="43"/>
        <v>0</v>
      </c>
      <c r="AJ109" s="25">
        <f t="shared" si="44"/>
        <v>0</v>
      </c>
      <c r="AK109" s="25">
        <f t="shared" si="45"/>
        <v>0</v>
      </c>
      <c r="AL109" s="25">
        <f t="shared" si="46"/>
        <v>0</v>
      </c>
      <c r="AM109" s="25">
        <f t="shared" si="47"/>
        <v>0</v>
      </c>
      <c r="AO109">
        <f t="shared" si="62"/>
        <v>-0.25</v>
      </c>
    </row>
    <row r="110" spans="1:41" x14ac:dyDescent="0.3">
      <c r="A110" s="4">
        <f t="shared" si="54"/>
        <v>101</v>
      </c>
      <c r="B110">
        <v>45.593779009800471</v>
      </c>
      <c r="C110" s="5">
        <f t="shared" si="33"/>
        <v>4</v>
      </c>
      <c r="D110" s="6">
        <f t="shared" si="48"/>
        <v>0.22999999999999993</v>
      </c>
      <c r="E110" s="7">
        <f t="shared" si="34"/>
        <v>30803.498142616067</v>
      </c>
      <c r="I110" s="14"/>
      <c r="J110" s="14"/>
      <c r="K110" s="18"/>
      <c r="L110" s="7">
        <f t="shared" si="35"/>
        <v>7542.4257517795395</v>
      </c>
      <c r="M110" s="7">
        <f t="shared" si="60"/>
        <v>37712.128758897699</v>
      </c>
      <c r="N110" s="14">
        <f t="shared" si="49"/>
        <v>165.42664187055607</v>
      </c>
      <c r="O110" s="13">
        <f t="shared" si="61"/>
        <v>1061.292467250953</v>
      </c>
      <c r="P110" s="7">
        <f t="shared" si="50"/>
        <v>48388.334216605857</v>
      </c>
      <c r="Q110" s="12">
        <f t="shared" si="55"/>
        <v>100</v>
      </c>
      <c r="R110" s="9">
        <v>45.593779009800471</v>
      </c>
      <c r="S110" s="11">
        <f t="shared" si="58"/>
        <v>0.22999999999999993</v>
      </c>
      <c r="T110" s="10">
        <f t="shared" si="51"/>
        <v>1180075.4781481151</v>
      </c>
      <c r="U110" s="10">
        <f t="shared" si="59"/>
        <v>1471091.9805825481</v>
      </c>
      <c r="V110" s="10">
        <f t="shared" si="52"/>
        <v>1000</v>
      </c>
      <c r="W110" s="10">
        <f t="shared" si="53"/>
        <v>580105.61333534098</v>
      </c>
      <c r="X110" s="9">
        <f t="shared" si="36"/>
        <v>21.93281675083454</v>
      </c>
      <c r="Y110" s="9">
        <f t="shared" si="56"/>
        <v>32287.123650490124</v>
      </c>
      <c r="AA110" s="10">
        <f t="shared" si="37"/>
        <v>7542.4257517795395</v>
      </c>
      <c r="AB110" s="10">
        <f t="shared" si="57"/>
        <v>761785.00092973409</v>
      </c>
      <c r="AC110" s="23"/>
      <c r="AD110" s="25">
        <f t="shared" si="38"/>
        <v>-7542.4257517795395</v>
      </c>
      <c r="AE110" s="25">
        <f t="shared" si="39"/>
        <v>-7542.4257517795395</v>
      </c>
      <c r="AF110" s="25">
        <f t="shared" si="40"/>
        <v>0</v>
      </c>
      <c r="AG110" s="25">
        <f t="shared" si="41"/>
        <v>0</v>
      </c>
      <c r="AH110" s="25">
        <f t="shared" si="42"/>
        <v>0</v>
      </c>
      <c r="AI110" s="25">
        <f t="shared" si="43"/>
        <v>0</v>
      </c>
      <c r="AJ110" s="25">
        <f t="shared" si="44"/>
        <v>0</v>
      </c>
      <c r="AK110" s="25">
        <f t="shared" si="45"/>
        <v>0</v>
      </c>
      <c r="AL110" s="25">
        <f t="shared" si="46"/>
        <v>0</v>
      </c>
      <c r="AM110" s="25">
        <f t="shared" si="47"/>
        <v>0</v>
      </c>
      <c r="AO110">
        <f t="shared" si="62"/>
        <v>-0.33333333333333331</v>
      </c>
    </row>
    <row r="111" spans="1:41" x14ac:dyDescent="0.3">
      <c r="A111" s="4">
        <f t="shared" si="54"/>
        <v>102</v>
      </c>
      <c r="B111">
        <v>45.867341683859273</v>
      </c>
      <c r="C111" s="5">
        <f t="shared" si="33"/>
        <v>5</v>
      </c>
      <c r="D111" s="6">
        <f t="shared" si="48"/>
        <v>5.9999999999999767E-3</v>
      </c>
      <c r="E111" s="7">
        <f t="shared" si="34"/>
        <v>38665.473260182145</v>
      </c>
      <c r="I111" s="14"/>
      <c r="J111" s="14"/>
      <c r="K111" s="18"/>
      <c r="L111" s="7">
        <f t="shared" si="35"/>
        <v>7542.4257517795395</v>
      </c>
      <c r="M111" s="7">
        <f t="shared" si="60"/>
        <v>45254.554510677241</v>
      </c>
      <c r="N111" s="14">
        <f t="shared" si="49"/>
        <v>164.44000185939967</v>
      </c>
      <c r="O111" s="13">
        <f t="shared" si="61"/>
        <v>1225.7324691103527</v>
      </c>
      <c r="P111" s="7">
        <f t="shared" si="50"/>
        <v>56221.089973685026</v>
      </c>
      <c r="Q111" s="12">
        <f t="shared" si="55"/>
        <v>101</v>
      </c>
      <c r="R111" s="9">
        <v>45.867341683859273</v>
      </c>
      <c r="S111" s="11">
        <f t="shared" si="58"/>
        <v>5.9999999999999767E-3</v>
      </c>
      <c r="T111" s="10">
        <f t="shared" si="51"/>
        <v>1197514.7197657272</v>
      </c>
      <c r="U111" s="10">
        <f t="shared" si="59"/>
        <v>1480924.5324660433</v>
      </c>
      <c r="V111" s="10">
        <f t="shared" si="52"/>
        <v>1000</v>
      </c>
      <c r="W111" s="10">
        <f t="shared" si="53"/>
        <v>581105.61333534098</v>
      </c>
      <c r="X111" s="9">
        <f t="shared" si="36"/>
        <v>21.802004722499543</v>
      </c>
      <c r="Y111" s="9">
        <f t="shared" si="56"/>
        <v>32308.925655212624</v>
      </c>
      <c r="AA111" s="10">
        <f t="shared" si="37"/>
        <v>7542.4257517795395</v>
      </c>
      <c r="AB111" s="10">
        <f t="shared" si="57"/>
        <v>769327.42668151367</v>
      </c>
      <c r="AC111" s="23"/>
      <c r="AD111" s="25">
        <f t="shared" si="38"/>
        <v>-7542.4257517795395</v>
      </c>
      <c r="AE111" s="25">
        <f t="shared" si="39"/>
        <v>-7542.4257517795395</v>
      </c>
      <c r="AF111" s="25">
        <f t="shared" si="40"/>
        <v>0</v>
      </c>
      <c r="AG111" s="25">
        <f t="shared" si="41"/>
        <v>0</v>
      </c>
      <c r="AH111" s="25">
        <f t="shared" si="42"/>
        <v>0</v>
      </c>
      <c r="AI111" s="25">
        <f t="shared" si="43"/>
        <v>0</v>
      </c>
      <c r="AJ111" s="25">
        <f t="shared" si="44"/>
        <v>0</v>
      </c>
      <c r="AK111" s="25">
        <f t="shared" si="45"/>
        <v>0</v>
      </c>
      <c r="AL111" s="25">
        <f t="shared" si="46"/>
        <v>0</v>
      </c>
      <c r="AM111" s="25">
        <f t="shared" si="47"/>
        <v>0</v>
      </c>
      <c r="AO111">
        <f t="shared" si="62"/>
        <v>-0.41666666666666669</v>
      </c>
    </row>
    <row r="112" spans="1:41" x14ac:dyDescent="0.3">
      <c r="A112" s="4">
        <f t="shared" si="54"/>
        <v>103</v>
      </c>
      <c r="B112">
        <v>47.426831301110489</v>
      </c>
      <c r="C112" s="5">
        <f t="shared" si="33"/>
        <v>6</v>
      </c>
      <c r="D112" s="6">
        <f t="shared" si="48"/>
        <v>3.4000000000000023E-2</v>
      </c>
      <c r="E112" s="7">
        <f t="shared" si="34"/>
        <v>46592.964837061445</v>
      </c>
      <c r="I112" s="14"/>
      <c r="J112" s="14"/>
      <c r="K112" s="18"/>
      <c r="L112" s="7">
        <f t="shared" si="35"/>
        <v>7542.4257517795395</v>
      </c>
      <c r="M112" s="7">
        <f t="shared" si="60"/>
        <v>52796.980262456782</v>
      </c>
      <c r="N112" s="14">
        <f t="shared" si="49"/>
        <v>159.0328838098643</v>
      </c>
      <c r="O112" s="13">
        <f t="shared" si="61"/>
        <v>1384.7653529202171</v>
      </c>
      <c r="P112" s="7">
        <f t="shared" si="50"/>
        <v>65675.032784569863</v>
      </c>
      <c r="Q112" s="12">
        <f t="shared" si="55"/>
        <v>102</v>
      </c>
      <c r="R112" s="9">
        <v>47.426831301110489</v>
      </c>
      <c r="S112" s="11">
        <f t="shared" si="58"/>
        <v>3.4000000000000023E-2</v>
      </c>
      <c r="T112" s="10">
        <f t="shared" si="51"/>
        <v>1215099.2883968195</v>
      </c>
      <c r="U112" s="10">
        <f t="shared" si="59"/>
        <v>1532309.9665698889</v>
      </c>
      <c r="V112" s="10">
        <f t="shared" si="52"/>
        <v>1000</v>
      </c>
      <c r="W112" s="10">
        <f t="shared" si="53"/>
        <v>582105.61333534098</v>
      </c>
      <c r="X112" s="9">
        <f t="shared" si="36"/>
        <v>21.085110950192981</v>
      </c>
      <c r="Y112" s="9">
        <f t="shared" si="56"/>
        <v>32330.010766162817</v>
      </c>
      <c r="AA112" s="10">
        <f t="shared" si="37"/>
        <v>7542.4257517795395</v>
      </c>
      <c r="AB112" s="10">
        <f t="shared" si="57"/>
        <v>776869.85243329324</v>
      </c>
      <c r="AC112" s="23"/>
      <c r="AD112" s="25">
        <f t="shared" si="38"/>
        <v>-7542.4257517795395</v>
      </c>
      <c r="AE112" s="25">
        <f t="shared" si="39"/>
        <v>-7542.4257517795395</v>
      </c>
      <c r="AF112" s="25">
        <f t="shared" si="40"/>
        <v>0</v>
      </c>
      <c r="AG112" s="25">
        <f t="shared" si="41"/>
        <v>0</v>
      </c>
      <c r="AH112" s="25">
        <f t="shared" si="42"/>
        <v>0</v>
      </c>
      <c r="AI112" s="25">
        <f t="shared" si="43"/>
        <v>0</v>
      </c>
      <c r="AJ112" s="25">
        <f t="shared" si="44"/>
        <v>0</v>
      </c>
      <c r="AK112" s="25">
        <f t="shared" si="45"/>
        <v>0</v>
      </c>
      <c r="AL112" s="25">
        <f t="shared" si="46"/>
        <v>0</v>
      </c>
      <c r="AM112" s="25">
        <f t="shared" si="47"/>
        <v>0</v>
      </c>
      <c r="AO112">
        <f t="shared" si="62"/>
        <v>-0.5</v>
      </c>
    </row>
    <row r="113" spans="1:41" x14ac:dyDescent="0.3">
      <c r="A113" s="4">
        <f t="shared" si="54"/>
        <v>104</v>
      </c>
      <c r="B113">
        <v>46.668002000292724</v>
      </c>
      <c r="C113" s="5">
        <f t="shared" si="33"/>
        <v>7</v>
      </c>
      <c r="D113" s="6">
        <f t="shared" si="48"/>
        <v>-1.5999999999999955E-2</v>
      </c>
      <c r="E113" s="7">
        <f t="shared" si="34"/>
        <v>54586.518843747828</v>
      </c>
      <c r="I113" s="14"/>
      <c r="J113" s="14"/>
      <c r="K113" s="18"/>
      <c r="L113" s="7">
        <f t="shared" si="35"/>
        <v>7542.4257517795395</v>
      </c>
      <c r="M113" s="7">
        <f t="shared" si="60"/>
        <v>60339.406014236323</v>
      </c>
      <c r="N113" s="14">
        <f t="shared" si="49"/>
        <v>161.61878435961819</v>
      </c>
      <c r="O113" s="13">
        <f t="shared" si="61"/>
        <v>1546.3841372798352</v>
      </c>
      <c r="P113" s="7">
        <f t="shared" si="50"/>
        <v>72166.658011796288</v>
      </c>
      <c r="Q113" s="12">
        <f t="shared" si="55"/>
        <v>103</v>
      </c>
      <c r="R113" s="9">
        <v>46.668002000292724</v>
      </c>
      <c r="S113" s="11">
        <f t="shared" si="58"/>
        <v>-1.5999999999999955E-2</v>
      </c>
      <c r="T113" s="10">
        <f t="shared" si="51"/>
        <v>1232830.3950998366</v>
      </c>
      <c r="U113" s="10">
        <f t="shared" si="59"/>
        <v>1508777.0071047707</v>
      </c>
      <c r="V113" s="10">
        <f t="shared" si="52"/>
        <v>1000</v>
      </c>
      <c r="W113" s="10">
        <f t="shared" si="53"/>
        <v>583105.61333534098</v>
      </c>
      <c r="X113" s="9">
        <f t="shared" si="36"/>
        <v>21.427958282716443</v>
      </c>
      <c r="Y113" s="9">
        <f t="shared" si="56"/>
        <v>32351.438724445532</v>
      </c>
      <c r="AA113" s="10">
        <f t="shared" si="37"/>
        <v>7542.4257517795395</v>
      </c>
      <c r="AB113" s="10">
        <f t="shared" si="57"/>
        <v>784412.27818507282</v>
      </c>
      <c r="AC113" s="23"/>
      <c r="AD113" s="25">
        <f t="shared" si="38"/>
        <v>-7542.4257517795395</v>
      </c>
      <c r="AE113" s="25">
        <f t="shared" si="39"/>
        <v>-7542.4257517795395</v>
      </c>
      <c r="AF113" s="25">
        <f t="shared" si="40"/>
        <v>0</v>
      </c>
      <c r="AG113" s="25">
        <f t="shared" si="41"/>
        <v>0</v>
      </c>
      <c r="AH113" s="25">
        <f t="shared" si="42"/>
        <v>0</v>
      </c>
      <c r="AI113" s="25">
        <f t="shared" si="43"/>
        <v>0</v>
      </c>
      <c r="AJ113" s="25">
        <f t="shared" si="44"/>
        <v>0</v>
      </c>
      <c r="AK113" s="25">
        <f t="shared" si="45"/>
        <v>0</v>
      </c>
      <c r="AL113" s="25">
        <f t="shared" si="46"/>
        <v>0</v>
      </c>
      <c r="AM113" s="25">
        <f t="shared" si="47"/>
        <v>0</v>
      </c>
      <c r="AO113">
        <f t="shared" si="62"/>
        <v>-0.58333333333333337</v>
      </c>
    </row>
    <row r="114" spans="1:41" x14ac:dyDescent="0.3">
      <c r="A114" s="4">
        <f t="shared" si="54"/>
        <v>105</v>
      </c>
      <c r="B114">
        <v>52.081490232326686</v>
      </c>
      <c r="C114" s="5">
        <f t="shared" si="33"/>
        <v>8</v>
      </c>
      <c r="D114" s="6">
        <f t="shared" si="48"/>
        <v>0.11600000000000014</v>
      </c>
      <c r="E114" s="7">
        <f t="shared" si="34"/>
        <v>62646.685800490181</v>
      </c>
      <c r="I114" s="14"/>
      <c r="J114" s="14"/>
      <c r="K114" s="18"/>
      <c r="L114" s="7">
        <f t="shared" si="35"/>
        <v>7542.4257517795395</v>
      </c>
      <c r="M114" s="7">
        <f t="shared" si="60"/>
        <v>67881.831766015865</v>
      </c>
      <c r="N114" s="14">
        <f t="shared" si="49"/>
        <v>144.81969924696966</v>
      </c>
      <c r="O114" s="13">
        <f t="shared" si="61"/>
        <v>1691.2038365268049</v>
      </c>
      <c r="P114" s="7">
        <f t="shared" si="50"/>
        <v>88080.416092944215</v>
      </c>
      <c r="Q114" s="12">
        <f t="shared" si="55"/>
        <v>104</v>
      </c>
      <c r="R114" s="9">
        <v>52.081490232326686</v>
      </c>
      <c r="S114" s="11">
        <f t="shared" si="58"/>
        <v>0.11600000000000014</v>
      </c>
      <c r="T114" s="10">
        <f t="shared" si="51"/>
        <v>1250709.2610253799</v>
      </c>
      <c r="U114" s="10">
        <f t="shared" si="59"/>
        <v>1684911.1399289244</v>
      </c>
      <c r="V114" s="10">
        <f t="shared" si="52"/>
        <v>1000</v>
      </c>
      <c r="W114" s="10">
        <f t="shared" si="53"/>
        <v>584105.61333534098</v>
      </c>
      <c r="X114" s="9">
        <f t="shared" si="36"/>
        <v>19.200679464799677</v>
      </c>
      <c r="Y114" s="9">
        <f t="shared" si="56"/>
        <v>32370.639403910332</v>
      </c>
      <c r="AA114" s="10">
        <f t="shared" si="37"/>
        <v>7542.4257517795395</v>
      </c>
      <c r="AB114" s="10">
        <f t="shared" si="57"/>
        <v>791954.7039368524</v>
      </c>
      <c r="AC114" s="23"/>
      <c r="AD114" s="25">
        <f t="shared" si="38"/>
        <v>-7542.4257517795395</v>
      </c>
      <c r="AE114" s="25">
        <f t="shared" si="39"/>
        <v>-7542.4257517795395</v>
      </c>
      <c r="AF114" s="25">
        <f t="shared" si="40"/>
        <v>0</v>
      </c>
      <c r="AG114" s="25">
        <f t="shared" si="41"/>
        <v>0</v>
      </c>
      <c r="AH114" s="25">
        <f t="shared" si="42"/>
        <v>0</v>
      </c>
      <c r="AI114" s="25">
        <f t="shared" si="43"/>
        <v>0</v>
      </c>
      <c r="AJ114" s="25">
        <f t="shared" si="44"/>
        <v>0</v>
      </c>
      <c r="AK114" s="25">
        <f t="shared" si="45"/>
        <v>0</v>
      </c>
      <c r="AL114" s="25">
        <f t="shared" si="46"/>
        <v>0</v>
      </c>
      <c r="AM114" s="25">
        <f t="shared" si="47"/>
        <v>0</v>
      </c>
      <c r="AO114">
        <f t="shared" si="62"/>
        <v>-0.66666666666666663</v>
      </c>
    </row>
    <row r="115" spans="1:41" x14ac:dyDescent="0.3">
      <c r="A115" s="4">
        <f t="shared" si="54"/>
        <v>106</v>
      </c>
      <c r="B115">
        <v>51.404430859306437</v>
      </c>
      <c r="C115" s="5">
        <f t="shared" si="33"/>
        <v>9</v>
      </c>
      <c r="D115" s="6">
        <f t="shared" si="48"/>
        <v>-1.3000000000000045E-2</v>
      </c>
      <c r="E115" s="7">
        <f t="shared" si="34"/>
        <v>70774.020815205207</v>
      </c>
      <c r="I115" s="14"/>
      <c r="J115" s="14"/>
      <c r="K115" s="18"/>
      <c r="L115" s="7">
        <f t="shared" si="35"/>
        <v>7542.4257517795395</v>
      </c>
      <c r="M115" s="7">
        <f t="shared" si="60"/>
        <v>75424.257517795399</v>
      </c>
      <c r="N115" s="14">
        <f t="shared" si="49"/>
        <v>146.72715222590645</v>
      </c>
      <c r="O115" s="13">
        <f t="shared" si="61"/>
        <v>1837.9309887527113</v>
      </c>
      <c r="P115" s="7">
        <f t="shared" si="50"/>
        <v>94477.796435515469</v>
      </c>
      <c r="Q115" s="12">
        <f t="shared" si="55"/>
        <v>105</v>
      </c>
      <c r="R115" s="9">
        <v>51.404430859306437</v>
      </c>
      <c r="S115" s="11">
        <f t="shared" si="58"/>
        <v>-1.3000000000000045E-2</v>
      </c>
      <c r="T115" s="10">
        <f t="shared" si="51"/>
        <v>1268737.1175003024</v>
      </c>
      <c r="U115" s="10">
        <f t="shared" si="59"/>
        <v>1663994.2951098483</v>
      </c>
      <c r="V115" s="10">
        <f t="shared" si="52"/>
        <v>1000</v>
      </c>
      <c r="W115" s="10">
        <f t="shared" si="53"/>
        <v>585105.61333534098</v>
      </c>
      <c r="X115" s="9">
        <f t="shared" si="36"/>
        <v>19.453575952177992</v>
      </c>
      <c r="Y115" s="9">
        <f t="shared" si="56"/>
        <v>32390.092979862511</v>
      </c>
      <c r="AA115" s="10">
        <f t="shared" si="37"/>
        <v>7542.4257517795395</v>
      </c>
      <c r="AB115" s="10">
        <f t="shared" si="57"/>
        <v>799497.12968863198</v>
      </c>
      <c r="AC115" s="23"/>
      <c r="AD115" s="25">
        <f t="shared" si="38"/>
        <v>-7542.4257517795395</v>
      </c>
      <c r="AE115" s="25">
        <f t="shared" si="39"/>
        <v>-7542.4257517795395</v>
      </c>
      <c r="AF115" s="25">
        <f t="shared" si="40"/>
        <v>0</v>
      </c>
      <c r="AG115" s="25">
        <f t="shared" si="41"/>
        <v>0</v>
      </c>
      <c r="AH115" s="25">
        <f t="shared" si="42"/>
        <v>0</v>
      </c>
      <c r="AI115" s="25">
        <f t="shared" si="43"/>
        <v>0</v>
      </c>
      <c r="AJ115" s="25">
        <f t="shared" si="44"/>
        <v>0</v>
      </c>
      <c r="AK115" s="25">
        <f t="shared" si="45"/>
        <v>0</v>
      </c>
      <c r="AL115" s="25">
        <f t="shared" si="46"/>
        <v>0</v>
      </c>
      <c r="AM115" s="25">
        <f t="shared" si="47"/>
        <v>0</v>
      </c>
      <c r="AO115">
        <f t="shared" si="62"/>
        <v>-0.75</v>
      </c>
    </row>
    <row r="116" spans="1:41" x14ac:dyDescent="0.3">
      <c r="A116" s="4">
        <f t="shared" si="54"/>
        <v>107</v>
      </c>
      <c r="B116">
        <v>55.568189758910258</v>
      </c>
      <c r="C116" s="5">
        <f t="shared" si="33"/>
        <v>10</v>
      </c>
      <c r="D116" s="6">
        <f t="shared" si="48"/>
        <v>8.0999999999999975E-2</v>
      </c>
      <c r="E116" s="7">
        <f t="shared" si="34"/>
        <v>78969.083621709666</v>
      </c>
      <c r="I116" s="14"/>
      <c r="J116" s="14"/>
      <c r="K116" s="18"/>
      <c r="L116" s="7">
        <f t="shared" si="35"/>
        <v>7542.4257517795395</v>
      </c>
      <c r="M116" s="7">
        <f t="shared" si="60"/>
        <v>82966.683269574933</v>
      </c>
      <c r="N116" s="14">
        <f t="shared" si="49"/>
        <v>135.73279576864613</v>
      </c>
      <c r="O116" s="13">
        <f t="shared" si="61"/>
        <v>1973.6637845213575</v>
      </c>
      <c r="P116" s="7">
        <f t="shared" si="50"/>
        <v>109672.92369857176</v>
      </c>
      <c r="Q116" s="12">
        <f t="shared" si="55"/>
        <v>106</v>
      </c>
      <c r="R116" s="9">
        <v>55.568189758910258</v>
      </c>
      <c r="S116" s="11">
        <f t="shared" si="58"/>
        <v>8.0999999999999975E-2</v>
      </c>
      <c r="T116" s="10">
        <f t="shared" si="51"/>
        <v>1286915.2061125159</v>
      </c>
      <c r="U116" s="10">
        <f t="shared" si="59"/>
        <v>1799858.833013746</v>
      </c>
      <c r="V116" s="10">
        <f t="shared" si="52"/>
        <v>1000</v>
      </c>
      <c r="W116" s="10">
        <f t="shared" si="53"/>
        <v>586105.61333534098</v>
      </c>
      <c r="X116" s="9">
        <f t="shared" si="36"/>
        <v>17.995907448823306</v>
      </c>
      <c r="Y116" s="9">
        <f t="shared" si="56"/>
        <v>32408.088887311333</v>
      </c>
      <c r="AA116" s="10">
        <f t="shared" si="37"/>
        <v>7542.4257517795395</v>
      </c>
      <c r="AB116" s="10">
        <f t="shared" si="57"/>
        <v>807039.55544041155</v>
      </c>
      <c r="AC116" s="23"/>
      <c r="AD116" s="25">
        <f t="shared" si="38"/>
        <v>-7542.4257517795395</v>
      </c>
      <c r="AE116" s="25">
        <f t="shared" si="39"/>
        <v>-7542.4257517795395</v>
      </c>
      <c r="AF116" s="25">
        <f t="shared" si="40"/>
        <v>0</v>
      </c>
      <c r="AG116" s="25">
        <f t="shared" si="41"/>
        <v>0</v>
      </c>
      <c r="AH116" s="25">
        <f t="shared" si="42"/>
        <v>0</v>
      </c>
      <c r="AI116" s="25">
        <f t="shared" si="43"/>
        <v>0</v>
      </c>
      <c r="AJ116" s="25">
        <f t="shared" si="44"/>
        <v>0</v>
      </c>
      <c r="AK116" s="25">
        <f t="shared" si="45"/>
        <v>0</v>
      </c>
      <c r="AL116" s="25">
        <f t="shared" si="46"/>
        <v>0</v>
      </c>
      <c r="AM116" s="25">
        <f t="shared" si="47"/>
        <v>0</v>
      </c>
      <c r="AO116">
        <f t="shared" si="62"/>
        <v>-0.83333333333333337</v>
      </c>
    </row>
    <row r="117" spans="1:41" x14ac:dyDescent="0.3">
      <c r="A117" s="4">
        <f t="shared" si="54"/>
        <v>108</v>
      </c>
      <c r="B117">
        <v>52.345234752893461</v>
      </c>
      <c r="C117" s="5">
        <f t="shared" si="33"/>
        <v>11</v>
      </c>
      <c r="D117" s="6">
        <f t="shared" si="48"/>
        <v>-5.8000000000000031E-2</v>
      </c>
      <c r="E117" s="7">
        <f t="shared" si="34"/>
        <v>87232.438618268163</v>
      </c>
      <c r="I117" s="14"/>
      <c r="J117" s="14"/>
      <c r="K117" s="18"/>
      <c r="L117" s="7">
        <f t="shared" si="35"/>
        <v>7542.4257517795395</v>
      </c>
      <c r="M117" s="7">
        <f t="shared" si="60"/>
        <v>90509.109021354467</v>
      </c>
      <c r="N117" s="14">
        <f t="shared" si="49"/>
        <v>144.09001673953944</v>
      </c>
      <c r="O117" s="13">
        <f t="shared" si="61"/>
        <v>2117.753801260897</v>
      </c>
      <c r="P117" s="7">
        <f t="shared" si="50"/>
        <v>110854.31987583415</v>
      </c>
      <c r="Q117" s="12">
        <f t="shared" si="55"/>
        <v>107</v>
      </c>
      <c r="R117" s="9">
        <v>52.345234752893461</v>
      </c>
      <c r="S117" s="11">
        <f t="shared" si="58"/>
        <v>-5.8000000000000031E-2</v>
      </c>
      <c r="T117" s="10">
        <f t="shared" si="51"/>
        <v>1305244.7787964977</v>
      </c>
      <c r="U117" s="10">
        <f t="shared" si="59"/>
        <v>1696409.0206989485</v>
      </c>
      <c r="V117" s="10">
        <f t="shared" si="52"/>
        <v>1000</v>
      </c>
      <c r="W117" s="10">
        <f t="shared" si="53"/>
        <v>587105.61333534098</v>
      </c>
      <c r="X117" s="9">
        <f t="shared" si="36"/>
        <v>19.103935720619219</v>
      </c>
      <c r="Y117" s="9">
        <f t="shared" si="56"/>
        <v>32427.192823031954</v>
      </c>
      <c r="AA117" s="10">
        <f t="shared" si="37"/>
        <v>7542.4257517795395</v>
      </c>
      <c r="AB117" s="10">
        <f t="shared" si="57"/>
        <v>814581.98119219113</v>
      </c>
      <c r="AC117" s="23"/>
      <c r="AD117" s="25">
        <f t="shared" si="38"/>
        <v>-7542.4257517795395</v>
      </c>
      <c r="AE117" s="25">
        <f t="shared" si="39"/>
        <v>-7542.4257517795395</v>
      </c>
      <c r="AF117" s="25">
        <f t="shared" si="40"/>
        <v>0</v>
      </c>
      <c r="AG117" s="25">
        <f t="shared" si="41"/>
        <v>0</v>
      </c>
      <c r="AH117" s="25">
        <f t="shared" si="42"/>
        <v>0</v>
      </c>
      <c r="AI117" s="25">
        <f t="shared" si="43"/>
        <v>0</v>
      </c>
      <c r="AJ117" s="25">
        <f t="shared" si="44"/>
        <v>0</v>
      </c>
      <c r="AK117" s="25">
        <f t="shared" si="45"/>
        <v>0</v>
      </c>
      <c r="AL117" s="25">
        <f t="shared" si="46"/>
        <v>0</v>
      </c>
      <c r="AM117" s="25">
        <f t="shared" si="47"/>
        <v>0</v>
      </c>
      <c r="AO117">
        <f t="shared" si="62"/>
        <v>-0.91666666666666663</v>
      </c>
    </row>
    <row r="118" spans="1:41" x14ac:dyDescent="0.3">
      <c r="A118" s="4">
        <f t="shared" si="54"/>
        <v>109</v>
      </c>
      <c r="B118">
        <v>53.339794213198431</v>
      </c>
      <c r="C118" s="5">
        <f t="shared" si="33"/>
        <v>12</v>
      </c>
      <c r="D118" s="6">
        <f t="shared" si="48"/>
        <v>1.8999999999999889E-2</v>
      </c>
      <c r="E118" s="7">
        <f t="shared" si="34"/>
        <v>95564.654906464842</v>
      </c>
      <c r="I118" s="14"/>
      <c r="J118" s="14"/>
      <c r="K118" s="18"/>
      <c r="L118" s="7">
        <f t="shared" si="35"/>
        <v>8304.2107527092721</v>
      </c>
      <c r="M118" s="7">
        <f t="shared" si="60"/>
        <v>98813.319774063741</v>
      </c>
      <c r="N118" s="14">
        <f t="shared" si="49"/>
        <v>155.68509168815791</v>
      </c>
      <c r="O118" s="13">
        <f t="shared" si="61"/>
        <v>2273.4388929490551</v>
      </c>
      <c r="P118" s="7">
        <f t="shared" si="50"/>
        <v>121264.76270618425</v>
      </c>
      <c r="Q118" s="12">
        <f t="shared" si="55"/>
        <v>108</v>
      </c>
      <c r="R118" s="9">
        <v>53.339794213198431</v>
      </c>
      <c r="S118" s="11">
        <f t="shared" si="58"/>
        <v>1.8999999999999889E-2</v>
      </c>
      <c r="T118" s="10">
        <f t="shared" si="51"/>
        <v>1323727.0979195132</v>
      </c>
      <c r="U118" s="10">
        <f t="shared" si="59"/>
        <v>1729659.7920922283</v>
      </c>
      <c r="V118" s="10">
        <f t="shared" si="52"/>
        <v>1000</v>
      </c>
      <c r="W118" s="10">
        <f t="shared" si="53"/>
        <v>588105.61333534098</v>
      </c>
      <c r="X118" s="9">
        <f t="shared" si="36"/>
        <v>18.747728872050267</v>
      </c>
      <c r="Y118" s="9">
        <f t="shared" si="56"/>
        <v>32445.940551904005</v>
      </c>
      <c r="AA118" s="10">
        <f t="shared" si="37"/>
        <v>7542.4257517795395</v>
      </c>
      <c r="AB118" s="10">
        <f t="shared" si="57"/>
        <v>822124.40694397071</v>
      </c>
      <c r="AC118" s="23"/>
      <c r="AD118" s="25">
        <f t="shared" si="38"/>
        <v>-7542.4257517795395</v>
      </c>
      <c r="AE118" s="25">
        <f t="shared" si="39"/>
        <v>-7542.4257517795395</v>
      </c>
      <c r="AF118" s="25">
        <f t="shared" si="40"/>
        <v>0</v>
      </c>
      <c r="AG118" s="25">
        <f t="shared" si="41"/>
        <v>0</v>
      </c>
      <c r="AH118" s="25">
        <f t="shared" si="42"/>
        <v>0</v>
      </c>
      <c r="AI118" s="25">
        <f t="shared" si="43"/>
        <v>0</v>
      </c>
      <c r="AJ118" s="25">
        <f t="shared" si="44"/>
        <v>0</v>
      </c>
      <c r="AK118" s="25">
        <f t="shared" si="45"/>
        <v>0</v>
      </c>
      <c r="AL118" s="25">
        <f t="shared" si="46"/>
        <v>0</v>
      </c>
      <c r="AM118" s="25">
        <f t="shared" si="47"/>
        <v>0</v>
      </c>
      <c r="AO118">
        <f t="shared" si="62"/>
        <v>0</v>
      </c>
    </row>
    <row r="119" spans="1:41" x14ac:dyDescent="0.3">
      <c r="A119" s="4">
        <f t="shared" si="54"/>
        <v>110</v>
      </c>
      <c r="B119">
        <v>52.166318740508068</v>
      </c>
      <c r="C119" s="5">
        <f t="shared" si="33"/>
        <v>13</v>
      </c>
      <c r="D119" s="6">
        <f t="shared" si="48"/>
        <v>-2.1999999999999957E-2</v>
      </c>
      <c r="E119" s="7">
        <f t="shared" si="34"/>
        <v>103966.30633039618</v>
      </c>
      <c r="I119" s="14"/>
      <c r="J119" s="14"/>
      <c r="K119" s="18"/>
      <c r="L119" s="7">
        <f t="shared" si="35"/>
        <v>8304.2107527092721</v>
      </c>
      <c r="M119" s="7">
        <f t="shared" si="60"/>
        <v>107117.53052677301</v>
      </c>
      <c r="N119" s="14">
        <f t="shared" si="49"/>
        <v>159.18721031508989</v>
      </c>
      <c r="O119" s="13">
        <f t="shared" si="61"/>
        <v>2432.6261032641451</v>
      </c>
      <c r="P119" s="7">
        <f t="shared" si="50"/>
        <v>126901.14867935749</v>
      </c>
      <c r="Q119" s="12">
        <f t="shared" si="55"/>
        <v>109</v>
      </c>
      <c r="R119" s="9">
        <v>52.166318740508068</v>
      </c>
      <c r="S119" s="11">
        <f t="shared" si="58"/>
        <v>-2.1999999999999957E-2</v>
      </c>
      <c r="T119" s="10">
        <f t="shared" si="51"/>
        <v>1342363.4363685525</v>
      </c>
      <c r="U119" s="10">
        <f t="shared" si="59"/>
        <v>1692585.2766661996</v>
      </c>
      <c r="V119" s="10">
        <f t="shared" si="52"/>
        <v>1000</v>
      </c>
      <c r="W119" s="10">
        <f t="shared" si="53"/>
        <v>589105.61333534098</v>
      </c>
      <c r="X119" s="9">
        <f t="shared" si="36"/>
        <v>19.169456924386775</v>
      </c>
      <c r="Y119" s="9">
        <f t="shared" si="56"/>
        <v>32465.110008828393</v>
      </c>
      <c r="AA119" s="10">
        <f t="shared" si="37"/>
        <v>7542.4257517795395</v>
      </c>
      <c r="AB119" s="10">
        <f t="shared" si="57"/>
        <v>829666.83269575029</v>
      </c>
      <c r="AC119" s="23"/>
      <c r="AD119" s="25">
        <f t="shared" si="38"/>
        <v>-7542.4257517795395</v>
      </c>
      <c r="AE119" s="25">
        <f t="shared" si="39"/>
        <v>-7542.4257517795395</v>
      </c>
      <c r="AF119" s="25">
        <f t="shared" si="40"/>
        <v>0</v>
      </c>
      <c r="AG119" s="25">
        <f t="shared" si="41"/>
        <v>0</v>
      </c>
      <c r="AH119" s="25">
        <f t="shared" si="42"/>
        <v>0</v>
      </c>
      <c r="AI119" s="25">
        <f t="shared" si="43"/>
        <v>0</v>
      </c>
      <c r="AJ119" s="25">
        <f t="shared" si="44"/>
        <v>0</v>
      </c>
      <c r="AK119" s="25">
        <f t="shared" si="45"/>
        <v>0</v>
      </c>
      <c r="AL119" s="25">
        <f t="shared" si="46"/>
        <v>0</v>
      </c>
      <c r="AM119" s="25">
        <f t="shared" si="47"/>
        <v>0</v>
      </c>
      <c r="AO119">
        <f t="shared" si="62"/>
        <v>-8.3333333333333259E-2</v>
      </c>
    </row>
    <row r="120" spans="1:41" x14ac:dyDescent="0.3">
      <c r="A120" s="4">
        <f t="shared" si="54"/>
        <v>111</v>
      </c>
      <c r="B120">
        <v>56.078792646046168</v>
      </c>
      <c r="C120" s="5">
        <f t="shared" si="33"/>
        <v>14</v>
      </c>
      <c r="D120" s="6">
        <f t="shared" si="48"/>
        <v>7.49999999999999E-2</v>
      </c>
      <c r="E120" s="7">
        <f t="shared" si="34"/>
        <v>112437.97151619391</v>
      </c>
      <c r="I120" s="14"/>
      <c r="J120" s="14"/>
      <c r="K120" s="18"/>
      <c r="L120" s="7">
        <f t="shared" si="35"/>
        <v>8304.2107527092721</v>
      </c>
      <c r="M120" s="7">
        <f t="shared" si="60"/>
        <v>115421.74127948229</v>
      </c>
      <c r="N120" s="14">
        <f t="shared" si="49"/>
        <v>148.08112587450222</v>
      </c>
      <c r="O120" s="13">
        <f t="shared" si="61"/>
        <v>2580.7072291386471</v>
      </c>
      <c r="P120" s="7">
        <f t="shared" si="50"/>
        <v>144722.94558301853</v>
      </c>
      <c r="Q120" s="12">
        <f t="shared" si="55"/>
        <v>110</v>
      </c>
      <c r="R120" s="9">
        <v>56.078792646046168</v>
      </c>
      <c r="S120" s="11">
        <f t="shared" si="58"/>
        <v>7.49999999999999E-2</v>
      </c>
      <c r="T120" s="10">
        <f t="shared" si="51"/>
        <v>1361155.0776380021</v>
      </c>
      <c r="U120" s="10">
        <f t="shared" si="59"/>
        <v>1820604.1724161645</v>
      </c>
      <c r="V120" s="10">
        <f t="shared" si="52"/>
        <v>1000</v>
      </c>
      <c r="W120" s="10">
        <f t="shared" si="53"/>
        <v>590105.61333534098</v>
      </c>
      <c r="X120" s="9">
        <f t="shared" si="36"/>
        <v>17.832052952917934</v>
      </c>
      <c r="Y120" s="9">
        <f t="shared" si="56"/>
        <v>32482.942061781312</v>
      </c>
      <c r="AA120" s="10">
        <f t="shared" si="37"/>
        <v>7542.4257517795395</v>
      </c>
      <c r="AB120" s="10">
        <f t="shared" si="57"/>
        <v>837209.25844752986</v>
      </c>
      <c r="AC120" s="23"/>
      <c r="AD120" s="25">
        <f t="shared" si="38"/>
        <v>-7542.4257517795395</v>
      </c>
      <c r="AE120" s="25">
        <f t="shared" si="39"/>
        <v>-7542.4257517795395</v>
      </c>
      <c r="AF120" s="25">
        <f t="shared" si="40"/>
        <v>0</v>
      </c>
      <c r="AG120" s="25">
        <f t="shared" si="41"/>
        <v>0</v>
      </c>
      <c r="AH120" s="25">
        <f t="shared" si="42"/>
        <v>0</v>
      </c>
      <c r="AI120" s="25">
        <f t="shared" si="43"/>
        <v>0</v>
      </c>
      <c r="AJ120" s="25">
        <f t="shared" si="44"/>
        <v>0</v>
      </c>
      <c r="AK120" s="25">
        <f t="shared" si="45"/>
        <v>0</v>
      </c>
      <c r="AL120" s="25">
        <f t="shared" si="46"/>
        <v>0</v>
      </c>
      <c r="AM120" s="25">
        <f t="shared" si="47"/>
        <v>0</v>
      </c>
      <c r="AO120">
        <f t="shared" si="62"/>
        <v>-0.16666666666666674</v>
      </c>
    </row>
    <row r="121" spans="1:41" x14ac:dyDescent="0.3">
      <c r="A121" s="4">
        <f t="shared" si="54"/>
        <v>112</v>
      </c>
      <c r="B121">
        <v>61.350199154774515</v>
      </c>
      <c r="C121" s="5">
        <f t="shared" si="33"/>
        <v>15</v>
      </c>
      <c r="D121" s="6">
        <f t="shared" si="48"/>
        <v>9.4000000000000139E-2</v>
      </c>
      <c r="E121" s="7">
        <f t="shared" si="34"/>
        <v>120980.23391187321</v>
      </c>
      <c r="I121" s="14"/>
      <c r="J121" s="14"/>
      <c r="K121" s="18"/>
      <c r="L121" s="7">
        <f t="shared" si="35"/>
        <v>8304.2107527092721</v>
      </c>
      <c r="M121" s="7">
        <f t="shared" si="60"/>
        <v>123725.95203219156</v>
      </c>
      <c r="N121" s="14">
        <f t="shared" si="49"/>
        <v>135.35751908089782</v>
      </c>
      <c r="O121" s="13">
        <f t="shared" si="61"/>
        <v>2716.064748219545</v>
      </c>
      <c r="P121" s="7">
        <f t="shared" si="50"/>
        <v>166631.11322053158</v>
      </c>
      <c r="Q121" s="12">
        <f t="shared" si="55"/>
        <v>111</v>
      </c>
      <c r="R121" s="9">
        <v>61.350199154774515</v>
      </c>
      <c r="S121" s="11">
        <f t="shared" si="58"/>
        <v>9.4000000000000139E-2</v>
      </c>
      <c r="T121" s="10">
        <f t="shared" si="51"/>
        <v>1380103.3159180295</v>
      </c>
      <c r="U121" s="10">
        <f t="shared" si="59"/>
        <v>1992834.9646232841</v>
      </c>
      <c r="V121" s="10">
        <f t="shared" si="52"/>
        <v>1000</v>
      </c>
      <c r="W121" s="10">
        <f t="shared" si="53"/>
        <v>591105.61333534098</v>
      </c>
      <c r="X121" s="9">
        <f t="shared" si="36"/>
        <v>16.299865587676354</v>
      </c>
      <c r="Y121" s="9">
        <f t="shared" si="56"/>
        <v>32499.241927368988</v>
      </c>
      <c r="AA121" s="10">
        <f t="shared" si="37"/>
        <v>7542.4257517795395</v>
      </c>
      <c r="AB121" s="10">
        <f t="shared" si="57"/>
        <v>844751.68419930944</v>
      </c>
      <c r="AC121" s="23"/>
      <c r="AD121" s="25">
        <f t="shared" si="38"/>
        <v>-7542.4257517795395</v>
      </c>
      <c r="AE121" s="25">
        <f t="shared" si="39"/>
        <v>-7542.4257517795395</v>
      </c>
      <c r="AF121" s="25">
        <f t="shared" si="40"/>
        <v>0</v>
      </c>
      <c r="AG121" s="25">
        <f t="shared" si="41"/>
        <v>0</v>
      </c>
      <c r="AH121" s="25">
        <f t="shared" si="42"/>
        <v>0</v>
      </c>
      <c r="AI121" s="25">
        <f t="shared" si="43"/>
        <v>0</v>
      </c>
      <c r="AJ121" s="25">
        <f t="shared" si="44"/>
        <v>0</v>
      </c>
      <c r="AK121" s="25">
        <f t="shared" si="45"/>
        <v>0</v>
      </c>
      <c r="AL121" s="25">
        <f t="shared" si="46"/>
        <v>0</v>
      </c>
      <c r="AM121" s="25">
        <f t="shared" si="47"/>
        <v>0</v>
      </c>
      <c r="AO121">
        <f t="shared" si="62"/>
        <v>-0.25</v>
      </c>
    </row>
    <row r="122" spans="1:41" x14ac:dyDescent="0.3">
      <c r="A122" s="4">
        <f t="shared" si="54"/>
        <v>113</v>
      </c>
      <c r="B122">
        <v>54.356276451130221</v>
      </c>
      <c r="C122" s="5">
        <f t="shared" si="33"/>
        <v>16</v>
      </c>
      <c r="D122" s="6">
        <f t="shared" si="48"/>
        <v>-0.11399999999999999</v>
      </c>
      <c r="E122" s="7">
        <f t="shared" si="34"/>
        <v>129593.6818275165</v>
      </c>
      <c r="I122" s="14"/>
      <c r="J122" s="14"/>
      <c r="K122" s="18"/>
      <c r="L122" s="7">
        <f t="shared" si="35"/>
        <v>8304.2107527092721</v>
      </c>
      <c r="M122" s="7">
        <f t="shared" si="60"/>
        <v>132030.16278490084</v>
      </c>
      <c r="N122" s="14">
        <f t="shared" si="49"/>
        <v>152.77372356760475</v>
      </c>
      <c r="O122" s="13">
        <f t="shared" si="61"/>
        <v>2868.8384717871495</v>
      </c>
      <c r="P122" s="7">
        <f t="shared" si="50"/>
        <v>155939.37706610025</v>
      </c>
      <c r="Q122" s="12">
        <f t="shared" si="55"/>
        <v>112</v>
      </c>
      <c r="R122" s="9">
        <v>54.356276451130221</v>
      </c>
      <c r="S122" s="11">
        <f t="shared" si="58"/>
        <v>-0.11399999999999999</v>
      </c>
      <c r="T122" s="10">
        <f t="shared" si="51"/>
        <v>1399209.4561837243</v>
      </c>
      <c r="U122" s="10">
        <f t="shared" si="59"/>
        <v>1766537.7786562296</v>
      </c>
      <c r="V122" s="10">
        <f t="shared" si="52"/>
        <v>1000</v>
      </c>
      <c r="W122" s="10">
        <f t="shared" si="53"/>
        <v>592105.61333534098</v>
      </c>
      <c r="X122" s="9">
        <f t="shared" si="36"/>
        <v>18.397139489476697</v>
      </c>
      <c r="Y122" s="9">
        <f t="shared" si="56"/>
        <v>32517.639066858465</v>
      </c>
      <c r="AA122" s="10">
        <f t="shared" si="37"/>
        <v>7542.4257517795395</v>
      </c>
      <c r="AB122" s="10">
        <f t="shared" si="57"/>
        <v>852294.10995108902</v>
      </c>
      <c r="AC122" s="23"/>
      <c r="AD122" s="25">
        <f t="shared" si="38"/>
        <v>-7542.4257517795395</v>
      </c>
      <c r="AE122" s="25">
        <f t="shared" si="39"/>
        <v>-7542.4257517795395</v>
      </c>
      <c r="AF122" s="25">
        <f t="shared" si="40"/>
        <v>0</v>
      </c>
      <c r="AG122" s="25">
        <f t="shared" si="41"/>
        <v>0</v>
      </c>
      <c r="AH122" s="25">
        <f t="shared" si="42"/>
        <v>0</v>
      </c>
      <c r="AI122" s="25">
        <f t="shared" si="43"/>
        <v>0</v>
      </c>
      <c r="AJ122" s="25">
        <f t="shared" si="44"/>
        <v>0</v>
      </c>
      <c r="AK122" s="25">
        <f t="shared" si="45"/>
        <v>0</v>
      </c>
      <c r="AL122" s="25">
        <f t="shared" si="46"/>
        <v>0</v>
      </c>
      <c r="AM122" s="25">
        <f t="shared" si="47"/>
        <v>0</v>
      </c>
      <c r="AO122">
        <f t="shared" si="62"/>
        <v>-0.33333333333333326</v>
      </c>
    </row>
    <row r="123" spans="1:41" x14ac:dyDescent="0.3">
      <c r="A123" s="4">
        <f t="shared" si="54"/>
        <v>114</v>
      </c>
      <c r="B123">
        <v>62.292292812995228</v>
      </c>
      <c r="C123" s="5">
        <f t="shared" si="33"/>
        <v>17</v>
      </c>
      <c r="D123" s="6">
        <f t="shared" si="48"/>
        <v>0.14599999999999991</v>
      </c>
      <c r="E123" s="7">
        <f t="shared" si="34"/>
        <v>138278.90847579006</v>
      </c>
      <c r="I123" s="14"/>
      <c r="J123" s="14"/>
      <c r="K123" s="18"/>
      <c r="L123" s="7">
        <f t="shared" si="35"/>
        <v>8304.2107527092721</v>
      </c>
      <c r="M123" s="7">
        <f t="shared" si="60"/>
        <v>140334.37353761011</v>
      </c>
      <c r="N123" s="14">
        <f t="shared" si="49"/>
        <v>133.31040450925371</v>
      </c>
      <c r="O123" s="13">
        <f t="shared" si="61"/>
        <v>3002.1488762964032</v>
      </c>
      <c r="P123" s="7">
        <f t="shared" si="50"/>
        <v>187010.73687046012</v>
      </c>
      <c r="Q123" s="12">
        <f t="shared" si="55"/>
        <v>113</v>
      </c>
      <c r="R123" s="9">
        <v>62.292292812995228</v>
      </c>
      <c r="S123" s="11">
        <f t="shared" si="58"/>
        <v>0.14599999999999991</v>
      </c>
      <c r="T123" s="10">
        <f t="shared" si="51"/>
        <v>1418474.8142849661</v>
      </c>
      <c r="U123" s="10">
        <f t="shared" si="59"/>
        <v>2025598.2943400389</v>
      </c>
      <c r="V123" s="10">
        <f t="shared" si="52"/>
        <v>1000</v>
      </c>
      <c r="W123" s="10">
        <f t="shared" si="53"/>
        <v>593105.61333534098</v>
      </c>
      <c r="X123" s="9">
        <f t="shared" si="36"/>
        <v>16.053350339857502</v>
      </c>
      <c r="Y123" s="9">
        <f t="shared" si="56"/>
        <v>32533.692417198323</v>
      </c>
      <c r="AA123" s="10">
        <f t="shared" si="37"/>
        <v>7542.4257517795395</v>
      </c>
      <c r="AB123" s="10">
        <f t="shared" si="57"/>
        <v>859836.5357028686</v>
      </c>
      <c r="AC123" s="23"/>
      <c r="AD123" s="25">
        <f t="shared" si="38"/>
        <v>-7542.4257517795395</v>
      </c>
      <c r="AE123" s="25">
        <f t="shared" si="39"/>
        <v>-7542.4257517795395</v>
      </c>
      <c r="AF123" s="25">
        <f t="shared" si="40"/>
        <v>0</v>
      </c>
      <c r="AG123" s="25">
        <f t="shared" si="41"/>
        <v>0</v>
      </c>
      <c r="AH123" s="25">
        <f t="shared" si="42"/>
        <v>0</v>
      </c>
      <c r="AI123" s="25">
        <f t="shared" si="43"/>
        <v>0</v>
      </c>
      <c r="AJ123" s="25">
        <f t="shared" si="44"/>
        <v>0</v>
      </c>
      <c r="AK123" s="25">
        <f t="shared" si="45"/>
        <v>0</v>
      </c>
      <c r="AL123" s="25">
        <f t="shared" si="46"/>
        <v>0</v>
      </c>
      <c r="AM123" s="25">
        <f t="shared" si="47"/>
        <v>0</v>
      </c>
      <c r="AO123">
        <f t="shared" si="62"/>
        <v>-0.41666666666666674</v>
      </c>
    </row>
    <row r="124" spans="1:41" x14ac:dyDescent="0.3">
      <c r="A124" s="4">
        <f t="shared" si="54"/>
        <v>115</v>
      </c>
      <c r="B124">
        <v>56.312232702947689</v>
      </c>
      <c r="C124" s="5">
        <f t="shared" si="33"/>
        <v>18</v>
      </c>
      <c r="D124" s="6">
        <f t="shared" si="48"/>
        <v>-9.599999999999996E-2</v>
      </c>
      <c r="E124" s="7">
        <f t="shared" si="34"/>
        <v>147036.5120127995</v>
      </c>
      <c r="I124" s="14"/>
      <c r="J124" s="14"/>
      <c r="K124" s="18"/>
      <c r="L124" s="7">
        <f t="shared" si="35"/>
        <v>8304.2107527092721</v>
      </c>
      <c r="M124" s="7">
        <f t="shared" si="60"/>
        <v>148638.58429031938</v>
      </c>
      <c r="N124" s="14">
        <f t="shared" si="49"/>
        <v>147.46726162528066</v>
      </c>
      <c r="O124" s="13">
        <f t="shared" si="61"/>
        <v>3149.6161379216837</v>
      </c>
      <c r="P124" s="7">
        <f t="shared" si="50"/>
        <v>177361.91688360524</v>
      </c>
      <c r="Q124" s="12">
        <f t="shared" si="55"/>
        <v>114</v>
      </c>
      <c r="R124" s="9">
        <v>56.312232702947689</v>
      </c>
      <c r="S124" s="11">
        <f t="shared" si="58"/>
        <v>-9.599999999999996E-2</v>
      </c>
      <c r="T124" s="10">
        <f t="shared" si="51"/>
        <v>1437900.7170370524</v>
      </c>
      <c r="U124" s="10">
        <f t="shared" si="59"/>
        <v>1832044.8580833953</v>
      </c>
      <c r="V124" s="10">
        <f t="shared" si="52"/>
        <v>1000</v>
      </c>
      <c r="W124" s="10">
        <f t="shared" si="53"/>
        <v>594105.61333534098</v>
      </c>
      <c r="X124" s="9">
        <f t="shared" si="36"/>
        <v>17.758130906922016</v>
      </c>
      <c r="Y124" s="9">
        <f t="shared" si="56"/>
        <v>32551.450548105244</v>
      </c>
      <c r="AA124" s="10">
        <f t="shared" si="37"/>
        <v>7542.4257517795395</v>
      </c>
      <c r="AB124" s="10">
        <f t="shared" si="57"/>
        <v>867378.96145464818</v>
      </c>
      <c r="AC124" s="23"/>
      <c r="AD124" s="25">
        <f t="shared" si="38"/>
        <v>-7542.4257517795395</v>
      </c>
      <c r="AE124" s="25">
        <f t="shared" si="39"/>
        <v>-7542.4257517795395</v>
      </c>
      <c r="AF124" s="25">
        <f t="shared" si="40"/>
        <v>0</v>
      </c>
      <c r="AG124" s="25">
        <f t="shared" si="41"/>
        <v>0</v>
      </c>
      <c r="AH124" s="25">
        <f t="shared" si="42"/>
        <v>0</v>
      </c>
      <c r="AI124" s="25">
        <f t="shared" si="43"/>
        <v>0</v>
      </c>
      <c r="AJ124" s="25">
        <f t="shared" si="44"/>
        <v>0</v>
      </c>
      <c r="AK124" s="25">
        <f t="shared" si="45"/>
        <v>0</v>
      </c>
      <c r="AL124" s="25">
        <f t="shared" si="46"/>
        <v>0</v>
      </c>
      <c r="AM124" s="25">
        <f t="shared" si="47"/>
        <v>0</v>
      </c>
      <c r="AO124">
        <f t="shared" si="62"/>
        <v>-0.5</v>
      </c>
    </row>
    <row r="125" spans="1:41" x14ac:dyDescent="0.3">
      <c r="A125" s="4">
        <f t="shared" si="54"/>
        <v>116</v>
      </c>
      <c r="B125">
        <v>57.663726287818434</v>
      </c>
      <c r="C125" s="5">
        <f t="shared" si="33"/>
        <v>19</v>
      </c>
      <c r="D125" s="6">
        <f t="shared" si="48"/>
        <v>2.4000000000000011E-2</v>
      </c>
      <c r="E125" s="7">
        <f t="shared" si="34"/>
        <v>155867.09557928378</v>
      </c>
      <c r="I125" s="14"/>
      <c r="J125" s="14"/>
      <c r="K125" s="18"/>
      <c r="L125" s="7">
        <f t="shared" si="35"/>
        <v>8304.2107527092721</v>
      </c>
      <c r="M125" s="7">
        <f t="shared" si="60"/>
        <v>156942.79504302866</v>
      </c>
      <c r="N125" s="14">
        <f t="shared" si="49"/>
        <v>144.01099768093815</v>
      </c>
      <c r="O125" s="13">
        <f t="shared" si="61"/>
        <v>3293.6271356026218</v>
      </c>
      <c r="P125" s="7">
        <f t="shared" si="50"/>
        <v>189922.81364152103</v>
      </c>
      <c r="Q125" s="12">
        <f t="shared" si="55"/>
        <v>115</v>
      </c>
      <c r="R125" s="9">
        <v>57.663726287818434</v>
      </c>
      <c r="S125" s="11">
        <f t="shared" si="58"/>
        <v>2.4000000000000011E-2</v>
      </c>
      <c r="T125" s="10">
        <f t="shared" si="51"/>
        <v>1457488.5023120719</v>
      </c>
      <c r="U125" s="10">
        <f t="shared" si="59"/>
        <v>1877037.9346773969</v>
      </c>
      <c r="V125" s="10">
        <f t="shared" si="52"/>
        <v>1000</v>
      </c>
      <c r="W125" s="10">
        <f t="shared" si="53"/>
        <v>595105.61333534098</v>
      </c>
      <c r="X125" s="9">
        <f t="shared" si="36"/>
        <v>17.34192471379103</v>
      </c>
      <c r="Y125" s="9">
        <f t="shared" si="56"/>
        <v>32568.792472819034</v>
      </c>
      <c r="AA125" s="10">
        <f t="shared" si="37"/>
        <v>7542.4257517795395</v>
      </c>
      <c r="AB125" s="10">
        <f t="shared" si="57"/>
        <v>874921.38720642775</v>
      </c>
      <c r="AC125" s="23"/>
      <c r="AD125" s="25">
        <f t="shared" si="38"/>
        <v>-7542.4257517795395</v>
      </c>
      <c r="AE125" s="25">
        <f t="shared" si="39"/>
        <v>-7542.4257517795395</v>
      </c>
      <c r="AF125" s="25">
        <f t="shared" si="40"/>
        <v>0</v>
      </c>
      <c r="AG125" s="25">
        <f t="shared" si="41"/>
        <v>0</v>
      </c>
      <c r="AH125" s="25">
        <f t="shared" si="42"/>
        <v>0</v>
      </c>
      <c r="AI125" s="25">
        <f t="shared" si="43"/>
        <v>0</v>
      </c>
      <c r="AJ125" s="25">
        <f t="shared" si="44"/>
        <v>0</v>
      </c>
      <c r="AK125" s="25">
        <f t="shared" si="45"/>
        <v>0</v>
      </c>
      <c r="AL125" s="25">
        <f t="shared" si="46"/>
        <v>0</v>
      </c>
      <c r="AM125" s="25">
        <f t="shared" si="47"/>
        <v>0</v>
      </c>
      <c r="AO125">
        <f t="shared" si="62"/>
        <v>-0.58333333333333326</v>
      </c>
    </row>
    <row r="126" spans="1:41" x14ac:dyDescent="0.3">
      <c r="A126" s="4">
        <f t="shared" si="54"/>
        <v>117</v>
      </c>
      <c r="B126">
        <v>58.817000813574808</v>
      </c>
      <c r="C126" s="5">
        <f t="shared" si="33"/>
        <v>20</v>
      </c>
      <c r="D126" s="6">
        <f t="shared" si="48"/>
        <v>2.000000000000008E-2</v>
      </c>
      <c r="E126" s="7">
        <f t="shared" si="34"/>
        <v>164771.2673421553</v>
      </c>
      <c r="I126" s="14"/>
      <c r="J126" s="14"/>
      <c r="K126" s="18"/>
      <c r="L126" s="7">
        <f t="shared" si="35"/>
        <v>8304.2107527092721</v>
      </c>
      <c r="M126" s="7">
        <f t="shared" si="60"/>
        <v>165247.00579573793</v>
      </c>
      <c r="N126" s="14">
        <f t="shared" si="49"/>
        <v>141.18725262837071</v>
      </c>
      <c r="O126" s="13">
        <f t="shared" si="61"/>
        <v>3434.8143882309923</v>
      </c>
      <c r="P126" s="7">
        <f t="shared" si="50"/>
        <v>202025.48066706074</v>
      </c>
      <c r="Q126" s="12">
        <f t="shared" si="55"/>
        <v>116</v>
      </c>
      <c r="R126" s="9">
        <v>58.817000813574808</v>
      </c>
      <c r="S126" s="11">
        <f t="shared" si="58"/>
        <v>2.000000000000008E-2</v>
      </c>
      <c r="T126" s="10">
        <f t="shared" si="51"/>
        <v>1477239.5191310495</v>
      </c>
      <c r="U126" s="10">
        <f t="shared" si="59"/>
        <v>1915598.6933709448</v>
      </c>
      <c r="V126" s="10">
        <f t="shared" si="52"/>
        <v>1000</v>
      </c>
      <c r="W126" s="10">
        <f t="shared" si="53"/>
        <v>596105.61333534098</v>
      </c>
      <c r="X126" s="9">
        <f t="shared" si="36"/>
        <v>17.001886974304931</v>
      </c>
      <c r="Y126" s="9">
        <f t="shared" si="56"/>
        <v>32585.794359793337</v>
      </c>
      <c r="AA126" s="10">
        <f t="shared" si="37"/>
        <v>7542.4257517795395</v>
      </c>
      <c r="AB126" s="10">
        <f t="shared" si="57"/>
        <v>882463.81295820733</v>
      </c>
      <c r="AC126" s="23"/>
      <c r="AD126" s="25">
        <f t="shared" si="38"/>
        <v>-7542.4257517795395</v>
      </c>
      <c r="AE126" s="25">
        <f t="shared" si="39"/>
        <v>-7542.4257517795395</v>
      </c>
      <c r="AF126" s="25">
        <f t="shared" si="40"/>
        <v>0</v>
      </c>
      <c r="AG126" s="25">
        <f t="shared" si="41"/>
        <v>0</v>
      </c>
      <c r="AH126" s="25">
        <f t="shared" si="42"/>
        <v>0</v>
      </c>
      <c r="AI126" s="25">
        <f t="shared" si="43"/>
        <v>0</v>
      </c>
      <c r="AJ126" s="25">
        <f t="shared" si="44"/>
        <v>0</v>
      </c>
      <c r="AK126" s="25">
        <f t="shared" si="45"/>
        <v>0</v>
      </c>
      <c r="AL126" s="25">
        <f t="shared" si="46"/>
        <v>0</v>
      </c>
      <c r="AM126" s="25">
        <f t="shared" si="47"/>
        <v>0</v>
      </c>
      <c r="AO126">
        <f t="shared" si="62"/>
        <v>-0.66666666666666674</v>
      </c>
    </row>
    <row r="127" spans="1:41" x14ac:dyDescent="0.3">
      <c r="A127" s="4">
        <f t="shared" si="54"/>
        <v>118</v>
      </c>
      <c r="B127">
        <v>58.699366811947655</v>
      </c>
      <c r="C127" s="5">
        <f t="shared" si="33"/>
        <v>21</v>
      </c>
      <c r="D127" s="6">
        <f t="shared" si="48"/>
        <v>-2.0000000000000477E-3</v>
      </c>
      <c r="E127" s="7">
        <f t="shared" si="34"/>
        <v>173749.64053638416</v>
      </c>
      <c r="I127" s="14"/>
      <c r="J127" s="14"/>
      <c r="K127" s="18"/>
      <c r="L127" s="7">
        <f t="shared" si="35"/>
        <v>8304.2107527092721</v>
      </c>
      <c r="M127" s="7">
        <f t="shared" si="60"/>
        <v>173551.21654844721</v>
      </c>
      <c r="N127" s="14">
        <f t="shared" si="49"/>
        <v>141.47019301439951</v>
      </c>
      <c r="O127" s="13">
        <f t="shared" si="61"/>
        <v>3576.284581245392</v>
      </c>
      <c r="P127" s="7">
        <f t="shared" si="50"/>
        <v>209925.64045843587</v>
      </c>
      <c r="Q127" s="12">
        <f t="shared" si="55"/>
        <v>117</v>
      </c>
      <c r="R127" s="9">
        <v>58.699366811947655</v>
      </c>
      <c r="S127" s="11">
        <f t="shared" si="58"/>
        <v>-2.0000000000000477E-3</v>
      </c>
      <c r="T127" s="10">
        <f t="shared" si="51"/>
        <v>1497155.1277568527</v>
      </c>
      <c r="U127" s="10">
        <f t="shared" si="59"/>
        <v>1912765.4959842029</v>
      </c>
      <c r="V127" s="10">
        <f t="shared" si="52"/>
        <v>1000</v>
      </c>
      <c r="W127" s="10">
        <f t="shared" si="53"/>
        <v>597105.61333534098</v>
      </c>
      <c r="X127" s="9">
        <f t="shared" si="36"/>
        <v>17.035958892089109</v>
      </c>
      <c r="Y127" s="9">
        <f t="shared" si="56"/>
        <v>32602.830318685425</v>
      </c>
      <c r="AA127" s="10">
        <f t="shared" si="37"/>
        <v>7542.4257517795395</v>
      </c>
      <c r="AB127" s="10">
        <f t="shared" si="57"/>
        <v>890006.23870998691</v>
      </c>
      <c r="AC127" s="23"/>
      <c r="AD127" s="25">
        <f t="shared" si="38"/>
        <v>-7542.4257517795395</v>
      </c>
      <c r="AE127" s="25">
        <f t="shared" si="39"/>
        <v>-7542.4257517795395</v>
      </c>
      <c r="AF127" s="25">
        <f t="shared" si="40"/>
        <v>0</v>
      </c>
      <c r="AG127" s="25">
        <f t="shared" si="41"/>
        <v>0</v>
      </c>
      <c r="AH127" s="25">
        <f t="shared" si="42"/>
        <v>0</v>
      </c>
      <c r="AI127" s="25">
        <f t="shared" si="43"/>
        <v>0</v>
      </c>
      <c r="AJ127" s="25">
        <f t="shared" si="44"/>
        <v>0</v>
      </c>
      <c r="AK127" s="25">
        <f t="shared" si="45"/>
        <v>0</v>
      </c>
      <c r="AL127" s="25">
        <f t="shared" si="46"/>
        <v>0</v>
      </c>
      <c r="AM127" s="25">
        <f t="shared" si="47"/>
        <v>0</v>
      </c>
      <c r="AO127">
        <f t="shared" si="62"/>
        <v>-0.75</v>
      </c>
    </row>
    <row r="128" spans="1:41" x14ac:dyDescent="0.3">
      <c r="A128" s="4">
        <f t="shared" si="54"/>
        <v>119</v>
      </c>
      <c r="B128">
        <v>54.238214934239636</v>
      </c>
      <c r="C128" s="5">
        <f t="shared" si="33"/>
        <v>22</v>
      </c>
      <c r="D128" s="6">
        <f t="shared" si="48"/>
        <v>-7.5999999999999956E-2</v>
      </c>
      <c r="E128" s="7">
        <f t="shared" si="34"/>
        <v>182802.83350723199</v>
      </c>
      <c r="I128" s="14"/>
      <c r="J128" s="14"/>
      <c r="K128" s="18"/>
      <c r="L128" s="7">
        <f t="shared" si="35"/>
        <v>8304.2107527092721</v>
      </c>
      <c r="M128" s="7">
        <f t="shared" si="60"/>
        <v>181855.42730115648</v>
      </c>
      <c r="N128" s="14">
        <f t="shared" si="49"/>
        <v>153.10626949610338</v>
      </c>
      <c r="O128" s="13">
        <f t="shared" si="61"/>
        <v>3729.3908507414953</v>
      </c>
      <c r="P128" s="7">
        <f t="shared" si="50"/>
        <v>202275.50253630403</v>
      </c>
      <c r="Q128" s="12">
        <f t="shared" si="55"/>
        <v>118</v>
      </c>
      <c r="R128" s="9">
        <v>54.238214934239636</v>
      </c>
      <c r="S128" s="11">
        <f t="shared" si="58"/>
        <v>-7.5999999999999956E-2</v>
      </c>
      <c r="T128" s="10">
        <f t="shared" si="51"/>
        <v>1517236.6997878712</v>
      </c>
      <c r="U128" s="10">
        <f t="shared" si="59"/>
        <v>1768319.3182894036</v>
      </c>
      <c r="V128" s="10">
        <f t="shared" si="52"/>
        <v>1000</v>
      </c>
      <c r="W128" s="10">
        <f t="shared" si="53"/>
        <v>598105.61333534098</v>
      </c>
      <c r="X128" s="9">
        <f t="shared" si="36"/>
        <v>18.437184948148385</v>
      </c>
      <c r="Y128" s="9">
        <f t="shared" si="56"/>
        <v>32621.267503633571</v>
      </c>
      <c r="AA128" s="10">
        <f t="shared" si="37"/>
        <v>7542.4257517795395</v>
      </c>
      <c r="AB128" s="10">
        <f t="shared" si="57"/>
        <v>897548.66446176649</v>
      </c>
      <c r="AC128" s="23"/>
      <c r="AD128" s="25">
        <f t="shared" si="38"/>
        <v>-7542.4257517795395</v>
      </c>
      <c r="AE128" s="25">
        <f t="shared" si="39"/>
        <v>-7542.4257517795395</v>
      </c>
      <c r="AF128" s="25">
        <f t="shared" si="40"/>
        <v>0</v>
      </c>
      <c r="AG128" s="25">
        <f t="shared" si="41"/>
        <v>0</v>
      </c>
      <c r="AH128" s="25">
        <f t="shared" si="42"/>
        <v>0</v>
      </c>
      <c r="AI128" s="25">
        <f t="shared" si="43"/>
        <v>0</v>
      </c>
      <c r="AJ128" s="25">
        <f t="shared" si="44"/>
        <v>0</v>
      </c>
      <c r="AK128" s="25">
        <f t="shared" si="45"/>
        <v>0</v>
      </c>
      <c r="AL128" s="25">
        <f t="shared" si="46"/>
        <v>0</v>
      </c>
      <c r="AM128" s="25">
        <f t="shared" si="47"/>
        <v>0</v>
      </c>
      <c r="AO128">
        <f t="shared" si="62"/>
        <v>-0.83333333333333326</v>
      </c>
    </row>
    <row r="129" spans="1:41" x14ac:dyDescent="0.3">
      <c r="A129" s="4">
        <f t="shared" si="54"/>
        <v>120</v>
      </c>
      <c r="B129">
        <v>61.234944660756547</v>
      </c>
      <c r="C129" s="5">
        <f t="shared" si="33"/>
        <v>23</v>
      </c>
      <c r="D129" s="6">
        <f t="shared" si="48"/>
        <v>0.12899999999999995</v>
      </c>
      <c r="E129" s="7">
        <f t="shared" si="34"/>
        <v>191931.46975283642</v>
      </c>
      <c r="I129" s="14"/>
      <c r="J129" s="14"/>
      <c r="K129" s="18"/>
      <c r="L129" s="7">
        <f t="shared" si="35"/>
        <v>8304.2107527092721</v>
      </c>
      <c r="M129" s="7">
        <f t="shared" si="60"/>
        <v>190159.63805386575</v>
      </c>
      <c r="N129" s="14">
        <f t="shared" si="49"/>
        <v>135.61228476182762</v>
      </c>
      <c r="O129" s="13">
        <f t="shared" si="61"/>
        <v>3865.0031355033229</v>
      </c>
      <c r="P129" s="7">
        <f t="shared" si="50"/>
        <v>236673.25311619652</v>
      </c>
      <c r="Q129" s="12">
        <f t="shared" si="55"/>
        <v>119</v>
      </c>
      <c r="R129" s="9">
        <v>61.234944660756547</v>
      </c>
      <c r="S129" s="11">
        <f t="shared" si="58"/>
        <v>0.12899999999999995</v>
      </c>
      <c r="T129" s="10">
        <f t="shared" si="51"/>
        <v>1537485.6182524806</v>
      </c>
      <c r="U129" s="10">
        <f t="shared" si="59"/>
        <v>1997561.5103487365</v>
      </c>
      <c r="V129" s="10">
        <f t="shared" si="52"/>
        <v>1000</v>
      </c>
      <c r="W129" s="10">
        <f t="shared" si="53"/>
        <v>599105.61333534098</v>
      </c>
      <c r="X129" s="9">
        <f t="shared" si="36"/>
        <v>16.330544683922398</v>
      </c>
      <c r="Y129" s="9">
        <f t="shared" si="56"/>
        <v>32637.598048317494</v>
      </c>
      <c r="AA129" s="10">
        <f t="shared" si="37"/>
        <v>7542.4257517795395</v>
      </c>
      <c r="AB129" s="10">
        <f t="shared" si="57"/>
        <v>905091.09021354606</v>
      </c>
      <c r="AC129" s="23"/>
      <c r="AD129" s="25">
        <f t="shared" si="38"/>
        <v>-7542.4257517795395</v>
      </c>
      <c r="AE129" s="25">
        <f t="shared" si="39"/>
        <v>-7542.4257517795395</v>
      </c>
      <c r="AF129" s="25">
        <f t="shared" si="40"/>
        <v>0</v>
      </c>
      <c r="AG129" s="25">
        <f t="shared" si="41"/>
        <v>0</v>
      </c>
      <c r="AH129" s="25">
        <f t="shared" si="42"/>
        <v>0</v>
      </c>
      <c r="AI129" s="25">
        <f t="shared" si="43"/>
        <v>0</v>
      </c>
      <c r="AJ129" s="25">
        <f t="shared" si="44"/>
        <v>0</v>
      </c>
      <c r="AK129" s="25">
        <f t="shared" si="45"/>
        <v>0</v>
      </c>
      <c r="AL129" s="25">
        <f t="shared" si="46"/>
        <v>0</v>
      </c>
      <c r="AM129" s="25">
        <f t="shared" si="47"/>
        <v>0</v>
      </c>
      <c r="AO129">
        <f t="shared" si="62"/>
        <v>-0.91666666666666674</v>
      </c>
    </row>
    <row r="130" spans="1:41" x14ac:dyDescent="0.3">
      <c r="A130" s="4">
        <f t="shared" si="54"/>
        <v>121</v>
      </c>
      <c r="B130">
        <v>53.76428141214425</v>
      </c>
      <c r="C130" s="5">
        <f t="shared" si="33"/>
        <v>24</v>
      </c>
      <c r="D130" s="6">
        <f t="shared" si="48"/>
        <v>-0.12199999999999997</v>
      </c>
      <c r="E130" s="7">
        <f t="shared" si="34"/>
        <v>201136.17796715439</v>
      </c>
      <c r="I130" s="14"/>
      <c r="J130" s="14"/>
      <c r="K130" s="18"/>
      <c r="L130" s="7">
        <f t="shared" si="35"/>
        <v>9142.9360387329089</v>
      </c>
      <c r="M130" s="7">
        <f t="shared" si="60"/>
        <v>199302.57409259866</v>
      </c>
      <c r="N130" s="14">
        <f t="shared" si="49"/>
        <v>170.05595162046947</v>
      </c>
      <c r="O130" s="13">
        <f t="shared" si="61"/>
        <v>4035.0590871237923</v>
      </c>
      <c r="P130" s="7">
        <f t="shared" si="50"/>
        <v>216942.05227475346</v>
      </c>
      <c r="Q130" s="12">
        <f t="shared" si="55"/>
        <v>120</v>
      </c>
      <c r="R130" s="9">
        <v>53.76428141214425</v>
      </c>
      <c r="S130" s="11">
        <f t="shared" si="58"/>
        <v>-0.12199999999999997</v>
      </c>
      <c r="T130" s="10">
        <f t="shared" si="51"/>
        <v>1557903.2777042959</v>
      </c>
      <c r="U130" s="10">
        <f t="shared" si="59"/>
        <v>1754737.0060861907</v>
      </c>
      <c r="V130" s="10">
        <f t="shared" si="52"/>
        <v>1000</v>
      </c>
      <c r="W130" s="10">
        <f t="shared" si="53"/>
        <v>600105.61333534098</v>
      </c>
      <c r="X130" s="9">
        <f t="shared" si="36"/>
        <v>18.599709207200906</v>
      </c>
      <c r="Y130" s="9">
        <f t="shared" si="56"/>
        <v>32656.197757524693</v>
      </c>
      <c r="AA130" s="10">
        <f t="shared" si="37"/>
        <v>7542.4257517795395</v>
      </c>
      <c r="AB130" s="10">
        <f t="shared" si="57"/>
        <v>912633.51596532564</v>
      </c>
      <c r="AC130" s="23"/>
      <c r="AD130" s="25">
        <f t="shared" si="38"/>
        <v>-7542.4257517795395</v>
      </c>
      <c r="AE130" s="25">
        <f t="shared" si="39"/>
        <v>-7542.4257517795395</v>
      </c>
      <c r="AF130" s="25">
        <f t="shared" si="40"/>
        <v>0</v>
      </c>
      <c r="AG130" s="25">
        <f t="shared" si="41"/>
        <v>0</v>
      </c>
      <c r="AH130" s="25">
        <f t="shared" si="42"/>
        <v>0</v>
      </c>
      <c r="AI130" s="25">
        <f t="shared" si="43"/>
        <v>0</v>
      </c>
      <c r="AJ130" s="25">
        <f t="shared" si="44"/>
        <v>0</v>
      </c>
      <c r="AK130" s="25">
        <f t="shared" si="45"/>
        <v>0</v>
      </c>
      <c r="AL130" s="25">
        <f t="shared" si="46"/>
        <v>0</v>
      </c>
      <c r="AM130" s="25">
        <f t="shared" si="47"/>
        <v>0</v>
      </c>
      <c r="AO130">
        <f t="shared" si="62"/>
        <v>0</v>
      </c>
    </row>
    <row r="131" spans="1:41" x14ac:dyDescent="0.3">
      <c r="A131" s="4">
        <f t="shared" si="54"/>
        <v>122</v>
      </c>
      <c r="B131">
        <v>53.226638598022809</v>
      </c>
      <c r="C131" s="5">
        <f t="shared" si="33"/>
        <v>25</v>
      </c>
      <c r="D131" s="6">
        <f t="shared" si="48"/>
        <v>-9.999999999999962E-3</v>
      </c>
      <c r="E131" s="7">
        <f t="shared" si="34"/>
        <v>210417.59208325823</v>
      </c>
      <c r="I131" s="14"/>
      <c r="J131" s="14"/>
      <c r="K131" s="18"/>
      <c r="L131" s="7">
        <f t="shared" si="35"/>
        <v>9142.9360387329089</v>
      </c>
      <c r="M131" s="7">
        <f t="shared" si="60"/>
        <v>208445.51013133157</v>
      </c>
      <c r="N131" s="14">
        <f t="shared" si="49"/>
        <v>171.77368850552472</v>
      </c>
      <c r="O131" s="13">
        <f t="shared" si="61"/>
        <v>4206.8327756293174</v>
      </c>
      <c r="P131" s="7">
        <f t="shared" si="50"/>
        <v>223915.56779073886</v>
      </c>
      <c r="Q131" s="12">
        <f t="shared" si="55"/>
        <v>121</v>
      </c>
      <c r="R131" s="9">
        <v>53.226638598022809</v>
      </c>
      <c r="S131" s="11">
        <f t="shared" si="58"/>
        <v>-9.999999999999962E-3</v>
      </c>
      <c r="T131" s="10">
        <f t="shared" si="51"/>
        <v>1578491.0843182087</v>
      </c>
      <c r="U131" s="10">
        <f t="shared" si="59"/>
        <v>1738179.6360253289</v>
      </c>
      <c r="V131" s="10">
        <f t="shared" si="52"/>
        <v>1000</v>
      </c>
      <c r="W131" s="10">
        <f t="shared" si="53"/>
        <v>601105.61333534098</v>
      </c>
      <c r="X131" s="9">
        <f t="shared" si="36"/>
        <v>18.787585057778692</v>
      </c>
      <c r="Y131" s="9">
        <f t="shared" si="56"/>
        <v>32674.985342582473</v>
      </c>
      <c r="AA131" s="10">
        <f t="shared" si="37"/>
        <v>7542.4257517795395</v>
      </c>
      <c r="AB131" s="10">
        <f t="shared" si="57"/>
        <v>920175.94171710522</v>
      </c>
      <c r="AC131" s="23"/>
      <c r="AD131" s="25">
        <f t="shared" si="38"/>
        <v>-7542.4257517795395</v>
      </c>
      <c r="AE131" s="25">
        <f t="shared" si="39"/>
        <v>-7542.4257517795395</v>
      </c>
      <c r="AF131" s="25">
        <f t="shared" si="40"/>
        <v>0</v>
      </c>
      <c r="AG131" s="25">
        <f t="shared" si="41"/>
        <v>0</v>
      </c>
      <c r="AH131" s="25">
        <f t="shared" si="42"/>
        <v>0</v>
      </c>
      <c r="AI131" s="25">
        <f t="shared" si="43"/>
        <v>0</v>
      </c>
      <c r="AJ131" s="25">
        <f t="shared" si="44"/>
        <v>0</v>
      </c>
      <c r="AK131" s="25">
        <f t="shared" si="45"/>
        <v>0</v>
      </c>
      <c r="AL131" s="25">
        <f t="shared" si="46"/>
        <v>0</v>
      </c>
      <c r="AM131" s="25">
        <f t="shared" si="47"/>
        <v>0</v>
      </c>
      <c r="AO131">
        <f t="shared" si="62"/>
        <v>-8.3333333333333481E-2</v>
      </c>
    </row>
    <row r="132" spans="1:41" x14ac:dyDescent="0.3">
      <c r="A132" s="4">
        <f t="shared" si="54"/>
        <v>123</v>
      </c>
      <c r="B132">
        <v>61.476767580716349</v>
      </c>
      <c r="C132" s="5">
        <f t="shared" si="33"/>
        <v>26</v>
      </c>
      <c r="D132" s="6">
        <f t="shared" si="48"/>
        <v>0.15500000000000008</v>
      </c>
      <c r="E132" s="7">
        <f t="shared" si="34"/>
        <v>219776.35131699647</v>
      </c>
      <c r="I132" s="14"/>
      <c r="J132" s="14"/>
      <c r="K132" s="18"/>
      <c r="L132" s="7">
        <f t="shared" si="35"/>
        <v>9142.9360387329089</v>
      </c>
      <c r="M132" s="7">
        <f t="shared" si="60"/>
        <v>217588.44617006448</v>
      </c>
      <c r="N132" s="14">
        <f t="shared" si="49"/>
        <v>148.72180822989151</v>
      </c>
      <c r="O132" s="13">
        <f t="shared" si="61"/>
        <v>4355.5545838592088</v>
      </c>
      <c r="P132" s="7">
        <f t="shared" si="50"/>
        <v>267765.41683703632</v>
      </c>
      <c r="Q132" s="12">
        <f t="shared" si="55"/>
        <v>122</v>
      </c>
      <c r="R132" s="9">
        <v>61.476767580716349</v>
      </c>
      <c r="S132" s="11">
        <f t="shared" si="58"/>
        <v>0.15500000000000008</v>
      </c>
      <c r="T132" s="10">
        <f t="shared" si="51"/>
        <v>1599250.4559872386</v>
      </c>
      <c r="U132" s="10">
        <f t="shared" si="59"/>
        <v>2008752.479609255</v>
      </c>
      <c r="V132" s="10">
        <f t="shared" si="52"/>
        <v>1000</v>
      </c>
      <c r="W132" s="10">
        <f t="shared" si="53"/>
        <v>602105.61333534098</v>
      </c>
      <c r="X132" s="9">
        <f t="shared" si="36"/>
        <v>16.2663074093322</v>
      </c>
      <c r="Y132" s="9">
        <f t="shared" si="56"/>
        <v>32691.251649991806</v>
      </c>
      <c r="AA132" s="10">
        <f t="shared" si="37"/>
        <v>7542.4257517795395</v>
      </c>
      <c r="AB132" s="10">
        <f t="shared" si="57"/>
        <v>927718.3674688848</v>
      </c>
      <c r="AC132" s="23"/>
      <c r="AD132" s="25">
        <f t="shared" si="38"/>
        <v>-7542.4257517795395</v>
      </c>
      <c r="AE132" s="25">
        <f t="shared" si="39"/>
        <v>-7542.4257517795395</v>
      </c>
      <c r="AF132" s="25">
        <f t="shared" si="40"/>
        <v>0</v>
      </c>
      <c r="AG132" s="25">
        <f t="shared" si="41"/>
        <v>0</v>
      </c>
      <c r="AH132" s="25">
        <f t="shared" si="42"/>
        <v>0</v>
      </c>
      <c r="AI132" s="25">
        <f t="shared" si="43"/>
        <v>0</v>
      </c>
      <c r="AJ132" s="25">
        <f t="shared" si="44"/>
        <v>0</v>
      </c>
      <c r="AK132" s="25">
        <f t="shared" si="45"/>
        <v>0</v>
      </c>
      <c r="AL132" s="25">
        <f t="shared" si="46"/>
        <v>0</v>
      </c>
      <c r="AM132" s="25">
        <f t="shared" si="47"/>
        <v>0</v>
      </c>
      <c r="AO132">
        <f t="shared" si="62"/>
        <v>-0.16666666666666652</v>
      </c>
    </row>
    <row r="133" spans="1:41" x14ac:dyDescent="0.3">
      <c r="A133" s="4">
        <f t="shared" si="54"/>
        <v>124</v>
      </c>
      <c r="B133">
        <v>62.583349397169243</v>
      </c>
      <c r="C133" s="5">
        <f t="shared" si="33"/>
        <v>27</v>
      </c>
      <c r="D133" s="6">
        <f t="shared" si="48"/>
        <v>1.8000000000000009E-2</v>
      </c>
      <c r="E133" s="7">
        <f t="shared" si="34"/>
        <v>229213.10021101584</v>
      </c>
      <c r="I133" s="14"/>
      <c r="J133" s="14"/>
      <c r="K133" s="18"/>
      <c r="L133" s="7">
        <f t="shared" si="35"/>
        <v>9142.9360387329089</v>
      </c>
      <c r="M133" s="7">
        <f t="shared" si="60"/>
        <v>226731.38220879738</v>
      </c>
      <c r="N133" s="14">
        <f t="shared" si="49"/>
        <v>146.09214953820384</v>
      </c>
      <c r="O133" s="13">
        <f t="shared" si="61"/>
        <v>4501.6467333974124</v>
      </c>
      <c r="P133" s="7">
        <f t="shared" si="50"/>
        <v>281728.13037883583</v>
      </c>
      <c r="Q133" s="12">
        <f t="shared" si="55"/>
        <v>123</v>
      </c>
      <c r="R133" s="9">
        <v>62.583349397169243</v>
      </c>
      <c r="S133" s="11">
        <f t="shared" si="58"/>
        <v>1.8000000000000009E-2</v>
      </c>
      <c r="T133" s="10">
        <f t="shared" si="51"/>
        <v>1620182.8224201766</v>
      </c>
      <c r="U133" s="10">
        <f t="shared" si="59"/>
        <v>2045928.0242422216</v>
      </c>
      <c r="V133" s="10">
        <f t="shared" si="52"/>
        <v>1000</v>
      </c>
      <c r="W133" s="10">
        <f t="shared" si="53"/>
        <v>603105.61333534098</v>
      </c>
      <c r="X133" s="9">
        <f t="shared" si="36"/>
        <v>15.978690971839097</v>
      </c>
      <c r="Y133" s="9">
        <f t="shared" si="56"/>
        <v>32707.230340963644</v>
      </c>
      <c r="AA133" s="10">
        <f t="shared" si="37"/>
        <v>7542.4257517795395</v>
      </c>
      <c r="AB133" s="10">
        <f t="shared" si="57"/>
        <v>935260.79322066437</v>
      </c>
      <c r="AC133" s="23"/>
      <c r="AD133" s="25">
        <f t="shared" si="38"/>
        <v>-7542.4257517795395</v>
      </c>
      <c r="AE133" s="25">
        <f t="shared" si="39"/>
        <v>-7542.4257517795395</v>
      </c>
      <c r="AF133" s="25">
        <f t="shared" si="40"/>
        <v>0</v>
      </c>
      <c r="AG133" s="25">
        <f t="shared" si="41"/>
        <v>0</v>
      </c>
      <c r="AH133" s="25">
        <f t="shared" si="42"/>
        <v>0</v>
      </c>
      <c r="AI133" s="25">
        <f t="shared" si="43"/>
        <v>0</v>
      </c>
      <c r="AJ133" s="25">
        <f t="shared" si="44"/>
        <v>0</v>
      </c>
      <c r="AK133" s="25">
        <f t="shared" si="45"/>
        <v>0</v>
      </c>
      <c r="AL133" s="25">
        <f t="shared" si="46"/>
        <v>0</v>
      </c>
      <c r="AM133" s="25">
        <f t="shared" si="47"/>
        <v>0</v>
      </c>
      <c r="AO133">
        <f t="shared" si="62"/>
        <v>-0.25</v>
      </c>
    </row>
    <row r="134" spans="1:41" x14ac:dyDescent="0.3">
      <c r="A134" s="4">
        <f t="shared" si="54"/>
        <v>125</v>
      </c>
      <c r="B134">
        <v>63.021432842949423</v>
      </c>
      <c r="C134" s="5">
        <f t="shared" si="33"/>
        <v>28</v>
      </c>
      <c r="D134" s="6">
        <f t="shared" si="48"/>
        <v>6.9999999999999195E-3</v>
      </c>
      <c r="E134" s="7">
        <f t="shared" si="34"/>
        <v>238728.48867915207</v>
      </c>
      <c r="I134" s="14"/>
      <c r="J134" s="14"/>
      <c r="K134" s="18"/>
      <c r="L134" s="7">
        <f t="shared" si="35"/>
        <v>9142.9360387329089</v>
      </c>
      <c r="M134" s="7">
        <f t="shared" si="60"/>
        <v>235874.31824753029</v>
      </c>
      <c r="N134" s="14">
        <f t="shared" si="49"/>
        <v>145.07661324548548</v>
      </c>
      <c r="O134" s="13">
        <f t="shared" si="61"/>
        <v>4646.7233466428979</v>
      </c>
      <c r="P134" s="7">
        <f t="shared" si="50"/>
        <v>292843.16333022056</v>
      </c>
      <c r="Q134" s="12">
        <f t="shared" si="55"/>
        <v>124</v>
      </c>
      <c r="R134" s="9">
        <v>63.021432842949423</v>
      </c>
      <c r="S134" s="11">
        <f t="shared" si="58"/>
        <v>6.9999999999999195E-3</v>
      </c>
      <c r="T134" s="10">
        <f t="shared" si="51"/>
        <v>1641289.6252400558</v>
      </c>
      <c r="U134" s="10">
        <f t="shared" si="59"/>
        <v>2061256.520411917</v>
      </c>
      <c r="V134" s="10">
        <f t="shared" si="52"/>
        <v>1000</v>
      </c>
      <c r="W134" s="10">
        <f t="shared" si="53"/>
        <v>604105.61333534098</v>
      </c>
      <c r="X134" s="9">
        <f t="shared" si="36"/>
        <v>15.867617648300991</v>
      </c>
      <c r="Y134" s="9">
        <f t="shared" si="56"/>
        <v>32723.097958611947</v>
      </c>
      <c r="AA134" s="10">
        <f t="shared" si="37"/>
        <v>7542.4257517795395</v>
      </c>
      <c r="AB134" s="10">
        <f t="shared" si="57"/>
        <v>942803.21897244395</v>
      </c>
      <c r="AC134" s="23"/>
      <c r="AD134" s="25">
        <f t="shared" si="38"/>
        <v>-7542.4257517795395</v>
      </c>
      <c r="AE134" s="25">
        <f t="shared" si="39"/>
        <v>-7542.4257517795395</v>
      </c>
      <c r="AF134" s="25">
        <f t="shared" si="40"/>
        <v>0</v>
      </c>
      <c r="AG134" s="25">
        <f t="shared" si="41"/>
        <v>0</v>
      </c>
      <c r="AH134" s="25">
        <f t="shared" si="42"/>
        <v>0</v>
      </c>
      <c r="AI134" s="25">
        <f t="shared" si="43"/>
        <v>0</v>
      </c>
      <c r="AJ134" s="25">
        <f t="shared" si="44"/>
        <v>0</v>
      </c>
      <c r="AK134" s="25">
        <f t="shared" si="45"/>
        <v>0</v>
      </c>
      <c r="AL134" s="25">
        <f t="shared" si="46"/>
        <v>0</v>
      </c>
      <c r="AM134" s="25">
        <f t="shared" si="47"/>
        <v>0</v>
      </c>
      <c r="AO134">
        <f t="shared" si="62"/>
        <v>-0.33333333333333348</v>
      </c>
    </row>
    <row r="135" spans="1:41" x14ac:dyDescent="0.3">
      <c r="A135" s="4">
        <f t="shared" si="54"/>
        <v>126</v>
      </c>
      <c r="B135">
        <v>66.928761679212286</v>
      </c>
      <c r="C135" s="5">
        <f t="shared" si="33"/>
        <v>29</v>
      </c>
      <c r="D135" s="6">
        <f t="shared" si="48"/>
        <v>6.1999999999999979E-2</v>
      </c>
      <c r="E135" s="7">
        <f t="shared" si="34"/>
        <v>248323.172051189</v>
      </c>
      <c r="I135" s="14"/>
      <c r="J135" s="14"/>
      <c r="K135" s="18"/>
      <c r="L135" s="7">
        <f t="shared" si="35"/>
        <v>9142.9360387329089</v>
      </c>
      <c r="M135" s="7">
        <f t="shared" si="60"/>
        <v>245017.2542862632</v>
      </c>
      <c r="N135" s="14">
        <f t="shared" si="49"/>
        <v>136.60698045714261</v>
      </c>
      <c r="O135" s="13">
        <f t="shared" si="61"/>
        <v>4783.3303271000404</v>
      </c>
      <c r="P135" s="7">
        <f t="shared" si="50"/>
        <v>320142.37549542717</v>
      </c>
      <c r="Q135" s="12">
        <f t="shared" si="55"/>
        <v>125</v>
      </c>
      <c r="R135" s="9">
        <v>66.928761679212286</v>
      </c>
      <c r="S135" s="11">
        <f t="shared" si="58"/>
        <v>6.1999999999999979E-2</v>
      </c>
      <c r="T135" s="10">
        <f t="shared" si="51"/>
        <v>1662572.3180834332</v>
      </c>
      <c r="U135" s="10">
        <f t="shared" si="59"/>
        <v>2190116.4246774558</v>
      </c>
      <c r="V135" s="10">
        <f t="shared" si="52"/>
        <v>1000</v>
      </c>
      <c r="W135" s="10">
        <f t="shared" si="53"/>
        <v>605105.61333534098</v>
      </c>
      <c r="X135" s="9">
        <f t="shared" si="36"/>
        <v>14.941259555838975</v>
      </c>
      <c r="Y135" s="9">
        <f t="shared" si="56"/>
        <v>32738.039218167785</v>
      </c>
      <c r="AA135" s="10">
        <f t="shared" si="37"/>
        <v>7542.4257517795395</v>
      </c>
      <c r="AB135" s="10">
        <f t="shared" si="57"/>
        <v>950345.64472422353</v>
      </c>
      <c r="AC135" s="23"/>
      <c r="AD135" s="25">
        <f t="shared" si="38"/>
        <v>-7542.4257517795395</v>
      </c>
      <c r="AE135" s="25">
        <f t="shared" si="39"/>
        <v>-7542.4257517795395</v>
      </c>
      <c r="AF135" s="25">
        <f t="shared" si="40"/>
        <v>0</v>
      </c>
      <c r="AG135" s="25">
        <f t="shared" si="41"/>
        <v>0</v>
      </c>
      <c r="AH135" s="25">
        <f t="shared" si="42"/>
        <v>0</v>
      </c>
      <c r="AI135" s="25">
        <f t="shared" si="43"/>
        <v>0</v>
      </c>
      <c r="AJ135" s="25">
        <f t="shared" si="44"/>
        <v>0</v>
      </c>
      <c r="AK135" s="25">
        <f t="shared" si="45"/>
        <v>0</v>
      </c>
      <c r="AL135" s="25">
        <f t="shared" si="46"/>
        <v>0</v>
      </c>
      <c r="AM135" s="25">
        <f t="shared" si="47"/>
        <v>0</v>
      </c>
      <c r="AO135">
        <f t="shared" si="62"/>
        <v>-0.41666666666666652</v>
      </c>
    </row>
    <row r="136" spans="1:41" x14ac:dyDescent="0.3">
      <c r="A136" s="4">
        <f t="shared" si="54"/>
        <v>127</v>
      </c>
      <c r="B136">
        <v>86.471960089542279</v>
      </c>
      <c r="C136" s="5">
        <f t="shared" si="33"/>
        <v>30</v>
      </c>
      <c r="D136" s="6">
        <f t="shared" si="48"/>
        <v>0.29200000000000009</v>
      </c>
      <c r="E136" s="7">
        <f t="shared" si="34"/>
        <v>257997.81111799346</v>
      </c>
      <c r="I136" s="14"/>
      <c r="J136" s="14"/>
      <c r="K136" s="18"/>
      <c r="L136" s="7">
        <f t="shared" si="35"/>
        <v>9142.9360387329089</v>
      </c>
      <c r="M136" s="7">
        <f t="shared" si="60"/>
        <v>254160.1903249961</v>
      </c>
      <c r="N136" s="14">
        <f t="shared" si="49"/>
        <v>105.7329570101723</v>
      </c>
      <c r="O136" s="13">
        <f t="shared" si="61"/>
        <v>4889.0632841102124</v>
      </c>
      <c r="P136" s="7">
        <f t="shared" si="50"/>
        <v>422766.88517882477</v>
      </c>
      <c r="Q136" s="12">
        <f t="shared" si="55"/>
        <v>126</v>
      </c>
      <c r="R136" s="9">
        <v>86.471960089542279</v>
      </c>
      <c r="S136" s="11">
        <f t="shared" si="58"/>
        <v>0.29200000000000009</v>
      </c>
      <c r="T136" s="10">
        <f t="shared" si="51"/>
        <v>1684032.3667005068</v>
      </c>
      <c r="U136" s="10">
        <f t="shared" si="59"/>
        <v>2830922.4206832731</v>
      </c>
      <c r="V136" s="10">
        <f t="shared" si="52"/>
        <v>1000</v>
      </c>
      <c r="W136" s="10">
        <f t="shared" si="53"/>
        <v>606105.61333534098</v>
      </c>
      <c r="X136" s="9">
        <f t="shared" si="36"/>
        <v>11.564442380680321</v>
      </c>
      <c r="Y136" s="9">
        <f t="shared" si="56"/>
        <v>32749.603660548466</v>
      </c>
      <c r="AA136" s="10">
        <f t="shared" si="37"/>
        <v>7542.4257517795395</v>
      </c>
      <c r="AB136" s="10">
        <f t="shared" si="57"/>
        <v>957888.07047600311</v>
      </c>
      <c r="AC136" s="23"/>
      <c r="AD136" s="25">
        <f t="shared" si="38"/>
        <v>-7542.4257517795395</v>
      </c>
      <c r="AE136" s="25">
        <f t="shared" si="39"/>
        <v>-7542.4257517795395</v>
      </c>
      <c r="AF136" s="25">
        <f t="shared" si="40"/>
        <v>0</v>
      </c>
      <c r="AG136" s="25">
        <f t="shared" si="41"/>
        <v>0</v>
      </c>
      <c r="AH136" s="25">
        <f t="shared" si="42"/>
        <v>0</v>
      </c>
      <c r="AI136" s="25">
        <f t="shared" si="43"/>
        <v>0</v>
      </c>
      <c r="AJ136" s="25">
        <f t="shared" si="44"/>
        <v>0</v>
      </c>
      <c r="AK136" s="25">
        <f t="shared" si="45"/>
        <v>0</v>
      </c>
      <c r="AL136" s="25">
        <f t="shared" si="46"/>
        <v>0</v>
      </c>
      <c r="AM136" s="25">
        <f t="shared" si="47"/>
        <v>0</v>
      </c>
      <c r="AO136">
        <f t="shared" si="62"/>
        <v>-0.5</v>
      </c>
    </row>
    <row r="137" spans="1:41" x14ac:dyDescent="0.3">
      <c r="A137" s="4">
        <f t="shared" si="54"/>
        <v>128</v>
      </c>
      <c r="B137">
        <v>98.145674701630483</v>
      </c>
      <c r="C137" s="5">
        <f t="shared" si="33"/>
        <v>31</v>
      </c>
      <c r="D137" s="6">
        <f t="shared" si="48"/>
        <v>0.13499999999999995</v>
      </c>
      <c r="E137" s="7">
        <f t="shared" si="34"/>
        <v>267753.07217702101</v>
      </c>
      <c r="I137" s="14"/>
      <c r="J137" s="14"/>
      <c r="K137" s="18"/>
      <c r="L137" s="7">
        <f t="shared" si="35"/>
        <v>9142.9360387329089</v>
      </c>
      <c r="M137" s="7">
        <f t="shared" si="60"/>
        <v>263303.12636372901</v>
      </c>
      <c r="N137" s="14">
        <f t="shared" si="49"/>
        <v>93.156790317332423</v>
      </c>
      <c r="O137" s="13">
        <f t="shared" si="61"/>
        <v>4982.2200744275451</v>
      </c>
      <c r="P137" s="7">
        <f t="shared" si="50"/>
        <v>488983.35071669903</v>
      </c>
      <c r="Q137" s="12">
        <f t="shared" si="55"/>
        <v>127</v>
      </c>
      <c r="R137" s="9">
        <v>98.145674701630483</v>
      </c>
      <c r="S137" s="11">
        <f t="shared" si="58"/>
        <v>0.13499999999999995</v>
      </c>
      <c r="T137" s="10">
        <f t="shared" si="51"/>
        <v>1705671.249056055</v>
      </c>
      <c r="U137" s="10">
        <f t="shared" si="59"/>
        <v>3214231.9474755148</v>
      </c>
      <c r="V137" s="10">
        <f t="shared" si="52"/>
        <v>1000</v>
      </c>
      <c r="W137" s="10">
        <f t="shared" si="53"/>
        <v>607105.61333534098</v>
      </c>
      <c r="X137" s="9">
        <f t="shared" si="36"/>
        <v>10.188936018220547</v>
      </c>
      <c r="Y137" s="9">
        <f t="shared" si="56"/>
        <v>32759.792596566687</v>
      </c>
      <c r="AA137" s="10">
        <f t="shared" si="37"/>
        <v>7542.4257517795395</v>
      </c>
      <c r="AB137" s="10">
        <f t="shared" si="57"/>
        <v>965430.49622778269</v>
      </c>
      <c r="AC137" s="23"/>
      <c r="AD137" s="25">
        <f t="shared" si="38"/>
        <v>-7542.4257517795395</v>
      </c>
      <c r="AE137" s="25">
        <f t="shared" si="39"/>
        <v>-7542.4257517795395</v>
      </c>
      <c r="AF137" s="25">
        <f t="shared" si="40"/>
        <v>0</v>
      </c>
      <c r="AG137" s="25">
        <f t="shared" si="41"/>
        <v>0</v>
      </c>
      <c r="AH137" s="25">
        <f t="shared" si="42"/>
        <v>0</v>
      </c>
      <c r="AI137" s="25">
        <f t="shared" si="43"/>
        <v>0</v>
      </c>
      <c r="AJ137" s="25">
        <f t="shared" si="44"/>
        <v>0</v>
      </c>
      <c r="AK137" s="25">
        <f t="shared" si="45"/>
        <v>0</v>
      </c>
      <c r="AL137" s="25">
        <f t="shared" si="46"/>
        <v>0</v>
      </c>
      <c r="AM137" s="25">
        <f t="shared" si="47"/>
        <v>0</v>
      </c>
      <c r="AO137">
        <f t="shared" si="62"/>
        <v>-0.58333333333333348</v>
      </c>
    </row>
    <row r="138" spans="1:41" x14ac:dyDescent="0.3">
      <c r="A138" s="4">
        <f t="shared" si="54"/>
        <v>129</v>
      </c>
      <c r="B138">
        <v>111.68977781045548</v>
      </c>
      <c r="C138" s="5">
        <f t="shared" ref="C138:C201" si="63">IF(AND(A138&gt;=startm,A138&lt;=endm),A138-startm,"NA")</f>
        <v>32</v>
      </c>
      <c r="D138" s="6">
        <f t="shared" si="48"/>
        <v>0.13799999999999993</v>
      </c>
      <c r="E138" s="7">
        <f t="shared" ref="E138:E201" si="64">IF(C138="NA","NA",IF(C138=0,typical,(1+return/12)*typical*((1+return/12)^C138-1)/(return/12)))</f>
        <v>277589.62707820721</v>
      </c>
      <c r="I138" s="14"/>
      <c r="J138" s="14"/>
      <c r="K138" s="18"/>
      <c r="L138" s="7">
        <f t="shared" ref="L138:L201" si="65">IF(C138="NA","NA",IF(C138=0,typical,IF(L137="NA",typical,IF(INT(C138/12)-(C138/12)=0,L137*(1+gsip1),L137))))</f>
        <v>9142.9360387329089</v>
      </c>
      <c r="M138" s="7">
        <f t="shared" si="60"/>
        <v>272446.06240246195</v>
      </c>
      <c r="N138" s="14">
        <f t="shared" si="49"/>
        <v>81.860096939659428</v>
      </c>
      <c r="O138" s="13">
        <f t="shared" si="61"/>
        <v>5064.0801713672045</v>
      </c>
      <c r="P138" s="7">
        <f t="shared" si="50"/>
        <v>565605.98915433639</v>
      </c>
      <c r="Q138" s="12">
        <f t="shared" si="55"/>
        <v>128</v>
      </c>
      <c r="R138" s="9">
        <v>111.68977781045548</v>
      </c>
      <c r="S138" s="11">
        <f t="shared" si="58"/>
        <v>0.13799999999999993</v>
      </c>
      <c r="T138" s="10">
        <f t="shared" si="51"/>
        <v>1727490.4554312327</v>
      </c>
      <c r="U138" s="10">
        <f t="shared" si="59"/>
        <v>3658933.9562271354</v>
      </c>
      <c r="V138" s="10">
        <f t="shared" si="52"/>
        <v>1000</v>
      </c>
      <c r="W138" s="10">
        <f t="shared" si="53"/>
        <v>608105.61333534098</v>
      </c>
      <c r="X138" s="9">
        <f t="shared" ref="X138:X201" si="66">V138/R138</f>
        <v>8.9533708420215721</v>
      </c>
      <c r="Y138" s="9">
        <f t="shared" si="56"/>
        <v>32768.745967408708</v>
      </c>
      <c r="AA138" s="10">
        <f t="shared" ref="AA138:AA201" si="67">typical</f>
        <v>7542.4257517795395</v>
      </c>
      <c r="AB138" s="10">
        <f t="shared" si="57"/>
        <v>972972.92197956226</v>
      </c>
      <c r="AC138" s="23"/>
      <c r="AD138" s="25">
        <f t="shared" ref="AD138:AD201" si="68">IF(A138=endm,E138,IF(C138="NA","NA",-typical))</f>
        <v>-7542.4257517795395</v>
      </c>
      <c r="AE138" s="25">
        <f t="shared" ref="AE138:AE201" si="69">IF(A138=endm,P138,IF(C138="NA","NA",-typical))</f>
        <v>-7542.4257517795395</v>
      </c>
      <c r="AF138" s="25">
        <f t="shared" ref="AF138:AF201" si="70">IF(A138=endm,F138,IF(C138="NA","NA",-G138))</f>
        <v>0</v>
      </c>
      <c r="AG138" s="25">
        <f t="shared" ref="AG138:AG201" si="71">IF(A138=endm,O138,0)</f>
        <v>0</v>
      </c>
      <c r="AH138" s="25">
        <f t="shared" ref="AH138:AH201" si="72">IF(A138=endm,J138,0)</f>
        <v>0</v>
      </c>
      <c r="AI138" s="25">
        <f t="shared" ref="AI138:AI201" si="73">IF(A138=endm,E138,0)</f>
        <v>0</v>
      </c>
      <c r="AJ138" s="25">
        <f t="shared" ref="AJ138:AJ201" si="74">IF(A138=endm,P138,0)</f>
        <v>0</v>
      </c>
      <c r="AK138" s="25">
        <f t="shared" ref="AK138:AK201" si="75">IF(A138=endm,F138,0)</f>
        <v>0</v>
      </c>
      <c r="AL138" s="25">
        <f t="shared" ref="AL138:AL201" si="76">IF(A138=endm,M138,0)</f>
        <v>0</v>
      </c>
      <c r="AM138" s="25">
        <f t="shared" ref="AM138:AM201" si="77">IF(A138=endm,H138,0)</f>
        <v>0</v>
      </c>
      <c r="AO138">
        <f t="shared" si="62"/>
        <v>-0.66666666666666652</v>
      </c>
    </row>
    <row r="139" spans="1:41" x14ac:dyDescent="0.3">
      <c r="A139" s="4">
        <f t="shared" si="54"/>
        <v>130</v>
      </c>
      <c r="B139">
        <v>101.86107736313541</v>
      </c>
      <c r="C139" s="5">
        <f t="shared" si="63"/>
        <v>33</v>
      </c>
      <c r="D139" s="6">
        <f t="shared" ref="D139:D202" si="78">IF(C139="NA","NA",IF(C139=0,0,(B139-B138)/B138))</f>
        <v>-8.7999999999999926E-2</v>
      </c>
      <c r="E139" s="7">
        <f t="shared" si="64"/>
        <v>287508.15327023657</v>
      </c>
      <c r="I139" s="14"/>
      <c r="J139" s="14"/>
      <c r="K139" s="18"/>
      <c r="L139" s="7">
        <f t="shared" si="65"/>
        <v>9142.9360387329089</v>
      </c>
      <c r="M139" s="7">
        <f t="shared" si="60"/>
        <v>281588.99844119488</v>
      </c>
      <c r="N139" s="14">
        <f t="shared" ref="N139:N202" si="79">IF(C139="NA","NA",L139/B139)</f>
        <v>89.758878223310774</v>
      </c>
      <c r="O139" s="13">
        <f t="shared" si="61"/>
        <v>5153.8390495905151</v>
      </c>
      <c r="P139" s="7">
        <f t="shared" ref="P139:P202" si="80">IF(C139="NA","NA",O139*B139)</f>
        <v>524975.59814748773</v>
      </c>
      <c r="Q139" s="12">
        <f t="shared" si="55"/>
        <v>129</v>
      </c>
      <c r="R139" s="9">
        <v>101.86107736313541</v>
      </c>
      <c r="S139" s="11">
        <f t="shared" si="58"/>
        <v>-8.7999999999999926E-2</v>
      </c>
      <c r="T139" s="10">
        <f t="shared" ref="T139:T202" si="81">(1+return/12)*typical*((1+return/12)^Q139-1)/(return/12)</f>
        <v>1749491.4885262039</v>
      </c>
      <c r="U139" s="10">
        <f t="shared" si="59"/>
        <v>3337859.7680791477</v>
      </c>
      <c r="V139" s="10">
        <f t="shared" ref="V139:V202" si="82">IF((U139-T139)&gt;0,IF(typical-(U139-T139)&lt;min,min,typical-(U139-T139)),IF((U139-T139)&lt;0,IF(typical-(U139-T139)&gt;max,max,typical-(U139-T139)),IF((T139-U139)=0,min,)))</f>
        <v>1000</v>
      </c>
      <c r="W139" s="10">
        <f t="shared" ref="W139:W202" si="83">W138+V139</f>
        <v>609105.61333534098</v>
      </c>
      <c r="X139" s="9">
        <f t="shared" si="66"/>
        <v>9.8172925899359331</v>
      </c>
      <c r="Y139" s="9">
        <f t="shared" si="56"/>
        <v>32778.563259998642</v>
      </c>
      <c r="AA139" s="10">
        <f t="shared" si="67"/>
        <v>7542.4257517795395</v>
      </c>
      <c r="AB139" s="10">
        <f t="shared" si="57"/>
        <v>980515.34773134184</v>
      </c>
      <c r="AC139" s="23"/>
      <c r="AD139" s="25">
        <f t="shared" si="68"/>
        <v>-7542.4257517795395</v>
      </c>
      <c r="AE139" s="25">
        <f t="shared" si="69"/>
        <v>-7542.4257517795395</v>
      </c>
      <c r="AF139" s="25">
        <f t="shared" si="70"/>
        <v>0</v>
      </c>
      <c r="AG139" s="25">
        <f t="shared" si="71"/>
        <v>0</v>
      </c>
      <c r="AH139" s="25">
        <f t="shared" si="72"/>
        <v>0</v>
      </c>
      <c r="AI139" s="25">
        <f t="shared" si="73"/>
        <v>0</v>
      </c>
      <c r="AJ139" s="25">
        <f t="shared" si="74"/>
        <v>0</v>
      </c>
      <c r="AK139" s="25">
        <f t="shared" si="75"/>
        <v>0</v>
      </c>
      <c r="AL139" s="25">
        <f t="shared" si="76"/>
        <v>0</v>
      </c>
      <c r="AM139" s="25">
        <f t="shared" si="77"/>
        <v>0</v>
      </c>
      <c r="AO139">
        <f t="shared" si="62"/>
        <v>-0.75</v>
      </c>
    </row>
    <row r="140" spans="1:41" x14ac:dyDescent="0.3">
      <c r="A140" s="4">
        <f t="shared" ref="A140:A203" si="84">A139+1</f>
        <v>131</v>
      </c>
      <c r="B140">
        <v>94.119635483537124</v>
      </c>
      <c r="C140" s="5">
        <f t="shared" si="63"/>
        <v>34</v>
      </c>
      <c r="D140" s="6">
        <f t="shared" si="78"/>
        <v>-7.5999999999999929E-2</v>
      </c>
      <c r="E140" s="7">
        <f t="shared" si="64"/>
        <v>297509.33384719962</v>
      </c>
      <c r="I140" s="14"/>
      <c r="J140" s="14"/>
      <c r="K140" s="18"/>
      <c r="L140" s="7">
        <f t="shared" si="65"/>
        <v>9142.9360387329089</v>
      </c>
      <c r="M140" s="7">
        <f t="shared" si="60"/>
        <v>290731.93447992782</v>
      </c>
      <c r="N140" s="14">
        <f t="shared" si="79"/>
        <v>97.141643098821177</v>
      </c>
      <c r="O140" s="13">
        <f t="shared" si="61"/>
        <v>5250.9806926893361</v>
      </c>
      <c r="P140" s="7">
        <f t="shared" si="80"/>
        <v>494220.38872701157</v>
      </c>
      <c r="Q140" s="12">
        <f t="shared" ref="Q140:Q203" si="85">Q139+1</f>
        <v>130</v>
      </c>
      <c r="R140" s="9">
        <v>94.119635483537124</v>
      </c>
      <c r="S140" s="11">
        <f t="shared" si="58"/>
        <v>-7.5999999999999929E-2</v>
      </c>
      <c r="T140" s="10">
        <f t="shared" si="81"/>
        <v>1771675.8635636335</v>
      </c>
      <c r="U140" s="10">
        <f t="shared" si="59"/>
        <v>3085106.4257051325</v>
      </c>
      <c r="V140" s="10">
        <f t="shared" si="82"/>
        <v>1000</v>
      </c>
      <c r="W140" s="10">
        <f t="shared" si="83"/>
        <v>610105.61333534098</v>
      </c>
      <c r="X140" s="9">
        <f t="shared" si="66"/>
        <v>10.624775530233693</v>
      </c>
      <c r="Y140" s="9">
        <f t="shared" ref="Y140:Y203" si="86">Y139+X140</f>
        <v>32789.188035528874</v>
      </c>
      <c r="AA140" s="10">
        <f t="shared" si="67"/>
        <v>7542.4257517795395</v>
      </c>
      <c r="AB140" s="10">
        <f t="shared" ref="AB140:AB203" si="87">AB139+AA140</f>
        <v>988057.77348312142</v>
      </c>
      <c r="AC140" s="23"/>
      <c r="AD140" s="25">
        <f t="shared" si="68"/>
        <v>-7542.4257517795395</v>
      </c>
      <c r="AE140" s="25">
        <f t="shared" si="69"/>
        <v>-7542.4257517795395</v>
      </c>
      <c r="AF140" s="25">
        <f t="shared" si="70"/>
        <v>0</v>
      </c>
      <c r="AG140" s="25">
        <f t="shared" si="71"/>
        <v>0</v>
      </c>
      <c r="AH140" s="25">
        <f t="shared" si="72"/>
        <v>0</v>
      </c>
      <c r="AI140" s="25">
        <f t="shared" si="73"/>
        <v>0</v>
      </c>
      <c r="AJ140" s="25">
        <f t="shared" si="74"/>
        <v>0</v>
      </c>
      <c r="AK140" s="25">
        <f t="shared" si="75"/>
        <v>0</v>
      </c>
      <c r="AL140" s="25">
        <f t="shared" si="76"/>
        <v>0</v>
      </c>
      <c r="AM140" s="25">
        <f t="shared" si="77"/>
        <v>0</v>
      </c>
      <c r="AO140">
        <f t="shared" si="62"/>
        <v>-0.83333333333333348</v>
      </c>
    </row>
    <row r="141" spans="1:41" x14ac:dyDescent="0.3">
      <c r="A141" s="4">
        <f t="shared" si="84"/>
        <v>132</v>
      </c>
      <c r="B141">
        <v>82.448800683578526</v>
      </c>
      <c r="C141" s="5">
        <f t="shared" si="63"/>
        <v>35</v>
      </c>
      <c r="D141" s="6">
        <f t="shared" si="78"/>
        <v>-0.12399999999999994</v>
      </c>
      <c r="E141" s="7">
        <f t="shared" si="64"/>
        <v>307593.85759563709</v>
      </c>
      <c r="I141" s="14"/>
      <c r="J141" s="14"/>
      <c r="K141" s="18"/>
      <c r="L141" s="7">
        <f t="shared" si="65"/>
        <v>9142.9360387329089</v>
      </c>
      <c r="M141" s="7">
        <f t="shared" si="60"/>
        <v>299874.87051866075</v>
      </c>
      <c r="N141" s="14">
        <f t="shared" si="79"/>
        <v>110.89228664248992</v>
      </c>
      <c r="O141" s="13">
        <f t="shared" si="61"/>
        <v>5361.8729793318262</v>
      </c>
      <c r="P141" s="7">
        <f t="shared" si="80"/>
        <v>442079.99656359508</v>
      </c>
      <c r="Q141" s="12">
        <f t="shared" si="85"/>
        <v>131</v>
      </c>
      <c r="R141" s="9">
        <v>82.448800683578526</v>
      </c>
      <c r="S141" s="11">
        <f t="shared" si="58"/>
        <v>-0.12399999999999994</v>
      </c>
      <c r="T141" s="10">
        <f t="shared" si="81"/>
        <v>1794045.1083930412</v>
      </c>
      <c r="U141" s="10">
        <f t="shared" si="59"/>
        <v>2703429.2289176965</v>
      </c>
      <c r="V141" s="10">
        <f t="shared" si="82"/>
        <v>1000</v>
      </c>
      <c r="W141" s="10">
        <f t="shared" si="83"/>
        <v>611105.61333534098</v>
      </c>
      <c r="X141" s="9">
        <f t="shared" si="66"/>
        <v>12.128739189764488</v>
      </c>
      <c r="Y141" s="9">
        <f t="shared" si="86"/>
        <v>32801.316774718638</v>
      </c>
      <c r="AA141" s="10">
        <f t="shared" si="67"/>
        <v>7542.4257517795395</v>
      </c>
      <c r="AB141" s="10">
        <f t="shared" si="87"/>
        <v>995600.199234901</v>
      </c>
      <c r="AC141" s="23"/>
      <c r="AD141" s="25">
        <f t="shared" si="68"/>
        <v>-7542.4257517795395</v>
      </c>
      <c r="AE141" s="25">
        <f t="shared" si="69"/>
        <v>-7542.4257517795395</v>
      </c>
      <c r="AF141" s="25">
        <f t="shared" si="70"/>
        <v>0</v>
      </c>
      <c r="AG141" s="25">
        <f t="shared" si="71"/>
        <v>0</v>
      </c>
      <c r="AH141" s="25">
        <f t="shared" si="72"/>
        <v>0</v>
      </c>
      <c r="AI141" s="25">
        <f t="shared" si="73"/>
        <v>0</v>
      </c>
      <c r="AJ141" s="25">
        <f t="shared" si="74"/>
        <v>0</v>
      </c>
      <c r="AK141" s="25">
        <f t="shared" si="75"/>
        <v>0</v>
      </c>
      <c r="AL141" s="25">
        <f t="shared" si="76"/>
        <v>0</v>
      </c>
      <c r="AM141" s="25">
        <f t="shared" si="77"/>
        <v>0</v>
      </c>
      <c r="AO141">
        <f t="shared" si="62"/>
        <v>-0.91666666666666652</v>
      </c>
    </row>
    <row r="142" spans="1:41" x14ac:dyDescent="0.3">
      <c r="A142" s="4">
        <f t="shared" si="84"/>
        <v>133</v>
      </c>
      <c r="B142">
        <v>77.254526240513087</v>
      </c>
      <c r="C142" s="5">
        <f t="shared" si="63"/>
        <v>36</v>
      </c>
      <c r="D142" s="6">
        <f t="shared" si="78"/>
        <v>-6.2999999999999903E-2</v>
      </c>
      <c r="E142" s="7">
        <f t="shared" si="64"/>
        <v>317762.41904197837</v>
      </c>
      <c r="I142" s="14"/>
      <c r="J142" s="14"/>
      <c r="K142" s="18"/>
      <c r="L142" s="7">
        <f t="shared" si="65"/>
        <v>10066.372578644932</v>
      </c>
      <c r="M142" s="7">
        <f t="shared" si="60"/>
        <v>309941.24309730571</v>
      </c>
      <c r="N142" s="14">
        <f t="shared" si="79"/>
        <v>130.30139551054577</v>
      </c>
      <c r="O142" s="13">
        <f t="shared" si="61"/>
        <v>5492.1743748423723</v>
      </c>
      <c r="P142" s="7">
        <f t="shared" si="80"/>
        <v>424295.32935873361</v>
      </c>
      <c r="Q142" s="12">
        <f t="shared" si="85"/>
        <v>132</v>
      </c>
      <c r="R142" s="9">
        <v>77.254526240513087</v>
      </c>
      <c r="S142" s="11">
        <f t="shared" ref="S142:S205" si="88">(R142-R141)/R141</f>
        <v>-6.2999999999999903E-2</v>
      </c>
      <c r="T142" s="10">
        <f t="shared" si="81"/>
        <v>1816600.7635960272</v>
      </c>
      <c r="U142" s="10">
        <f t="shared" ref="U142:U205" si="89">(U141+V141)*(1+S142)</f>
        <v>2534050.1874958817</v>
      </c>
      <c r="V142" s="10">
        <f t="shared" si="82"/>
        <v>1000</v>
      </c>
      <c r="W142" s="10">
        <f t="shared" si="83"/>
        <v>612105.61333534098</v>
      </c>
      <c r="X142" s="9">
        <f t="shared" si="66"/>
        <v>12.944225389289741</v>
      </c>
      <c r="Y142" s="9">
        <f t="shared" si="86"/>
        <v>32814.26100010793</v>
      </c>
      <c r="AA142" s="10">
        <f t="shared" si="67"/>
        <v>7542.4257517795395</v>
      </c>
      <c r="AB142" s="10">
        <f t="shared" si="87"/>
        <v>1003142.6249866806</v>
      </c>
      <c r="AC142" s="23"/>
      <c r="AD142" s="25">
        <f t="shared" si="68"/>
        <v>-7542.4257517795395</v>
      </c>
      <c r="AE142" s="25">
        <f t="shared" si="69"/>
        <v>-7542.4257517795395</v>
      </c>
      <c r="AF142" s="25">
        <f t="shared" si="70"/>
        <v>0</v>
      </c>
      <c r="AG142" s="25">
        <f t="shared" si="71"/>
        <v>0</v>
      </c>
      <c r="AH142" s="25">
        <f t="shared" si="72"/>
        <v>0</v>
      </c>
      <c r="AI142" s="25">
        <f t="shared" si="73"/>
        <v>0</v>
      </c>
      <c r="AJ142" s="25">
        <f t="shared" si="74"/>
        <v>0</v>
      </c>
      <c r="AK142" s="25">
        <f t="shared" si="75"/>
        <v>0</v>
      </c>
      <c r="AL142" s="25">
        <f t="shared" si="76"/>
        <v>0</v>
      </c>
      <c r="AM142" s="25">
        <f t="shared" si="77"/>
        <v>0</v>
      </c>
      <c r="AO142">
        <f t="shared" si="62"/>
        <v>0</v>
      </c>
    </row>
    <row r="143" spans="1:41" x14ac:dyDescent="0.3">
      <c r="A143" s="4">
        <f t="shared" si="84"/>
        <v>134</v>
      </c>
      <c r="B143">
        <v>95.950121590717259</v>
      </c>
      <c r="C143" s="5">
        <f t="shared" si="63"/>
        <v>37</v>
      </c>
      <c r="D143" s="6">
        <f t="shared" si="78"/>
        <v>0.24200000000000008</v>
      </c>
      <c r="E143" s="7">
        <f t="shared" si="64"/>
        <v>328015.71850037243</v>
      </c>
      <c r="I143" s="14"/>
      <c r="J143" s="14"/>
      <c r="K143" s="18"/>
      <c r="L143" s="7">
        <f t="shared" si="65"/>
        <v>10066.372578644932</v>
      </c>
      <c r="M143" s="7">
        <f t="shared" si="60"/>
        <v>320007.61567595066</v>
      </c>
      <c r="N143" s="14">
        <f t="shared" si="79"/>
        <v>104.91255677177598</v>
      </c>
      <c r="O143" s="13">
        <f t="shared" si="61"/>
        <v>5597.0869316141479</v>
      </c>
      <c r="P143" s="7">
        <f t="shared" si="80"/>
        <v>537041.17164219206</v>
      </c>
      <c r="Q143" s="12">
        <f t="shared" si="85"/>
        <v>133</v>
      </c>
      <c r="R143" s="9">
        <v>95.950121590717259</v>
      </c>
      <c r="S143" s="11">
        <f t="shared" si="88"/>
        <v>0.24200000000000008</v>
      </c>
      <c r="T143" s="10">
        <f t="shared" si="81"/>
        <v>1839344.3825923717</v>
      </c>
      <c r="U143" s="10">
        <f t="shared" si="89"/>
        <v>3148532.332869885</v>
      </c>
      <c r="V143" s="10">
        <f t="shared" si="82"/>
        <v>1000</v>
      </c>
      <c r="W143" s="10">
        <f t="shared" si="83"/>
        <v>613105.61333534098</v>
      </c>
      <c r="X143" s="9">
        <f t="shared" si="66"/>
        <v>10.422081633888679</v>
      </c>
      <c r="Y143" s="9">
        <f t="shared" si="86"/>
        <v>32824.683081741816</v>
      </c>
      <c r="AA143" s="10">
        <f t="shared" si="67"/>
        <v>7542.4257517795395</v>
      </c>
      <c r="AB143" s="10">
        <f t="shared" si="87"/>
        <v>1010685.0507384602</v>
      </c>
      <c r="AC143" s="23"/>
      <c r="AD143" s="25">
        <f t="shared" si="68"/>
        <v>-7542.4257517795395</v>
      </c>
      <c r="AE143" s="25">
        <f t="shared" si="69"/>
        <v>-7542.4257517795395</v>
      </c>
      <c r="AF143" s="25">
        <f t="shared" si="70"/>
        <v>0</v>
      </c>
      <c r="AG143" s="25">
        <f t="shared" si="71"/>
        <v>0</v>
      </c>
      <c r="AH143" s="25">
        <f t="shared" si="72"/>
        <v>0</v>
      </c>
      <c r="AI143" s="25">
        <f t="shared" si="73"/>
        <v>0</v>
      </c>
      <c r="AJ143" s="25">
        <f t="shared" si="74"/>
        <v>0</v>
      </c>
      <c r="AK143" s="25">
        <f t="shared" si="75"/>
        <v>0</v>
      </c>
      <c r="AL143" s="25">
        <f t="shared" si="76"/>
        <v>0</v>
      </c>
      <c r="AM143" s="25">
        <f t="shared" si="77"/>
        <v>0</v>
      </c>
      <c r="AO143">
        <f t="shared" si="62"/>
        <v>-8.3333333333333481E-2</v>
      </c>
    </row>
    <row r="144" spans="1:41" x14ac:dyDescent="0.3">
      <c r="A144" s="4">
        <f t="shared" si="84"/>
        <v>135</v>
      </c>
      <c r="B144">
        <v>91.824266362316408</v>
      </c>
      <c r="C144" s="5">
        <f t="shared" si="63"/>
        <v>38</v>
      </c>
      <c r="D144" s="6">
        <f t="shared" si="78"/>
        <v>-4.3000000000000101E-2</v>
      </c>
      <c r="E144" s="7">
        <f t="shared" si="64"/>
        <v>338354.46212092013</v>
      </c>
      <c r="I144" s="14"/>
      <c r="J144" s="14"/>
      <c r="K144" s="18"/>
      <c r="L144" s="7">
        <f t="shared" si="65"/>
        <v>10066.372578644932</v>
      </c>
      <c r="M144" s="7">
        <f t="shared" si="60"/>
        <v>330073.98825459561</v>
      </c>
      <c r="N144" s="14">
        <f t="shared" si="79"/>
        <v>109.62649610425913</v>
      </c>
      <c r="O144" s="13">
        <f t="shared" si="61"/>
        <v>5706.7134277184068</v>
      </c>
      <c r="P144" s="7">
        <f t="shared" si="80"/>
        <v>524014.77384022268</v>
      </c>
      <c r="Q144" s="12">
        <f t="shared" si="85"/>
        <v>134</v>
      </c>
      <c r="R144" s="9">
        <v>91.824266362316408</v>
      </c>
      <c r="S144" s="11">
        <f t="shared" si="88"/>
        <v>-4.3000000000000101E-2</v>
      </c>
      <c r="T144" s="10">
        <f t="shared" si="81"/>
        <v>1862277.5317470194</v>
      </c>
      <c r="U144" s="10">
        <f t="shared" si="89"/>
        <v>3014102.4425564795</v>
      </c>
      <c r="V144" s="10">
        <f t="shared" si="82"/>
        <v>1000</v>
      </c>
      <c r="W144" s="10">
        <f t="shared" si="83"/>
        <v>614105.61333534098</v>
      </c>
      <c r="X144" s="9">
        <f t="shared" si="66"/>
        <v>10.890367433530491</v>
      </c>
      <c r="Y144" s="9">
        <f t="shared" si="86"/>
        <v>32835.573449175346</v>
      </c>
      <c r="AA144" s="10">
        <f t="shared" si="67"/>
        <v>7542.4257517795395</v>
      </c>
      <c r="AB144" s="10">
        <f t="shared" si="87"/>
        <v>1018227.4764902397</v>
      </c>
      <c r="AC144" s="23"/>
      <c r="AD144" s="25">
        <f t="shared" si="68"/>
        <v>-7542.4257517795395</v>
      </c>
      <c r="AE144" s="25">
        <f t="shared" si="69"/>
        <v>-7542.4257517795395</v>
      </c>
      <c r="AF144" s="25">
        <f t="shared" si="70"/>
        <v>0</v>
      </c>
      <c r="AG144" s="25">
        <f t="shared" si="71"/>
        <v>0</v>
      </c>
      <c r="AH144" s="25">
        <f t="shared" si="72"/>
        <v>0</v>
      </c>
      <c r="AI144" s="25">
        <f t="shared" si="73"/>
        <v>0</v>
      </c>
      <c r="AJ144" s="25">
        <f t="shared" si="74"/>
        <v>0</v>
      </c>
      <c r="AK144" s="25">
        <f t="shared" si="75"/>
        <v>0</v>
      </c>
      <c r="AL144" s="25">
        <f t="shared" si="76"/>
        <v>0</v>
      </c>
      <c r="AM144" s="25">
        <f t="shared" si="77"/>
        <v>0</v>
      </c>
      <c r="AO144">
        <f t="shared" si="62"/>
        <v>-0.16666666666666652</v>
      </c>
    </row>
    <row r="145" spans="1:41" x14ac:dyDescent="0.3">
      <c r="A145" s="4">
        <f t="shared" si="84"/>
        <v>136</v>
      </c>
      <c r="B145">
        <v>97.058249544968433</v>
      </c>
      <c r="C145" s="5">
        <f t="shared" si="63"/>
        <v>39</v>
      </c>
      <c r="D145" s="6">
        <f t="shared" si="78"/>
        <v>5.6999999999999891E-2</v>
      </c>
      <c r="E145" s="7">
        <f t="shared" si="64"/>
        <v>348779.36193830514</v>
      </c>
      <c r="I145" s="14"/>
      <c r="J145" s="14"/>
      <c r="K145" s="18"/>
      <c r="L145" s="7">
        <f t="shared" si="65"/>
        <v>10066.372578644932</v>
      </c>
      <c r="M145" s="7">
        <f t="shared" si="60"/>
        <v>340140.36083324056</v>
      </c>
      <c r="N145" s="14">
        <f t="shared" si="79"/>
        <v>103.71475506552426</v>
      </c>
      <c r="O145" s="13">
        <f t="shared" si="61"/>
        <v>5810.4281827839313</v>
      </c>
      <c r="P145" s="7">
        <f t="shared" si="80"/>
        <v>563949.98852776026</v>
      </c>
      <c r="Q145" s="12">
        <f t="shared" si="85"/>
        <v>135</v>
      </c>
      <c r="R145" s="9">
        <v>97.058249544968433</v>
      </c>
      <c r="S145" s="11">
        <f t="shared" si="88"/>
        <v>5.6999999999999891E-2</v>
      </c>
      <c r="T145" s="10">
        <f t="shared" si="81"/>
        <v>1885401.790477955</v>
      </c>
      <c r="U145" s="10">
        <f t="shared" si="89"/>
        <v>3186963.2817821987</v>
      </c>
      <c r="V145" s="10">
        <f t="shared" si="82"/>
        <v>1000</v>
      </c>
      <c r="W145" s="10">
        <f t="shared" si="83"/>
        <v>615105.61333534098</v>
      </c>
      <c r="X145" s="9">
        <f t="shared" si="66"/>
        <v>10.303091233236039</v>
      </c>
      <c r="Y145" s="9">
        <f t="shared" si="86"/>
        <v>32845.876540408579</v>
      </c>
      <c r="AA145" s="10">
        <f t="shared" si="67"/>
        <v>7542.4257517795395</v>
      </c>
      <c r="AB145" s="10">
        <f t="shared" si="87"/>
        <v>1025769.9022420193</v>
      </c>
      <c r="AC145" s="23"/>
      <c r="AD145" s="25">
        <f t="shared" si="68"/>
        <v>-7542.4257517795395</v>
      </c>
      <c r="AE145" s="25">
        <f t="shared" si="69"/>
        <v>-7542.4257517795395</v>
      </c>
      <c r="AF145" s="25">
        <f t="shared" si="70"/>
        <v>0</v>
      </c>
      <c r="AG145" s="25">
        <f t="shared" si="71"/>
        <v>0</v>
      </c>
      <c r="AH145" s="25">
        <f t="shared" si="72"/>
        <v>0</v>
      </c>
      <c r="AI145" s="25">
        <f t="shared" si="73"/>
        <v>0</v>
      </c>
      <c r="AJ145" s="25">
        <f t="shared" si="74"/>
        <v>0</v>
      </c>
      <c r="AK145" s="25">
        <f t="shared" si="75"/>
        <v>0</v>
      </c>
      <c r="AL145" s="25">
        <f t="shared" si="76"/>
        <v>0</v>
      </c>
      <c r="AM145" s="25">
        <f t="shared" si="77"/>
        <v>0</v>
      </c>
      <c r="AO145">
        <f t="shared" si="62"/>
        <v>-0.25</v>
      </c>
    </row>
    <row r="146" spans="1:41" x14ac:dyDescent="0.3">
      <c r="A146" s="4">
        <f t="shared" si="84"/>
        <v>137</v>
      </c>
      <c r="B146">
        <v>102.6876280185766</v>
      </c>
      <c r="C146" s="5">
        <f t="shared" si="63"/>
        <v>40</v>
      </c>
      <c r="D146" s="6">
        <f t="shared" si="78"/>
        <v>5.8000000000000017E-2</v>
      </c>
      <c r="E146" s="7">
        <f t="shared" si="64"/>
        <v>359291.1359208356</v>
      </c>
      <c r="I146" s="14"/>
      <c r="J146" s="14"/>
      <c r="K146" s="18"/>
      <c r="L146" s="7">
        <f t="shared" si="65"/>
        <v>10066.372578644932</v>
      </c>
      <c r="M146" s="7">
        <f t="shared" si="60"/>
        <v>350206.73341188551</v>
      </c>
      <c r="N146" s="14">
        <f t="shared" si="79"/>
        <v>98.029069060041834</v>
      </c>
      <c r="O146" s="13">
        <f t="shared" si="61"/>
        <v>5908.4572518439736</v>
      </c>
      <c r="P146" s="7">
        <f t="shared" si="80"/>
        <v>606725.46044101531</v>
      </c>
      <c r="Q146" s="12">
        <f t="shared" si="85"/>
        <v>136</v>
      </c>
      <c r="R146" s="9">
        <v>102.6876280185766</v>
      </c>
      <c r="S146" s="11">
        <f t="shared" si="88"/>
        <v>5.8000000000000017E-2</v>
      </c>
      <c r="T146" s="10">
        <f t="shared" si="81"/>
        <v>1908718.7513649829</v>
      </c>
      <c r="U146" s="10">
        <f t="shared" si="89"/>
        <v>3372865.1521255663</v>
      </c>
      <c r="V146" s="10">
        <f t="shared" si="82"/>
        <v>1000</v>
      </c>
      <c r="W146" s="10">
        <f t="shared" si="83"/>
        <v>616105.61333534098</v>
      </c>
      <c r="X146" s="9">
        <f t="shared" si="66"/>
        <v>9.738271486990584</v>
      </c>
      <c r="Y146" s="9">
        <f t="shared" si="86"/>
        <v>32855.614811895568</v>
      </c>
      <c r="AA146" s="10">
        <f t="shared" si="67"/>
        <v>7542.4257517795395</v>
      </c>
      <c r="AB146" s="10">
        <f t="shared" si="87"/>
        <v>1033312.3279937989</v>
      </c>
      <c r="AC146" s="23"/>
      <c r="AD146" s="25">
        <f t="shared" si="68"/>
        <v>-7542.4257517795395</v>
      </c>
      <c r="AE146" s="25">
        <f t="shared" si="69"/>
        <v>-7542.4257517795395</v>
      </c>
      <c r="AF146" s="25">
        <f t="shared" si="70"/>
        <v>0</v>
      </c>
      <c r="AG146" s="25">
        <f t="shared" si="71"/>
        <v>0</v>
      </c>
      <c r="AH146" s="25">
        <f t="shared" si="72"/>
        <v>0</v>
      </c>
      <c r="AI146" s="25">
        <f t="shared" si="73"/>
        <v>0</v>
      </c>
      <c r="AJ146" s="25">
        <f t="shared" si="74"/>
        <v>0</v>
      </c>
      <c r="AK146" s="25">
        <f t="shared" si="75"/>
        <v>0</v>
      </c>
      <c r="AL146" s="25">
        <f t="shared" si="76"/>
        <v>0</v>
      </c>
      <c r="AM146" s="25">
        <f t="shared" si="77"/>
        <v>0</v>
      </c>
      <c r="AO146">
        <f t="shared" si="62"/>
        <v>-0.33333333333333348</v>
      </c>
    </row>
    <row r="147" spans="1:41" x14ac:dyDescent="0.3">
      <c r="A147" s="4">
        <f t="shared" si="84"/>
        <v>138</v>
      </c>
      <c r="B147">
        <v>99.70968680603788</v>
      </c>
      <c r="C147" s="5">
        <f t="shared" si="63"/>
        <v>41</v>
      </c>
      <c r="D147" s="6">
        <f t="shared" si="78"/>
        <v>-2.9000000000000022E-2</v>
      </c>
      <c r="E147" s="7">
        <f t="shared" si="64"/>
        <v>369890.50801988674</v>
      </c>
      <c r="I147" s="14"/>
      <c r="J147" s="14"/>
      <c r="K147" s="18"/>
      <c r="L147" s="7">
        <f t="shared" si="65"/>
        <v>10066.372578644932</v>
      </c>
      <c r="M147" s="7">
        <f t="shared" si="60"/>
        <v>360273.10599053046</v>
      </c>
      <c r="N147" s="14">
        <f t="shared" si="79"/>
        <v>100.95681674566615</v>
      </c>
      <c r="O147" s="13">
        <f t="shared" si="61"/>
        <v>6009.41406858964</v>
      </c>
      <c r="P147" s="7">
        <f t="shared" si="80"/>
        <v>599196.79466687085</v>
      </c>
      <c r="Q147" s="12">
        <f t="shared" si="85"/>
        <v>137</v>
      </c>
      <c r="R147" s="9">
        <v>99.70968680603788</v>
      </c>
      <c r="S147" s="11">
        <f t="shared" si="88"/>
        <v>-2.9000000000000022E-2</v>
      </c>
      <c r="T147" s="10">
        <f t="shared" si="81"/>
        <v>1932230.0202594015</v>
      </c>
      <c r="U147" s="10">
        <f t="shared" si="89"/>
        <v>3276023.0627139248</v>
      </c>
      <c r="V147" s="10">
        <f t="shared" si="82"/>
        <v>1000</v>
      </c>
      <c r="W147" s="10">
        <f t="shared" si="83"/>
        <v>617105.61333534098</v>
      </c>
      <c r="X147" s="9">
        <f t="shared" si="66"/>
        <v>10.029115846540252</v>
      </c>
      <c r="Y147" s="9">
        <f t="shared" si="86"/>
        <v>32865.643927742109</v>
      </c>
      <c r="AA147" s="10">
        <f t="shared" si="67"/>
        <v>7542.4257517795395</v>
      </c>
      <c r="AB147" s="10">
        <f t="shared" si="87"/>
        <v>1040854.7537455785</v>
      </c>
      <c r="AC147" s="23"/>
      <c r="AD147" s="25">
        <f t="shared" si="68"/>
        <v>-7542.4257517795395</v>
      </c>
      <c r="AE147" s="25">
        <f t="shared" si="69"/>
        <v>-7542.4257517795395</v>
      </c>
      <c r="AF147" s="25">
        <f t="shared" si="70"/>
        <v>0</v>
      </c>
      <c r="AG147" s="25">
        <f t="shared" si="71"/>
        <v>0</v>
      </c>
      <c r="AH147" s="25">
        <f t="shared" si="72"/>
        <v>0</v>
      </c>
      <c r="AI147" s="25">
        <f t="shared" si="73"/>
        <v>0</v>
      </c>
      <c r="AJ147" s="25">
        <f t="shared" si="74"/>
        <v>0</v>
      </c>
      <c r="AK147" s="25">
        <f t="shared" si="75"/>
        <v>0</v>
      </c>
      <c r="AL147" s="25">
        <f t="shared" si="76"/>
        <v>0</v>
      </c>
      <c r="AM147" s="25">
        <f t="shared" si="77"/>
        <v>0</v>
      </c>
      <c r="AO147">
        <f t="shared" si="62"/>
        <v>-0.41666666666666652</v>
      </c>
    </row>
    <row r="148" spans="1:41" x14ac:dyDescent="0.3">
      <c r="A148" s="4">
        <f t="shared" si="84"/>
        <v>139</v>
      </c>
      <c r="B148">
        <v>128.22665723256472</v>
      </c>
      <c r="C148" s="5">
        <f t="shared" si="63"/>
        <v>42</v>
      </c>
      <c r="D148" s="6">
        <f t="shared" si="78"/>
        <v>0.28600000000000003</v>
      </c>
      <c r="E148" s="7">
        <f t="shared" si="64"/>
        <v>380578.20821976371</v>
      </c>
      <c r="I148" s="14"/>
      <c r="J148" s="14"/>
      <c r="K148" s="18"/>
      <c r="L148" s="7">
        <f t="shared" si="65"/>
        <v>10066.372578644932</v>
      </c>
      <c r="M148" s="7">
        <f t="shared" si="60"/>
        <v>370339.47856917541</v>
      </c>
      <c r="N148" s="14">
        <f t="shared" si="79"/>
        <v>78.504523130378033</v>
      </c>
      <c r="O148" s="13">
        <f t="shared" si="61"/>
        <v>6087.9185917200184</v>
      </c>
      <c r="P148" s="7">
        <f t="shared" si="80"/>
        <v>780633.45052024093</v>
      </c>
      <c r="Q148" s="12">
        <f t="shared" si="85"/>
        <v>138</v>
      </c>
      <c r="R148" s="9">
        <v>128.22665723256472</v>
      </c>
      <c r="S148" s="11">
        <f t="shared" si="88"/>
        <v>0.28600000000000003</v>
      </c>
      <c r="T148" s="10">
        <f t="shared" si="81"/>
        <v>1955937.2163946079</v>
      </c>
      <c r="U148" s="10">
        <f t="shared" si="89"/>
        <v>4214251.6586501077</v>
      </c>
      <c r="V148" s="10">
        <f t="shared" si="82"/>
        <v>1000</v>
      </c>
      <c r="W148" s="10">
        <f t="shared" si="83"/>
        <v>618105.61333534098</v>
      </c>
      <c r="X148" s="9">
        <f t="shared" si="66"/>
        <v>7.7986903938882204</v>
      </c>
      <c r="Y148" s="9">
        <f t="shared" si="86"/>
        <v>32873.442618135996</v>
      </c>
      <c r="AA148" s="10">
        <f t="shared" si="67"/>
        <v>7542.4257517795395</v>
      </c>
      <c r="AB148" s="10">
        <f t="shared" si="87"/>
        <v>1048397.179497358</v>
      </c>
      <c r="AC148" s="23"/>
      <c r="AD148" s="25">
        <f t="shared" si="68"/>
        <v>-7542.4257517795395</v>
      </c>
      <c r="AE148" s="25">
        <f t="shared" si="69"/>
        <v>-7542.4257517795395</v>
      </c>
      <c r="AF148" s="25">
        <f t="shared" si="70"/>
        <v>0</v>
      </c>
      <c r="AG148" s="25">
        <f t="shared" si="71"/>
        <v>0</v>
      </c>
      <c r="AH148" s="25">
        <f t="shared" si="72"/>
        <v>0</v>
      </c>
      <c r="AI148" s="25">
        <f t="shared" si="73"/>
        <v>0</v>
      </c>
      <c r="AJ148" s="25">
        <f t="shared" si="74"/>
        <v>0</v>
      </c>
      <c r="AK148" s="25">
        <f t="shared" si="75"/>
        <v>0</v>
      </c>
      <c r="AL148" s="25">
        <f t="shared" si="76"/>
        <v>0</v>
      </c>
      <c r="AM148" s="25">
        <f t="shared" si="77"/>
        <v>0</v>
      </c>
      <c r="AO148">
        <f t="shared" si="62"/>
        <v>-0.5</v>
      </c>
    </row>
    <row r="149" spans="1:41" x14ac:dyDescent="0.3">
      <c r="A149" s="4">
        <f t="shared" si="84"/>
        <v>140</v>
      </c>
      <c r="B149">
        <v>141.0493229558212</v>
      </c>
      <c r="C149" s="5">
        <f t="shared" si="63"/>
        <v>43</v>
      </c>
      <c r="D149" s="6">
        <f t="shared" si="78"/>
        <v>0.10000000000000005</v>
      </c>
      <c r="E149" s="7">
        <f t="shared" si="64"/>
        <v>391354.97258797253</v>
      </c>
      <c r="I149" s="14"/>
      <c r="J149" s="14"/>
      <c r="K149" s="18"/>
      <c r="L149" s="7">
        <f t="shared" si="65"/>
        <v>10066.372578644932</v>
      </c>
      <c r="M149" s="7">
        <f t="shared" si="60"/>
        <v>380405.85114782036</v>
      </c>
      <c r="N149" s="14">
        <f t="shared" si="79"/>
        <v>71.367748300343663</v>
      </c>
      <c r="O149" s="13">
        <f t="shared" si="61"/>
        <v>6159.2863400203623</v>
      </c>
      <c r="P149" s="7">
        <f t="shared" si="80"/>
        <v>868763.16815091006</v>
      </c>
      <c r="Q149" s="12">
        <f t="shared" si="85"/>
        <v>139</v>
      </c>
      <c r="R149" s="9">
        <v>141.0493229558212</v>
      </c>
      <c r="S149" s="11">
        <f t="shared" si="88"/>
        <v>0.10000000000000005</v>
      </c>
      <c r="T149" s="10">
        <f t="shared" si="81"/>
        <v>1979841.9724976069</v>
      </c>
      <c r="U149" s="10">
        <f t="shared" si="89"/>
        <v>4636776.8245151192</v>
      </c>
      <c r="V149" s="10">
        <f t="shared" si="82"/>
        <v>1000</v>
      </c>
      <c r="W149" s="10">
        <f t="shared" si="83"/>
        <v>619105.61333534098</v>
      </c>
      <c r="X149" s="9">
        <f t="shared" si="66"/>
        <v>7.0897185398983824</v>
      </c>
      <c r="Y149" s="9">
        <f t="shared" si="86"/>
        <v>32880.532336675897</v>
      </c>
      <c r="AA149" s="10">
        <f t="shared" si="67"/>
        <v>7542.4257517795395</v>
      </c>
      <c r="AB149" s="10">
        <f t="shared" si="87"/>
        <v>1055939.6052491376</v>
      </c>
      <c r="AC149" s="23"/>
      <c r="AD149" s="25">
        <f t="shared" si="68"/>
        <v>-7542.4257517795395</v>
      </c>
      <c r="AE149" s="25">
        <f t="shared" si="69"/>
        <v>-7542.4257517795395</v>
      </c>
      <c r="AF149" s="25">
        <f t="shared" si="70"/>
        <v>0</v>
      </c>
      <c r="AG149" s="25">
        <f t="shared" si="71"/>
        <v>0</v>
      </c>
      <c r="AH149" s="25">
        <f t="shared" si="72"/>
        <v>0</v>
      </c>
      <c r="AI149" s="25">
        <f t="shared" si="73"/>
        <v>0</v>
      </c>
      <c r="AJ149" s="25">
        <f t="shared" si="74"/>
        <v>0</v>
      </c>
      <c r="AK149" s="25">
        <f t="shared" si="75"/>
        <v>0</v>
      </c>
      <c r="AL149" s="25">
        <f t="shared" si="76"/>
        <v>0</v>
      </c>
      <c r="AM149" s="25">
        <f t="shared" si="77"/>
        <v>0</v>
      </c>
      <c r="AO149">
        <f t="shared" si="62"/>
        <v>-0.58333333333333348</v>
      </c>
    </row>
    <row r="150" spans="1:41" x14ac:dyDescent="0.3">
      <c r="A150" s="4">
        <f t="shared" si="84"/>
        <v>141</v>
      </c>
      <c r="B150">
        <v>148.10178910361228</v>
      </c>
      <c r="C150" s="5">
        <f t="shared" si="63"/>
        <v>44</v>
      </c>
      <c r="D150" s="6">
        <f t="shared" si="78"/>
        <v>5.0000000000000142E-2</v>
      </c>
      <c r="E150" s="7">
        <f t="shared" si="64"/>
        <v>402221.54332591681</v>
      </c>
      <c r="I150" s="14"/>
      <c r="J150" s="14"/>
      <c r="K150" s="18"/>
      <c r="L150" s="7">
        <f t="shared" si="65"/>
        <v>10066.372578644932</v>
      </c>
      <c r="M150" s="7">
        <f t="shared" si="60"/>
        <v>390472.22372646531</v>
      </c>
      <c r="N150" s="14">
        <f t="shared" si="79"/>
        <v>67.969284095565385</v>
      </c>
      <c r="O150" s="13">
        <f t="shared" si="61"/>
        <v>6227.2556241159273</v>
      </c>
      <c r="P150" s="7">
        <f t="shared" si="80"/>
        <v>922267.69913710048</v>
      </c>
      <c r="Q150" s="12">
        <f t="shared" si="85"/>
        <v>140</v>
      </c>
      <c r="R150" s="9">
        <v>148.10178910361228</v>
      </c>
      <c r="S150" s="11">
        <f t="shared" si="88"/>
        <v>5.0000000000000142E-2</v>
      </c>
      <c r="T150" s="10">
        <f t="shared" si="81"/>
        <v>2003945.9349014647</v>
      </c>
      <c r="U150" s="10">
        <f t="shared" si="89"/>
        <v>4869665.6657408755</v>
      </c>
      <c r="V150" s="10">
        <f t="shared" si="82"/>
        <v>1000</v>
      </c>
      <c r="W150" s="10">
        <f t="shared" si="83"/>
        <v>620105.61333534098</v>
      </c>
      <c r="X150" s="9">
        <f t="shared" si="66"/>
        <v>6.7521128951413152</v>
      </c>
      <c r="Y150" s="9">
        <f t="shared" si="86"/>
        <v>32887.284449571038</v>
      </c>
      <c r="AA150" s="10">
        <f t="shared" si="67"/>
        <v>7542.4257517795395</v>
      </c>
      <c r="AB150" s="10">
        <f t="shared" si="87"/>
        <v>1063482.0310009171</v>
      </c>
      <c r="AC150" s="23"/>
      <c r="AD150" s="25">
        <f t="shared" si="68"/>
        <v>-7542.4257517795395</v>
      </c>
      <c r="AE150" s="25">
        <f t="shared" si="69"/>
        <v>-7542.4257517795395</v>
      </c>
      <c r="AF150" s="25">
        <f t="shared" si="70"/>
        <v>0</v>
      </c>
      <c r="AG150" s="25">
        <f t="shared" si="71"/>
        <v>0</v>
      </c>
      <c r="AH150" s="25">
        <f t="shared" si="72"/>
        <v>0</v>
      </c>
      <c r="AI150" s="25">
        <f t="shared" si="73"/>
        <v>0</v>
      </c>
      <c r="AJ150" s="25">
        <f t="shared" si="74"/>
        <v>0</v>
      </c>
      <c r="AK150" s="25">
        <f t="shared" si="75"/>
        <v>0</v>
      </c>
      <c r="AL150" s="25">
        <f t="shared" si="76"/>
        <v>0</v>
      </c>
      <c r="AM150" s="25">
        <f t="shared" si="77"/>
        <v>0</v>
      </c>
      <c r="AO150">
        <f t="shared" si="62"/>
        <v>-0.66666666666666652</v>
      </c>
    </row>
    <row r="151" spans="1:41" x14ac:dyDescent="0.3">
      <c r="A151" s="4">
        <f t="shared" si="84"/>
        <v>142</v>
      </c>
      <c r="B151">
        <v>148.39799268181949</v>
      </c>
      <c r="C151" s="5">
        <f t="shared" si="63"/>
        <v>45</v>
      </c>
      <c r="D151" s="6">
        <f t="shared" si="78"/>
        <v>1.9999999999999159E-3</v>
      </c>
      <c r="E151" s="7">
        <f t="shared" si="64"/>
        <v>413178.66882001009</v>
      </c>
      <c r="I151" s="14"/>
      <c r="J151" s="14"/>
      <c r="K151" s="18"/>
      <c r="L151" s="7">
        <f t="shared" si="65"/>
        <v>10066.372578644932</v>
      </c>
      <c r="M151" s="7">
        <f t="shared" ref="M151:M214" si="90">IF(C151="NA","NA",IF(M150="NA",L151,M150+L151))</f>
        <v>400538.59630511026</v>
      </c>
      <c r="N151" s="14">
        <f t="shared" si="79"/>
        <v>67.833616861841705</v>
      </c>
      <c r="O151" s="13">
        <f t="shared" ref="O151:O214" si="91">IF(C151="NA","NA",IF(O150="NA",N151,O150+N151))</f>
        <v>6295.0892409777689</v>
      </c>
      <c r="P151" s="7">
        <f t="shared" si="80"/>
        <v>934178.60711401957</v>
      </c>
      <c r="Q151" s="12">
        <f t="shared" si="85"/>
        <v>141</v>
      </c>
      <c r="R151" s="9">
        <v>148.39799268181949</v>
      </c>
      <c r="S151" s="11">
        <f t="shared" si="88"/>
        <v>1.9999999999999159E-3</v>
      </c>
      <c r="T151" s="10">
        <f t="shared" si="81"/>
        <v>2028250.7636586877</v>
      </c>
      <c r="U151" s="10">
        <f t="shared" si="89"/>
        <v>4880406.9970723577</v>
      </c>
      <c r="V151" s="10">
        <f t="shared" si="82"/>
        <v>1000</v>
      </c>
      <c r="W151" s="10">
        <f t="shared" si="83"/>
        <v>621105.61333534098</v>
      </c>
      <c r="X151" s="9">
        <f t="shared" si="66"/>
        <v>6.7386356238935292</v>
      </c>
      <c r="Y151" s="9">
        <f t="shared" si="86"/>
        <v>32894.023085194931</v>
      </c>
      <c r="AA151" s="10">
        <f t="shared" si="67"/>
        <v>7542.4257517795395</v>
      </c>
      <c r="AB151" s="10">
        <f t="shared" si="87"/>
        <v>1071024.4567526965</v>
      </c>
      <c r="AC151" s="23"/>
      <c r="AD151" s="25">
        <f t="shared" si="68"/>
        <v>-7542.4257517795395</v>
      </c>
      <c r="AE151" s="25">
        <f t="shared" si="69"/>
        <v>-7542.4257517795395</v>
      </c>
      <c r="AF151" s="25">
        <f t="shared" si="70"/>
        <v>0</v>
      </c>
      <c r="AG151" s="25">
        <f t="shared" si="71"/>
        <v>0</v>
      </c>
      <c r="AH151" s="25">
        <f t="shared" si="72"/>
        <v>0</v>
      </c>
      <c r="AI151" s="25">
        <f t="shared" si="73"/>
        <v>0</v>
      </c>
      <c r="AJ151" s="25">
        <f t="shared" si="74"/>
        <v>0</v>
      </c>
      <c r="AK151" s="25">
        <f t="shared" si="75"/>
        <v>0</v>
      </c>
      <c r="AL151" s="25">
        <f t="shared" si="76"/>
        <v>0</v>
      </c>
      <c r="AM151" s="25">
        <f t="shared" si="77"/>
        <v>0</v>
      </c>
      <c r="AO151">
        <f t="shared" si="62"/>
        <v>-0.75</v>
      </c>
    </row>
    <row r="152" spans="1:41" x14ac:dyDescent="0.3">
      <c r="A152" s="4">
        <f t="shared" si="84"/>
        <v>143</v>
      </c>
      <c r="B152">
        <v>149.43677863059222</v>
      </c>
      <c r="C152" s="5">
        <f t="shared" si="63"/>
        <v>46</v>
      </c>
      <c r="D152" s="6">
        <f t="shared" si="78"/>
        <v>6.999999999999936E-3</v>
      </c>
      <c r="E152" s="7">
        <f t="shared" si="64"/>
        <v>424227.1036932214</v>
      </c>
      <c r="I152" s="14"/>
      <c r="J152" s="14"/>
      <c r="K152" s="18"/>
      <c r="L152" s="7">
        <f t="shared" si="65"/>
        <v>10066.372578644932</v>
      </c>
      <c r="M152" s="7">
        <f t="shared" si="90"/>
        <v>410604.96888375521</v>
      </c>
      <c r="N152" s="14">
        <f t="shared" si="79"/>
        <v>67.362082285840827</v>
      </c>
      <c r="O152" s="13">
        <f t="shared" si="91"/>
        <v>6362.45132326361</v>
      </c>
      <c r="P152" s="7">
        <f t="shared" si="80"/>
        <v>950784.22994246264</v>
      </c>
      <c r="Q152" s="12">
        <f t="shared" si="85"/>
        <v>142</v>
      </c>
      <c r="R152" s="9">
        <v>149.43677863059222</v>
      </c>
      <c r="S152" s="11">
        <f t="shared" si="88"/>
        <v>6.999999999999936E-3</v>
      </c>
      <c r="T152" s="10">
        <f t="shared" si="81"/>
        <v>2052758.1326555545</v>
      </c>
      <c r="U152" s="10">
        <f t="shared" si="89"/>
        <v>4915576.8460518634</v>
      </c>
      <c r="V152" s="10">
        <f t="shared" si="82"/>
        <v>1000</v>
      </c>
      <c r="W152" s="10">
        <f t="shared" si="83"/>
        <v>622105.61333534098</v>
      </c>
      <c r="X152" s="9">
        <f t="shared" si="66"/>
        <v>6.6917930723868215</v>
      </c>
      <c r="Y152" s="9">
        <f t="shared" si="86"/>
        <v>32900.714878267318</v>
      </c>
      <c r="AA152" s="10">
        <f t="shared" si="67"/>
        <v>7542.4257517795395</v>
      </c>
      <c r="AB152" s="10">
        <f t="shared" si="87"/>
        <v>1078566.882504476</v>
      </c>
      <c r="AC152" s="23"/>
      <c r="AD152" s="25">
        <f t="shared" si="68"/>
        <v>-7542.4257517795395</v>
      </c>
      <c r="AE152" s="25">
        <f t="shared" si="69"/>
        <v>-7542.4257517795395</v>
      </c>
      <c r="AF152" s="25">
        <f t="shared" si="70"/>
        <v>0</v>
      </c>
      <c r="AG152" s="25">
        <f t="shared" si="71"/>
        <v>0</v>
      </c>
      <c r="AH152" s="25">
        <f t="shared" si="72"/>
        <v>0</v>
      </c>
      <c r="AI152" s="25">
        <f t="shared" si="73"/>
        <v>0</v>
      </c>
      <c r="AJ152" s="25">
        <f t="shared" si="74"/>
        <v>0</v>
      </c>
      <c r="AK152" s="25">
        <f t="shared" si="75"/>
        <v>0</v>
      </c>
      <c r="AL152" s="25">
        <f t="shared" si="76"/>
        <v>0</v>
      </c>
      <c r="AM152" s="25">
        <f t="shared" si="77"/>
        <v>0</v>
      </c>
      <c r="AO152">
        <f t="shared" si="62"/>
        <v>-0.83333333333333348</v>
      </c>
    </row>
    <row r="153" spans="1:41" x14ac:dyDescent="0.3">
      <c r="A153" s="4">
        <f t="shared" si="84"/>
        <v>144</v>
      </c>
      <c r="B153">
        <v>149.88508896648398</v>
      </c>
      <c r="C153" s="5">
        <f t="shared" si="63"/>
        <v>47</v>
      </c>
      <c r="D153" s="6">
        <f t="shared" si="78"/>
        <v>2.9999999999999003E-3</v>
      </c>
      <c r="E153" s="7">
        <f t="shared" si="64"/>
        <v>435367.60885704251</v>
      </c>
      <c r="I153" s="14"/>
      <c r="J153" s="14"/>
      <c r="K153" s="18"/>
      <c r="L153" s="7">
        <f t="shared" si="65"/>
        <v>10066.372578644932</v>
      </c>
      <c r="M153" s="7">
        <f t="shared" si="90"/>
        <v>420671.34146240016</v>
      </c>
      <c r="N153" s="14">
        <f t="shared" si="79"/>
        <v>67.160600484387672</v>
      </c>
      <c r="O153" s="13">
        <f t="shared" si="91"/>
        <v>6429.6119237479979</v>
      </c>
      <c r="P153" s="7">
        <f t="shared" si="80"/>
        <v>963702.95521093486</v>
      </c>
      <c r="Q153" s="12">
        <f t="shared" si="85"/>
        <v>143</v>
      </c>
      <c r="R153" s="9">
        <v>149.88508896648398</v>
      </c>
      <c r="S153" s="11">
        <f t="shared" si="88"/>
        <v>2.9999999999999003E-3</v>
      </c>
      <c r="T153" s="10">
        <f t="shared" si="81"/>
        <v>2077469.7297273951</v>
      </c>
      <c r="U153" s="10">
        <f t="shared" si="89"/>
        <v>4931326.5765900183</v>
      </c>
      <c r="V153" s="10">
        <f t="shared" si="82"/>
        <v>1000</v>
      </c>
      <c r="W153" s="10">
        <f t="shared" si="83"/>
        <v>623105.61333534098</v>
      </c>
      <c r="X153" s="9">
        <f t="shared" si="66"/>
        <v>6.6717777391693147</v>
      </c>
      <c r="Y153" s="9">
        <f t="shared" si="86"/>
        <v>32907.386656006485</v>
      </c>
      <c r="AA153" s="10">
        <f t="shared" si="67"/>
        <v>7542.4257517795395</v>
      </c>
      <c r="AB153" s="10">
        <f t="shared" si="87"/>
        <v>1086109.3082562555</v>
      </c>
      <c r="AC153" s="23"/>
      <c r="AD153" s="25">
        <f t="shared" si="68"/>
        <v>-7542.4257517795395</v>
      </c>
      <c r="AE153" s="25">
        <f t="shared" si="69"/>
        <v>-7542.4257517795395</v>
      </c>
      <c r="AF153" s="25">
        <f t="shared" si="70"/>
        <v>0</v>
      </c>
      <c r="AG153" s="25">
        <f t="shared" si="71"/>
        <v>0</v>
      </c>
      <c r="AH153" s="25">
        <f t="shared" si="72"/>
        <v>0</v>
      </c>
      <c r="AI153" s="25">
        <f t="shared" si="73"/>
        <v>0</v>
      </c>
      <c r="AJ153" s="25">
        <f t="shared" si="74"/>
        <v>0</v>
      </c>
      <c r="AK153" s="25">
        <f t="shared" si="75"/>
        <v>0</v>
      </c>
      <c r="AL153" s="25">
        <f t="shared" si="76"/>
        <v>0</v>
      </c>
      <c r="AM153" s="25">
        <f t="shared" si="77"/>
        <v>0</v>
      </c>
      <c r="AO153">
        <f t="shared" si="62"/>
        <v>-0.91666666666666652</v>
      </c>
    </row>
    <row r="154" spans="1:41" x14ac:dyDescent="0.3">
      <c r="A154" s="4">
        <f t="shared" si="84"/>
        <v>145</v>
      </c>
      <c r="B154">
        <v>180.76141729357968</v>
      </c>
      <c r="C154" s="5">
        <f t="shared" si="63"/>
        <v>48</v>
      </c>
      <c r="D154" s="6">
        <f t="shared" si="78"/>
        <v>0.20600000000000004</v>
      </c>
      <c r="E154" s="7">
        <f t="shared" si="64"/>
        <v>446600.95156389551</v>
      </c>
      <c r="I154" s="14"/>
      <c r="J154" s="14"/>
      <c r="K154" s="18"/>
      <c r="L154" s="7">
        <f t="shared" si="65"/>
        <v>11083.076209088071</v>
      </c>
      <c r="M154" s="7">
        <f t="shared" si="90"/>
        <v>431754.41767148825</v>
      </c>
      <c r="N154" s="14">
        <f t="shared" si="79"/>
        <v>61.313284521816598</v>
      </c>
      <c r="O154" s="13">
        <f t="shared" si="91"/>
        <v>6490.9252082698149</v>
      </c>
      <c r="P154" s="7">
        <f t="shared" si="80"/>
        <v>1173308.8401934756</v>
      </c>
      <c r="Q154" s="12">
        <f t="shared" si="85"/>
        <v>144</v>
      </c>
      <c r="R154" s="9">
        <v>180.76141729357968</v>
      </c>
      <c r="S154" s="11">
        <f t="shared" si="88"/>
        <v>0.20600000000000004</v>
      </c>
      <c r="T154" s="10">
        <f t="shared" si="81"/>
        <v>2102387.2567748344</v>
      </c>
      <c r="U154" s="10">
        <f t="shared" si="89"/>
        <v>5948385.8513675621</v>
      </c>
      <c r="V154" s="10">
        <f t="shared" si="82"/>
        <v>1000</v>
      </c>
      <c r="W154" s="10">
        <f t="shared" si="83"/>
        <v>624105.61333534098</v>
      </c>
      <c r="X154" s="9">
        <f t="shared" si="66"/>
        <v>5.5321540125782036</v>
      </c>
      <c r="Y154" s="9">
        <f t="shared" si="86"/>
        <v>32912.918810019066</v>
      </c>
      <c r="AA154" s="10">
        <f t="shared" si="67"/>
        <v>7542.4257517795395</v>
      </c>
      <c r="AB154" s="10">
        <f t="shared" si="87"/>
        <v>1093651.7340080349</v>
      </c>
      <c r="AC154" s="23"/>
      <c r="AD154" s="25">
        <f t="shared" si="68"/>
        <v>-7542.4257517795395</v>
      </c>
      <c r="AE154" s="25">
        <f t="shared" si="69"/>
        <v>-7542.4257517795395</v>
      </c>
      <c r="AF154" s="25">
        <f t="shared" si="70"/>
        <v>0</v>
      </c>
      <c r="AG154" s="25">
        <f t="shared" si="71"/>
        <v>0</v>
      </c>
      <c r="AH154" s="25">
        <f t="shared" si="72"/>
        <v>0</v>
      </c>
      <c r="AI154" s="25">
        <f t="shared" si="73"/>
        <v>0</v>
      </c>
      <c r="AJ154" s="25">
        <f t="shared" si="74"/>
        <v>0</v>
      </c>
      <c r="AK154" s="25">
        <f t="shared" si="75"/>
        <v>0</v>
      </c>
      <c r="AL154" s="25">
        <f t="shared" si="76"/>
        <v>0</v>
      </c>
      <c r="AM154" s="25">
        <f t="shared" si="77"/>
        <v>0</v>
      </c>
      <c r="AO154">
        <f t="shared" si="62"/>
        <v>0</v>
      </c>
    </row>
    <row r="155" spans="1:41" x14ac:dyDescent="0.3">
      <c r="A155" s="4">
        <f t="shared" si="84"/>
        <v>146</v>
      </c>
      <c r="B155">
        <v>236.97821807188296</v>
      </c>
      <c r="C155" s="5">
        <f t="shared" si="63"/>
        <v>49</v>
      </c>
      <c r="D155" s="6">
        <f t="shared" si="78"/>
        <v>0.311</v>
      </c>
      <c r="E155" s="7">
        <f t="shared" si="64"/>
        <v>457927.90545997233</v>
      </c>
      <c r="I155" s="14"/>
      <c r="J155" s="14"/>
      <c r="K155" s="18"/>
      <c r="L155" s="7">
        <f t="shared" si="65"/>
        <v>11083.076209088071</v>
      </c>
      <c r="M155" s="7">
        <f t="shared" si="90"/>
        <v>442837.49388057634</v>
      </c>
      <c r="N155" s="14">
        <f t="shared" si="79"/>
        <v>46.768332968586272</v>
      </c>
      <c r="O155" s="13">
        <f t="shared" si="91"/>
        <v>6537.6935412384009</v>
      </c>
      <c r="P155" s="7">
        <f t="shared" si="80"/>
        <v>1549290.9657027347</v>
      </c>
      <c r="Q155" s="12">
        <f t="shared" si="85"/>
        <v>145</v>
      </c>
      <c r="R155" s="9">
        <v>236.97821807188296</v>
      </c>
      <c r="S155" s="11">
        <f t="shared" si="88"/>
        <v>0.311</v>
      </c>
      <c r="T155" s="10">
        <f t="shared" si="81"/>
        <v>2127512.4298810023</v>
      </c>
      <c r="U155" s="10">
        <f t="shared" si="89"/>
        <v>7799644.851142874</v>
      </c>
      <c r="V155" s="10">
        <f t="shared" si="82"/>
        <v>1000</v>
      </c>
      <c r="W155" s="10">
        <f t="shared" si="83"/>
        <v>625105.61333534098</v>
      </c>
      <c r="X155" s="9">
        <f t="shared" si="66"/>
        <v>4.2197971110436336</v>
      </c>
      <c r="Y155" s="9">
        <f t="shared" si="86"/>
        <v>32917.138607130109</v>
      </c>
      <c r="AA155" s="10">
        <f t="shared" si="67"/>
        <v>7542.4257517795395</v>
      </c>
      <c r="AB155" s="10">
        <f t="shared" si="87"/>
        <v>1101194.1597598144</v>
      </c>
      <c r="AC155" s="23"/>
      <c r="AD155" s="25">
        <f t="shared" si="68"/>
        <v>-7542.4257517795395</v>
      </c>
      <c r="AE155" s="25">
        <f t="shared" si="69"/>
        <v>-7542.4257517795395</v>
      </c>
      <c r="AF155" s="25">
        <f t="shared" si="70"/>
        <v>0</v>
      </c>
      <c r="AG155" s="25">
        <f t="shared" si="71"/>
        <v>0</v>
      </c>
      <c r="AH155" s="25">
        <f t="shared" si="72"/>
        <v>0</v>
      </c>
      <c r="AI155" s="25">
        <f t="shared" si="73"/>
        <v>0</v>
      </c>
      <c r="AJ155" s="25">
        <f t="shared" si="74"/>
        <v>0</v>
      </c>
      <c r="AK155" s="25">
        <f t="shared" si="75"/>
        <v>0</v>
      </c>
      <c r="AL155" s="25">
        <f t="shared" si="76"/>
        <v>0</v>
      </c>
      <c r="AM155" s="25">
        <f t="shared" si="77"/>
        <v>0</v>
      </c>
      <c r="AO155">
        <f t="shared" si="62"/>
        <v>-8.3333333333333037E-2</v>
      </c>
    </row>
    <row r="156" spans="1:41" x14ac:dyDescent="0.3">
      <c r="A156" s="4">
        <f t="shared" si="84"/>
        <v>147</v>
      </c>
      <c r="B156">
        <v>336.50906966207378</v>
      </c>
      <c r="C156" s="5">
        <f t="shared" si="63"/>
        <v>50</v>
      </c>
      <c r="D156" s="6">
        <f t="shared" si="78"/>
        <v>0.41999999999999987</v>
      </c>
      <c r="E156" s="7">
        <f t="shared" si="64"/>
        <v>469349.25063851656</v>
      </c>
      <c r="I156" s="14"/>
      <c r="J156" s="14"/>
      <c r="K156" s="18"/>
      <c r="L156" s="7">
        <f t="shared" si="65"/>
        <v>11083.076209088071</v>
      </c>
      <c r="M156" s="7">
        <f t="shared" si="90"/>
        <v>453920.57008966443</v>
      </c>
      <c r="N156" s="14">
        <f t="shared" si="79"/>
        <v>32.935445752525546</v>
      </c>
      <c r="O156" s="13">
        <f t="shared" si="91"/>
        <v>6570.6289869909269</v>
      </c>
      <c r="P156" s="7">
        <f t="shared" si="80"/>
        <v>2211076.247506971</v>
      </c>
      <c r="Q156" s="12">
        <f t="shared" si="85"/>
        <v>146</v>
      </c>
      <c r="R156" s="9">
        <v>336.50906966207378</v>
      </c>
      <c r="S156" s="11">
        <f t="shared" si="88"/>
        <v>0.41999999999999987</v>
      </c>
      <c r="T156" s="10">
        <f t="shared" si="81"/>
        <v>2152846.9794297218</v>
      </c>
      <c r="U156" s="10">
        <f t="shared" si="89"/>
        <v>11076915.688622881</v>
      </c>
      <c r="V156" s="10">
        <f t="shared" si="82"/>
        <v>1000</v>
      </c>
      <c r="W156" s="10">
        <f t="shared" si="83"/>
        <v>626105.61333534098</v>
      </c>
      <c r="X156" s="9">
        <f t="shared" si="66"/>
        <v>2.9716881063687564</v>
      </c>
      <c r="Y156" s="9">
        <f t="shared" si="86"/>
        <v>32920.110295236482</v>
      </c>
      <c r="AA156" s="10">
        <f t="shared" si="67"/>
        <v>7542.4257517795395</v>
      </c>
      <c r="AB156" s="10">
        <f t="shared" si="87"/>
        <v>1108736.5855115938</v>
      </c>
      <c r="AC156" s="23"/>
      <c r="AD156" s="25">
        <f t="shared" si="68"/>
        <v>-7542.4257517795395</v>
      </c>
      <c r="AE156" s="25">
        <f t="shared" si="69"/>
        <v>-7542.4257517795395</v>
      </c>
      <c r="AF156" s="25">
        <f t="shared" si="70"/>
        <v>0</v>
      </c>
      <c r="AG156" s="25">
        <f t="shared" si="71"/>
        <v>0</v>
      </c>
      <c r="AH156" s="25">
        <f t="shared" si="72"/>
        <v>0</v>
      </c>
      <c r="AI156" s="25">
        <f t="shared" si="73"/>
        <v>0</v>
      </c>
      <c r="AJ156" s="25">
        <f t="shared" si="74"/>
        <v>0</v>
      </c>
      <c r="AK156" s="25">
        <f t="shared" si="75"/>
        <v>0</v>
      </c>
      <c r="AL156" s="25">
        <f t="shared" si="76"/>
        <v>0</v>
      </c>
      <c r="AM156" s="25">
        <f t="shared" si="77"/>
        <v>0</v>
      </c>
      <c r="AO156">
        <f t="shared" si="62"/>
        <v>-0.16666666666666696</v>
      </c>
    </row>
    <row r="157" spans="1:41" x14ac:dyDescent="0.3">
      <c r="A157" s="4">
        <f t="shared" si="84"/>
        <v>148</v>
      </c>
      <c r="B157">
        <v>305.21372618350091</v>
      </c>
      <c r="C157" s="5">
        <f t="shared" si="63"/>
        <v>51</v>
      </c>
      <c r="D157" s="6">
        <f t="shared" si="78"/>
        <v>-9.3000000000000041E-2</v>
      </c>
      <c r="E157" s="7">
        <f t="shared" si="64"/>
        <v>480865.77369354857</v>
      </c>
      <c r="I157" s="14"/>
      <c r="J157" s="14"/>
      <c r="K157" s="18"/>
      <c r="L157" s="7">
        <f t="shared" si="65"/>
        <v>11083.076209088071</v>
      </c>
      <c r="M157" s="7">
        <f t="shared" si="90"/>
        <v>465003.64629875252</v>
      </c>
      <c r="N157" s="14">
        <f t="shared" si="79"/>
        <v>36.312509098705121</v>
      </c>
      <c r="O157" s="13">
        <f t="shared" si="91"/>
        <v>6606.941496089632</v>
      </c>
      <c r="P157" s="7">
        <f t="shared" si="80"/>
        <v>2016529.2326979109</v>
      </c>
      <c r="Q157" s="12">
        <f t="shared" si="85"/>
        <v>147</v>
      </c>
      <c r="R157" s="9">
        <v>305.21372618350091</v>
      </c>
      <c r="S157" s="11">
        <f t="shared" si="88"/>
        <v>-9.3000000000000041E-2</v>
      </c>
      <c r="T157" s="10">
        <f t="shared" si="81"/>
        <v>2178392.6502246801</v>
      </c>
      <c r="U157" s="10">
        <f t="shared" si="89"/>
        <v>10047669.529580953</v>
      </c>
      <c r="V157" s="10">
        <f t="shared" si="82"/>
        <v>1000</v>
      </c>
      <c r="W157" s="10">
        <f t="shared" si="83"/>
        <v>627105.61333534098</v>
      </c>
      <c r="X157" s="9">
        <f t="shared" si="66"/>
        <v>3.2763926200317051</v>
      </c>
      <c r="Y157" s="9">
        <f t="shared" si="86"/>
        <v>32923.386687856517</v>
      </c>
      <c r="AA157" s="10">
        <f t="shared" si="67"/>
        <v>7542.4257517795395</v>
      </c>
      <c r="AB157" s="10">
        <f t="shared" si="87"/>
        <v>1116279.0112633733</v>
      </c>
      <c r="AC157" s="23"/>
      <c r="AD157" s="25">
        <f t="shared" si="68"/>
        <v>-7542.4257517795395</v>
      </c>
      <c r="AE157" s="25">
        <f t="shared" si="69"/>
        <v>-7542.4257517795395</v>
      </c>
      <c r="AF157" s="25">
        <f t="shared" si="70"/>
        <v>0</v>
      </c>
      <c r="AG157" s="25">
        <f t="shared" si="71"/>
        <v>0</v>
      </c>
      <c r="AH157" s="25">
        <f t="shared" si="72"/>
        <v>0</v>
      </c>
      <c r="AI157" s="25">
        <f t="shared" si="73"/>
        <v>0</v>
      </c>
      <c r="AJ157" s="25">
        <f t="shared" si="74"/>
        <v>0</v>
      </c>
      <c r="AK157" s="25">
        <f t="shared" si="75"/>
        <v>0</v>
      </c>
      <c r="AL157" s="25">
        <f t="shared" si="76"/>
        <v>0</v>
      </c>
      <c r="AM157" s="25">
        <f t="shared" si="77"/>
        <v>0</v>
      </c>
      <c r="AO157">
        <f t="shared" si="62"/>
        <v>-0.25</v>
      </c>
    </row>
    <row r="158" spans="1:41" x14ac:dyDescent="0.3">
      <c r="A158" s="4">
        <f t="shared" si="84"/>
        <v>149</v>
      </c>
      <c r="B158">
        <v>235.93021033984621</v>
      </c>
      <c r="C158" s="5">
        <f t="shared" si="63"/>
        <v>52</v>
      </c>
      <c r="D158" s="6">
        <f t="shared" si="78"/>
        <v>-0.22699999999999998</v>
      </c>
      <c r="E158" s="7">
        <f t="shared" si="64"/>
        <v>492478.26777403877</v>
      </c>
      <c r="I158" s="14"/>
      <c r="J158" s="14"/>
      <c r="K158" s="18"/>
      <c r="L158" s="7">
        <f t="shared" si="65"/>
        <v>11083.076209088071</v>
      </c>
      <c r="M158" s="7">
        <f t="shared" si="90"/>
        <v>476086.7225078406</v>
      </c>
      <c r="N158" s="14">
        <f t="shared" si="79"/>
        <v>46.97607904101568</v>
      </c>
      <c r="O158" s="13">
        <f t="shared" si="91"/>
        <v>6653.9175751306475</v>
      </c>
      <c r="P158" s="7">
        <f t="shared" si="80"/>
        <v>1569860.1730845731</v>
      </c>
      <c r="Q158" s="12">
        <f t="shared" si="85"/>
        <v>148</v>
      </c>
      <c r="R158" s="9">
        <v>235.93021033984621</v>
      </c>
      <c r="S158" s="11">
        <f t="shared" si="88"/>
        <v>-0.22699999999999998</v>
      </c>
      <c r="T158" s="10">
        <f t="shared" si="81"/>
        <v>2204151.2016095961</v>
      </c>
      <c r="U158" s="10">
        <f t="shared" si="89"/>
        <v>7767621.5463660769</v>
      </c>
      <c r="V158" s="10">
        <f t="shared" si="82"/>
        <v>1000</v>
      </c>
      <c r="W158" s="10">
        <f t="shared" si="83"/>
        <v>628105.61333534098</v>
      </c>
      <c r="X158" s="9">
        <f t="shared" si="66"/>
        <v>4.2385415524342882</v>
      </c>
      <c r="Y158" s="9">
        <f t="shared" si="86"/>
        <v>32927.62522940895</v>
      </c>
      <c r="AA158" s="10">
        <f t="shared" si="67"/>
        <v>7542.4257517795395</v>
      </c>
      <c r="AB158" s="10">
        <f t="shared" si="87"/>
        <v>1123821.4370151528</v>
      </c>
      <c r="AC158" s="23"/>
      <c r="AD158" s="25">
        <f t="shared" si="68"/>
        <v>-7542.4257517795395</v>
      </c>
      <c r="AE158" s="25">
        <f t="shared" si="69"/>
        <v>-7542.4257517795395</v>
      </c>
      <c r="AF158" s="25">
        <f t="shared" si="70"/>
        <v>0</v>
      </c>
      <c r="AG158" s="25">
        <f t="shared" si="71"/>
        <v>0</v>
      </c>
      <c r="AH158" s="25">
        <f t="shared" si="72"/>
        <v>0</v>
      </c>
      <c r="AI158" s="25">
        <f t="shared" si="73"/>
        <v>0</v>
      </c>
      <c r="AJ158" s="25">
        <f t="shared" si="74"/>
        <v>0</v>
      </c>
      <c r="AK158" s="25">
        <f t="shared" si="75"/>
        <v>0</v>
      </c>
      <c r="AL158" s="25">
        <f t="shared" si="76"/>
        <v>0</v>
      </c>
      <c r="AM158" s="25">
        <f t="shared" si="77"/>
        <v>0</v>
      </c>
      <c r="AO158">
        <f t="shared" si="62"/>
        <v>-0.33333333333333304</v>
      </c>
    </row>
    <row r="159" spans="1:41" x14ac:dyDescent="0.3">
      <c r="A159" s="4">
        <f t="shared" si="84"/>
        <v>150</v>
      </c>
      <c r="B159">
        <v>241.82846559834235</v>
      </c>
      <c r="C159" s="5">
        <f t="shared" si="63"/>
        <v>53</v>
      </c>
      <c r="D159" s="6">
        <f t="shared" si="78"/>
        <v>2.4999999999999915E-2</v>
      </c>
      <c r="E159" s="7">
        <f t="shared" si="64"/>
        <v>504187.53263853339</v>
      </c>
      <c r="I159" s="14"/>
      <c r="J159" s="14"/>
      <c r="K159" s="18"/>
      <c r="L159" s="7">
        <f t="shared" si="65"/>
        <v>11083.076209088071</v>
      </c>
      <c r="M159" s="7">
        <f t="shared" si="90"/>
        <v>487169.79871692869</v>
      </c>
      <c r="N159" s="14">
        <f t="shared" si="79"/>
        <v>45.83032101562506</v>
      </c>
      <c r="O159" s="13">
        <f t="shared" si="91"/>
        <v>6699.747896146273</v>
      </c>
      <c r="P159" s="7">
        <f t="shared" si="80"/>
        <v>1620189.7536207754</v>
      </c>
      <c r="Q159" s="12">
        <f t="shared" si="85"/>
        <v>149</v>
      </c>
      <c r="R159" s="9">
        <v>241.82846559834235</v>
      </c>
      <c r="S159" s="11">
        <f t="shared" si="88"/>
        <v>2.4999999999999915E-2</v>
      </c>
      <c r="T159" s="10">
        <f t="shared" si="81"/>
        <v>2230124.4075893871</v>
      </c>
      <c r="U159" s="10">
        <f t="shared" si="89"/>
        <v>7962837.0850252286</v>
      </c>
      <c r="V159" s="10">
        <f t="shared" si="82"/>
        <v>1000</v>
      </c>
      <c r="W159" s="10">
        <f t="shared" si="83"/>
        <v>629105.61333534098</v>
      </c>
      <c r="X159" s="9">
        <f t="shared" si="66"/>
        <v>4.1351624901797939</v>
      </c>
      <c r="Y159" s="9">
        <f t="shared" si="86"/>
        <v>32931.76039189913</v>
      </c>
      <c r="AA159" s="10">
        <f t="shared" si="67"/>
        <v>7542.4257517795395</v>
      </c>
      <c r="AB159" s="10">
        <f t="shared" si="87"/>
        <v>1131363.8627669322</v>
      </c>
      <c r="AC159" s="23"/>
      <c r="AD159" s="25">
        <f t="shared" si="68"/>
        <v>-7542.4257517795395</v>
      </c>
      <c r="AE159" s="25">
        <f t="shared" si="69"/>
        <v>-7542.4257517795395</v>
      </c>
      <c r="AF159" s="25">
        <f t="shared" si="70"/>
        <v>0</v>
      </c>
      <c r="AG159" s="25">
        <f t="shared" si="71"/>
        <v>0</v>
      </c>
      <c r="AH159" s="25">
        <f t="shared" si="72"/>
        <v>0</v>
      </c>
      <c r="AI159" s="25">
        <f t="shared" si="73"/>
        <v>0</v>
      </c>
      <c r="AJ159" s="25">
        <f t="shared" si="74"/>
        <v>0</v>
      </c>
      <c r="AK159" s="25">
        <f t="shared" si="75"/>
        <v>0</v>
      </c>
      <c r="AL159" s="25">
        <f t="shared" si="76"/>
        <v>0</v>
      </c>
      <c r="AM159" s="25">
        <f t="shared" si="77"/>
        <v>0</v>
      </c>
      <c r="AO159">
        <f t="shared" si="62"/>
        <v>-0.41666666666666696</v>
      </c>
    </row>
    <row r="160" spans="1:41" x14ac:dyDescent="0.3">
      <c r="A160" s="4">
        <f t="shared" si="84"/>
        <v>151</v>
      </c>
      <c r="B160">
        <v>214.01819205453299</v>
      </c>
      <c r="C160" s="5">
        <f t="shared" si="63"/>
        <v>54</v>
      </c>
      <c r="D160" s="6">
        <f t="shared" si="78"/>
        <v>-0.11499999999999995</v>
      </c>
      <c r="E160" s="7">
        <f t="shared" si="64"/>
        <v>515994.3747102326</v>
      </c>
      <c r="I160" s="14"/>
      <c r="J160" s="14"/>
      <c r="K160" s="18"/>
      <c r="L160" s="7">
        <f t="shared" si="65"/>
        <v>11083.076209088071</v>
      </c>
      <c r="M160" s="7">
        <f t="shared" si="90"/>
        <v>498252.87492601678</v>
      </c>
      <c r="N160" s="14">
        <f t="shared" si="79"/>
        <v>51.785673463983116</v>
      </c>
      <c r="O160" s="13">
        <f t="shared" si="91"/>
        <v>6751.5335696102557</v>
      </c>
      <c r="P160" s="7">
        <f t="shared" si="80"/>
        <v>1444951.0081634743</v>
      </c>
      <c r="Q160" s="12">
        <f t="shared" si="85"/>
        <v>150</v>
      </c>
      <c r="R160" s="9">
        <v>214.01819205453299</v>
      </c>
      <c r="S160" s="11">
        <f t="shared" si="88"/>
        <v>-0.11499999999999995</v>
      </c>
      <c r="T160" s="10">
        <f t="shared" si="81"/>
        <v>2256314.0569523438</v>
      </c>
      <c r="U160" s="10">
        <f t="shared" si="89"/>
        <v>7047995.820247327</v>
      </c>
      <c r="V160" s="10">
        <f t="shared" si="82"/>
        <v>1000</v>
      </c>
      <c r="W160" s="10">
        <f t="shared" si="83"/>
        <v>630105.61333534098</v>
      </c>
      <c r="X160" s="9">
        <f t="shared" si="66"/>
        <v>4.6724999889037218</v>
      </c>
      <c r="Y160" s="9">
        <f t="shared" si="86"/>
        <v>32936.432891888035</v>
      </c>
      <c r="AA160" s="10">
        <f t="shared" si="67"/>
        <v>7542.4257517795395</v>
      </c>
      <c r="AB160" s="10">
        <f t="shared" si="87"/>
        <v>1138906.2885187117</v>
      </c>
      <c r="AC160" s="23"/>
      <c r="AD160" s="25">
        <f t="shared" si="68"/>
        <v>-7542.4257517795395</v>
      </c>
      <c r="AE160" s="25">
        <f t="shared" si="69"/>
        <v>-7542.4257517795395</v>
      </c>
      <c r="AF160" s="25">
        <f t="shared" si="70"/>
        <v>0</v>
      </c>
      <c r="AG160" s="25">
        <f t="shared" si="71"/>
        <v>0</v>
      </c>
      <c r="AH160" s="25">
        <f t="shared" si="72"/>
        <v>0</v>
      </c>
      <c r="AI160" s="25">
        <f t="shared" si="73"/>
        <v>0</v>
      </c>
      <c r="AJ160" s="25">
        <f t="shared" si="74"/>
        <v>0</v>
      </c>
      <c r="AK160" s="25">
        <f t="shared" si="75"/>
        <v>0</v>
      </c>
      <c r="AL160" s="25">
        <f t="shared" si="76"/>
        <v>0</v>
      </c>
      <c r="AM160" s="25">
        <f t="shared" si="77"/>
        <v>0</v>
      </c>
      <c r="AO160">
        <f t="shared" si="62"/>
        <v>-0.5</v>
      </c>
    </row>
    <row r="161" spans="1:41" x14ac:dyDescent="0.3">
      <c r="A161" s="4">
        <f t="shared" si="84"/>
        <v>152</v>
      </c>
      <c r="B161">
        <v>237.9882295646407</v>
      </c>
      <c r="C161" s="5">
        <f t="shared" si="63"/>
        <v>55</v>
      </c>
      <c r="D161" s="6">
        <f t="shared" si="78"/>
        <v>0.1120000000000001</v>
      </c>
      <c r="E161" s="7">
        <f t="shared" si="64"/>
        <v>527899.60713252856</v>
      </c>
      <c r="I161" s="14"/>
      <c r="J161" s="14"/>
      <c r="K161" s="18"/>
      <c r="L161" s="7">
        <f t="shared" si="65"/>
        <v>11083.076209088071</v>
      </c>
      <c r="M161" s="7">
        <f t="shared" si="90"/>
        <v>509335.95113510487</v>
      </c>
      <c r="N161" s="14">
        <f t="shared" si="79"/>
        <v>46.569850237394881</v>
      </c>
      <c r="O161" s="13">
        <f t="shared" si="91"/>
        <v>6798.1034198476509</v>
      </c>
      <c r="P161" s="7">
        <f t="shared" si="80"/>
        <v>1617868.5972868719</v>
      </c>
      <c r="Q161" s="12">
        <f t="shared" si="85"/>
        <v>151</v>
      </c>
      <c r="R161" s="9">
        <v>237.9882295646407</v>
      </c>
      <c r="S161" s="11">
        <f t="shared" si="88"/>
        <v>0.1120000000000001</v>
      </c>
      <c r="T161" s="10">
        <f t="shared" si="81"/>
        <v>2282721.9533933238</v>
      </c>
      <c r="U161" s="10">
        <f t="shared" si="89"/>
        <v>7838483.3521150285</v>
      </c>
      <c r="V161" s="10">
        <f t="shared" si="82"/>
        <v>1000</v>
      </c>
      <c r="W161" s="10">
        <f t="shared" si="83"/>
        <v>631105.61333534098</v>
      </c>
      <c r="X161" s="9">
        <f t="shared" si="66"/>
        <v>4.2018884792299653</v>
      </c>
      <c r="Y161" s="9">
        <f t="shared" si="86"/>
        <v>32940.634780367262</v>
      </c>
      <c r="AA161" s="10">
        <f t="shared" si="67"/>
        <v>7542.4257517795395</v>
      </c>
      <c r="AB161" s="10">
        <f t="shared" si="87"/>
        <v>1146448.7142704912</v>
      </c>
      <c r="AC161" s="23"/>
      <c r="AD161" s="25">
        <f t="shared" si="68"/>
        <v>-7542.4257517795395</v>
      </c>
      <c r="AE161" s="25">
        <f t="shared" si="69"/>
        <v>-7542.4257517795395</v>
      </c>
      <c r="AF161" s="25">
        <f t="shared" si="70"/>
        <v>0</v>
      </c>
      <c r="AG161" s="25">
        <f t="shared" si="71"/>
        <v>0</v>
      </c>
      <c r="AH161" s="25">
        <f t="shared" si="72"/>
        <v>0</v>
      </c>
      <c r="AI161" s="25">
        <f t="shared" si="73"/>
        <v>0</v>
      </c>
      <c r="AJ161" s="25">
        <f t="shared" si="74"/>
        <v>0</v>
      </c>
      <c r="AK161" s="25">
        <f t="shared" si="75"/>
        <v>0</v>
      </c>
      <c r="AL161" s="25">
        <f t="shared" si="76"/>
        <v>0</v>
      </c>
      <c r="AM161" s="25">
        <f t="shared" si="77"/>
        <v>0</v>
      </c>
      <c r="AO161">
        <f t="shared" si="62"/>
        <v>-0.58333333333333304</v>
      </c>
    </row>
    <row r="162" spans="1:41" x14ac:dyDescent="0.3">
      <c r="A162" s="4">
        <f t="shared" si="84"/>
        <v>153</v>
      </c>
      <c r="B162">
        <v>258.69320553676442</v>
      </c>
      <c r="C162" s="5">
        <f t="shared" si="63"/>
        <v>56</v>
      </c>
      <c r="D162" s="6">
        <f t="shared" si="78"/>
        <v>8.6999999999999911E-2</v>
      </c>
      <c r="E162" s="7">
        <f t="shared" si="64"/>
        <v>539904.04982501059</v>
      </c>
      <c r="I162" s="14"/>
      <c r="J162" s="14"/>
      <c r="K162" s="18"/>
      <c r="L162" s="7">
        <f t="shared" si="65"/>
        <v>11083.076209088071</v>
      </c>
      <c r="M162" s="7">
        <f t="shared" si="90"/>
        <v>520419.02734419296</v>
      </c>
      <c r="N162" s="14">
        <f t="shared" si="79"/>
        <v>42.842548516462635</v>
      </c>
      <c r="O162" s="13">
        <f t="shared" si="91"/>
        <v>6840.9459683641135</v>
      </c>
      <c r="P162" s="7">
        <f t="shared" si="80"/>
        <v>1769706.2414599175</v>
      </c>
      <c r="Q162" s="12">
        <f t="shared" si="85"/>
        <v>152</v>
      </c>
      <c r="R162" s="9">
        <v>258.69320553676442</v>
      </c>
      <c r="S162" s="11">
        <f t="shared" si="88"/>
        <v>8.6999999999999911E-2</v>
      </c>
      <c r="T162" s="10">
        <f t="shared" si="81"/>
        <v>2309349.9156379788</v>
      </c>
      <c r="U162" s="10">
        <f t="shared" si="89"/>
        <v>8521518.4037490357</v>
      </c>
      <c r="V162" s="10">
        <f t="shared" si="82"/>
        <v>1000</v>
      </c>
      <c r="W162" s="10">
        <f t="shared" si="83"/>
        <v>632105.61333534098</v>
      </c>
      <c r="X162" s="9">
        <f t="shared" si="66"/>
        <v>3.8655827775804652</v>
      </c>
      <c r="Y162" s="9">
        <f t="shared" si="86"/>
        <v>32944.500363144842</v>
      </c>
      <c r="AA162" s="10">
        <f t="shared" si="67"/>
        <v>7542.4257517795395</v>
      </c>
      <c r="AB162" s="10">
        <f t="shared" si="87"/>
        <v>1153991.1400222706</v>
      </c>
      <c r="AC162" s="23"/>
      <c r="AD162" s="25">
        <f t="shared" si="68"/>
        <v>-7542.4257517795395</v>
      </c>
      <c r="AE162" s="25">
        <f t="shared" si="69"/>
        <v>-7542.4257517795395</v>
      </c>
      <c r="AF162" s="25">
        <f t="shared" si="70"/>
        <v>0</v>
      </c>
      <c r="AG162" s="25">
        <f t="shared" si="71"/>
        <v>0</v>
      </c>
      <c r="AH162" s="25">
        <f t="shared" si="72"/>
        <v>0</v>
      </c>
      <c r="AI162" s="25">
        <f t="shared" si="73"/>
        <v>0</v>
      </c>
      <c r="AJ162" s="25">
        <f t="shared" si="74"/>
        <v>0</v>
      </c>
      <c r="AK162" s="25">
        <f t="shared" si="75"/>
        <v>0</v>
      </c>
      <c r="AL162" s="25">
        <f t="shared" si="76"/>
        <v>0</v>
      </c>
      <c r="AM162" s="25">
        <f t="shared" si="77"/>
        <v>0</v>
      </c>
      <c r="AO162">
        <f t="shared" si="62"/>
        <v>-0.66666666666666696</v>
      </c>
    </row>
    <row r="163" spans="1:41" x14ac:dyDescent="0.3">
      <c r="A163" s="4">
        <f t="shared" si="84"/>
        <v>154</v>
      </c>
      <c r="B163">
        <v>222.4761567616174</v>
      </c>
      <c r="C163" s="5">
        <f t="shared" si="63"/>
        <v>57</v>
      </c>
      <c r="D163" s="6">
        <f t="shared" si="78"/>
        <v>-0.14000000000000001</v>
      </c>
      <c r="E163" s="7">
        <f t="shared" si="64"/>
        <v>552008.52953992994</v>
      </c>
      <c r="I163" s="14"/>
      <c r="J163" s="14"/>
      <c r="K163" s="18"/>
      <c r="L163" s="7">
        <f t="shared" si="65"/>
        <v>11083.076209088071</v>
      </c>
      <c r="M163" s="7">
        <f t="shared" si="90"/>
        <v>531502.10355328105</v>
      </c>
      <c r="N163" s="14">
        <f t="shared" si="79"/>
        <v>49.816916879607717</v>
      </c>
      <c r="O163" s="13">
        <f t="shared" si="91"/>
        <v>6890.762885243721</v>
      </c>
      <c r="P163" s="7">
        <f t="shared" si="80"/>
        <v>1533030.443864617</v>
      </c>
      <c r="Q163" s="12">
        <f t="shared" si="85"/>
        <v>153</v>
      </c>
      <c r="R163" s="9">
        <v>222.4761567616174</v>
      </c>
      <c r="S163" s="11">
        <f t="shared" si="88"/>
        <v>-0.14000000000000001</v>
      </c>
      <c r="T163" s="10">
        <f t="shared" si="81"/>
        <v>2336199.777568006</v>
      </c>
      <c r="U163" s="10">
        <f t="shared" si="89"/>
        <v>7329365.8272241708</v>
      </c>
      <c r="V163" s="10">
        <f t="shared" si="82"/>
        <v>1000</v>
      </c>
      <c r="W163" s="10">
        <f t="shared" si="83"/>
        <v>633105.61333534098</v>
      </c>
      <c r="X163" s="9">
        <f t="shared" si="66"/>
        <v>4.4948636948610057</v>
      </c>
      <c r="Y163" s="9">
        <f t="shared" si="86"/>
        <v>32948.995226839703</v>
      </c>
      <c r="AA163" s="10">
        <f t="shared" si="67"/>
        <v>7542.4257517795395</v>
      </c>
      <c r="AB163" s="10">
        <f t="shared" si="87"/>
        <v>1161533.5657740501</v>
      </c>
      <c r="AC163" s="23"/>
      <c r="AD163" s="25">
        <f t="shared" si="68"/>
        <v>-7542.4257517795395</v>
      </c>
      <c r="AE163" s="25">
        <f t="shared" si="69"/>
        <v>-7542.4257517795395</v>
      </c>
      <c r="AF163" s="25">
        <f t="shared" si="70"/>
        <v>0</v>
      </c>
      <c r="AG163" s="25">
        <f t="shared" si="71"/>
        <v>0</v>
      </c>
      <c r="AH163" s="25">
        <f t="shared" si="72"/>
        <v>0</v>
      </c>
      <c r="AI163" s="25">
        <f t="shared" si="73"/>
        <v>0</v>
      </c>
      <c r="AJ163" s="25">
        <f t="shared" si="74"/>
        <v>0</v>
      </c>
      <c r="AK163" s="25">
        <f t="shared" si="75"/>
        <v>0</v>
      </c>
      <c r="AL163" s="25">
        <f t="shared" si="76"/>
        <v>0</v>
      </c>
      <c r="AM163" s="25">
        <f t="shared" si="77"/>
        <v>0</v>
      </c>
      <c r="AO163">
        <f t="shared" si="62"/>
        <v>-0.75</v>
      </c>
    </row>
    <row r="164" spans="1:41" x14ac:dyDescent="0.3">
      <c r="A164" s="4">
        <f t="shared" si="84"/>
        <v>155</v>
      </c>
      <c r="B164">
        <v>197.78130336107787</v>
      </c>
      <c r="C164" s="5">
        <f t="shared" si="63"/>
        <v>58</v>
      </c>
      <c r="D164" s="6">
        <f t="shared" si="78"/>
        <v>-0.11099999999999999</v>
      </c>
      <c r="E164" s="7">
        <f t="shared" si="64"/>
        <v>564213.87991914037</v>
      </c>
      <c r="I164" s="14"/>
      <c r="J164" s="14"/>
      <c r="K164" s="18"/>
      <c r="L164" s="7">
        <f t="shared" si="65"/>
        <v>11083.076209088071</v>
      </c>
      <c r="M164" s="7">
        <f t="shared" si="90"/>
        <v>542585.17976236914</v>
      </c>
      <c r="N164" s="14">
        <f t="shared" si="79"/>
        <v>56.037026861201035</v>
      </c>
      <c r="O164" s="13">
        <f t="shared" si="91"/>
        <v>6946.7999121049224</v>
      </c>
      <c r="P164" s="7">
        <f t="shared" si="80"/>
        <v>1373947.1408047327</v>
      </c>
      <c r="Q164" s="12">
        <f t="shared" si="85"/>
        <v>154</v>
      </c>
      <c r="R164" s="9">
        <v>197.78130336107787</v>
      </c>
      <c r="S164" s="11">
        <f t="shared" si="88"/>
        <v>-0.11099999999999999</v>
      </c>
      <c r="T164" s="10">
        <f t="shared" si="81"/>
        <v>2363273.3883474506</v>
      </c>
      <c r="U164" s="10">
        <f t="shared" si="89"/>
        <v>6516695.2204022883</v>
      </c>
      <c r="V164" s="10">
        <f t="shared" si="82"/>
        <v>1000</v>
      </c>
      <c r="W164" s="10">
        <f t="shared" si="83"/>
        <v>634105.61333534098</v>
      </c>
      <c r="X164" s="9">
        <f t="shared" si="66"/>
        <v>5.0560896455129427</v>
      </c>
      <c r="Y164" s="9">
        <f t="shared" si="86"/>
        <v>32954.051316485216</v>
      </c>
      <c r="AA164" s="10">
        <f t="shared" si="67"/>
        <v>7542.4257517795395</v>
      </c>
      <c r="AB164" s="10">
        <f t="shared" si="87"/>
        <v>1169075.9915258295</v>
      </c>
      <c r="AC164" s="23"/>
      <c r="AD164" s="25">
        <f t="shared" si="68"/>
        <v>-7542.4257517795395</v>
      </c>
      <c r="AE164" s="25">
        <f t="shared" si="69"/>
        <v>-7542.4257517795395</v>
      </c>
      <c r="AF164" s="25">
        <f t="shared" si="70"/>
        <v>0</v>
      </c>
      <c r="AG164" s="25">
        <f t="shared" si="71"/>
        <v>0</v>
      </c>
      <c r="AH164" s="25">
        <f t="shared" si="72"/>
        <v>0</v>
      </c>
      <c r="AI164" s="25">
        <f t="shared" si="73"/>
        <v>0</v>
      </c>
      <c r="AJ164" s="25">
        <f t="shared" si="74"/>
        <v>0</v>
      </c>
      <c r="AK164" s="25">
        <f t="shared" si="75"/>
        <v>0</v>
      </c>
      <c r="AL164" s="25">
        <f t="shared" si="76"/>
        <v>0</v>
      </c>
      <c r="AM164" s="25">
        <f t="shared" si="77"/>
        <v>0</v>
      </c>
      <c r="AO164">
        <f t="shared" ref="AO164:AO227" si="92">IF(C164="NA","NA",INT(C164/12)-(C164/12))</f>
        <v>-0.83333333333333304</v>
      </c>
    </row>
    <row r="165" spans="1:41" x14ac:dyDescent="0.3">
      <c r="A165" s="4">
        <f t="shared" si="84"/>
        <v>156</v>
      </c>
      <c r="B165">
        <v>205.49477419215989</v>
      </c>
      <c r="C165" s="5">
        <f t="shared" si="63"/>
        <v>59</v>
      </c>
      <c r="D165" s="6">
        <f t="shared" si="78"/>
        <v>3.8999999999999917E-2</v>
      </c>
      <c r="E165" s="7">
        <f t="shared" si="64"/>
        <v>576520.94155151094</v>
      </c>
      <c r="I165" s="14"/>
      <c r="J165" s="14"/>
      <c r="K165" s="18"/>
      <c r="L165" s="7">
        <f t="shared" si="65"/>
        <v>11083.076209088071</v>
      </c>
      <c r="M165" s="7">
        <f t="shared" si="90"/>
        <v>553668.25597145723</v>
      </c>
      <c r="N165" s="14">
        <f t="shared" si="79"/>
        <v>53.93361584331187</v>
      </c>
      <c r="O165" s="13">
        <f t="shared" si="91"/>
        <v>7000.733527948234</v>
      </c>
      <c r="P165" s="7">
        <f t="shared" si="80"/>
        <v>1438614.1555052053</v>
      </c>
      <c r="Q165" s="12">
        <f t="shared" si="85"/>
        <v>155</v>
      </c>
      <c r="R165" s="9">
        <v>205.49477419215989</v>
      </c>
      <c r="S165" s="11">
        <f t="shared" si="88"/>
        <v>3.8999999999999917E-2</v>
      </c>
      <c r="T165" s="10">
        <f t="shared" si="81"/>
        <v>2390572.612550057</v>
      </c>
      <c r="U165" s="10">
        <f t="shared" si="89"/>
        <v>6771885.333997977</v>
      </c>
      <c r="V165" s="10">
        <f t="shared" si="82"/>
        <v>1000</v>
      </c>
      <c r="W165" s="10">
        <f t="shared" si="83"/>
        <v>635105.61333534098</v>
      </c>
      <c r="X165" s="9">
        <f t="shared" si="66"/>
        <v>4.8663037974138046</v>
      </c>
      <c r="Y165" s="9">
        <f t="shared" si="86"/>
        <v>32958.917620282627</v>
      </c>
      <c r="AA165" s="10">
        <f t="shared" si="67"/>
        <v>7542.4257517795395</v>
      </c>
      <c r="AB165" s="10">
        <f t="shared" si="87"/>
        <v>1176618.417277609</v>
      </c>
      <c r="AC165" s="23"/>
      <c r="AD165" s="25">
        <f t="shared" si="68"/>
        <v>-7542.4257517795395</v>
      </c>
      <c r="AE165" s="25">
        <f t="shared" si="69"/>
        <v>-7542.4257517795395</v>
      </c>
      <c r="AF165" s="25">
        <f t="shared" si="70"/>
        <v>0</v>
      </c>
      <c r="AG165" s="25">
        <f t="shared" si="71"/>
        <v>0</v>
      </c>
      <c r="AH165" s="25">
        <f t="shared" si="72"/>
        <v>0</v>
      </c>
      <c r="AI165" s="25">
        <f t="shared" si="73"/>
        <v>0</v>
      </c>
      <c r="AJ165" s="25">
        <f t="shared" si="74"/>
        <v>0</v>
      </c>
      <c r="AK165" s="25">
        <f t="shared" si="75"/>
        <v>0</v>
      </c>
      <c r="AL165" s="25">
        <f t="shared" si="76"/>
        <v>0</v>
      </c>
      <c r="AM165" s="25">
        <f t="shared" si="77"/>
        <v>0</v>
      </c>
      <c r="AO165">
        <f t="shared" si="92"/>
        <v>-0.91666666666666696</v>
      </c>
    </row>
    <row r="166" spans="1:41" x14ac:dyDescent="0.3">
      <c r="A166" s="4">
        <f t="shared" si="84"/>
        <v>157</v>
      </c>
      <c r="B166">
        <v>210.63214354696387</v>
      </c>
      <c r="C166" s="5">
        <f t="shared" si="63"/>
        <v>60</v>
      </c>
      <c r="D166" s="6">
        <f t="shared" si="78"/>
        <v>2.4999999999999915E-2</v>
      </c>
      <c r="E166" s="7">
        <f t="shared" si="64"/>
        <v>588930.56203081796</v>
      </c>
      <c r="I166" s="14"/>
      <c r="J166" s="14"/>
      <c r="K166" s="18"/>
      <c r="L166" s="7">
        <f t="shared" si="65"/>
        <v>12202.466906205966</v>
      </c>
      <c r="M166" s="7">
        <f t="shared" si="90"/>
        <v>565870.72287766321</v>
      </c>
      <c r="N166" s="14">
        <f t="shared" si="79"/>
        <v>57.932596139986707</v>
      </c>
      <c r="O166" s="13">
        <f t="shared" si="91"/>
        <v>7058.6661240882204</v>
      </c>
      <c r="P166" s="7">
        <f t="shared" si="80"/>
        <v>1486781.9762990412</v>
      </c>
      <c r="Q166" s="12">
        <f t="shared" si="85"/>
        <v>156</v>
      </c>
      <c r="R166" s="9">
        <v>210.63214354696387</v>
      </c>
      <c r="S166" s="11">
        <f t="shared" si="88"/>
        <v>2.4999999999999915E-2</v>
      </c>
      <c r="T166" s="10">
        <f t="shared" si="81"/>
        <v>2418099.3302876852</v>
      </c>
      <c r="U166" s="10">
        <f t="shared" si="89"/>
        <v>6942207.4673479255</v>
      </c>
      <c r="V166" s="10">
        <f t="shared" si="82"/>
        <v>1000</v>
      </c>
      <c r="W166" s="10">
        <f t="shared" si="83"/>
        <v>636105.61333534098</v>
      </c>
      <c r="X166" s="9">
        <f t="shared" si="66"/>
        <v>4.7476134608915173</v>
      </c>
      <c r="Y166" s="9">
        <f t="shared" si="86"/>
        <v>32963.665233743523</v>
      </c>
      <c r="AA166" s="10">
        <f t="shared" si="67"/>
        <v>7542.4257517795395</v>
      </c>
      <c r="AB166" s="10">
        <f t="shared" si="87"/>
        <v>1184160.8430293885</v>
      </c>
      <c r="AC166" s="23"/>
      <c r="AD166" s="25">
        <f t="shared" si="68"/>
        <v>-7542.4257517795395</v>
      </c>
      <c r="AE166" s="25">
        <f t="shared" si="69"/>
        <v>-7542.4257517795395</v>
      </c>
      <c r="AF166" s="25">
        <f t="shared" si="70"/>
        <v>0</v>
      </c>
      <c r="AG166" s="25">
        <f t="shared" si="71"/>
        <v>0</v>
      </c>
      <c r="AH166" s="25">
        <f t="shared" si="72"/>
        <v>0</v>
      </c>
      <c r="AI166" s="25">
        <f t="shared" si="73"/>
        <v>0</v>
      </c>
      <c r="AJ166" s="25">
        <f t="shared" si="74"/>
        <v>0</v>
      </c>
      <c r="AK166" s="25">
        <f t="shared" si="75"/>
        <v>0</v>
      </c>
      <c r="AL166" s="25">
        <f t="shared" si="76"/>
        <v>0</v>
      </c>
      <c r="AM166" s="25">
        <f t="shared" si="77"/>
        <v>0</v>
      </c>
      <c r="AO166">
        <f t="shared" si="92"/>
        <v>0</v>
      </c>
    </row>
    <row r="167" spans="1:41" x14ac:dyDescent="0.3">
      <c r="A167" s="4">
        <f t="shared" si="84"/>
        <v>158</v>
      </c>
      <c r="B167">
        <v>208.31518996794728</v>
      </c>
      <c r="C167" s="5">
        <f t="shared" si="63"/>
        <v>61</v>
      </c>
      <c r="D167" s="6">
        <f t="shared" si="78"/>
        <v>-1.0999999999999979E-2</v>
      </c>
      <c r="E167" s="7">
        <f t="shared" si="64"/>
        <v>601443.59601411887</v>
      </c>
      <c r="I167" s="14"/>
      <c r="J167" s="14"/>
      <c r="K167" s="18"/>
      <c r="L167" s="7">
        <f t="shared" si="65"/>
        <v>12202.466906205966</v>
      </c>
      <c r="M167" s="7">
        <f t="shared" si="90"/>
        <v>578073.18978386919</v>
      </c>
      <c r="N167" s="14">
        <f t="shared" si="79"/>
        <v>58.576942507569974</v>
      </c>
      <c r="O167" s="13">
        <f t="shared" si="91"/>
        <v>7117.24306659579</v>
      </c>
      <c r="P167" s="7">
        <f t="shared" si="80"/>
        <v>1482629.8414659577</v>
      </c>
      <c r="Q167" s="12">
        <f t="shared" si="85"/>
        <v>157</v>
      </c>
      <c r="R167" s="9">
        <v>208.31518996794728</v>
      </c>
      <c r="S167" s="11">
        <f t="shared" si="88"/>
        <v>-1.0999999999999979E-2</v>
      </c>
      <c r="T167" s="10">
        <f t="shared" si="81"/>
        <v>2445855.437339793</v>
      </c>
      <c r="U167" s="10">
        <f t="shared" si="89"/>
        <v>6866832.1852070987</v>
      </c>
      <c r="V167" s="10">
        <f t="shared" si="82"/>
        <v>1000</v>
      </c>
      <c r="W167" s="10">
        <f t="shared" si="83"/>
        <v>637105.61333534098</v>
      </c>
      <c r="X167" s="9">
        <f t="shared" si="66"/>
        <v>4.8004180595465291</v>
      </c>
      <c r="Y167" s="9">
        <f t="shared" si="86"/>
        <v>32968.465651803068</v>
      </c>
      <c r="AA167" s="10">
        <f t="shared" si="67"/>
        <v>7542.4257517795395</v>
      </c>
      <c r="AB167" s="10">
        <f t="shared" si="87"/>
        <v>1191703.2687811679</v>
      </c>
      <c r="AC167" s="23"/>
      <c r="AD167" s="25">
        <f t="shared" si="68"/>
        <v>-7542.4257517795395</v>
      </c>
      <c r="AE167" s="25">
        <f t="shared" si="69"/>
        <v>-7542.4257517795395</v>
      </c>
      <c r="AF167" s="25">
        <f t="shared" si="70"/>
        <v>0</v>
      </c>
      <c r="AG167" s="25">
        <f t="shared" si="71"/>
        <v>0</v>
      </c>
      <c r="AH167" s="25">
        <f t="shared" si="72"/>
        <v>0</v>
      </c>
      <c r="AI167" s="25">
        <f t="shared" si="73"/>
        <v>0</v>
      </c>
      <c r="AJ167" s="25">
        <f t="shared" si="74"/>
        <v>0</v>
      </c>
      <c r="AK167" s="25">
        <f t="shared" si="75"/>
        <v>0</v>
      </c>
      <c r="AL167" s="25">
        <f t="shared" si="76"/>
        <v>0</v>
      </c>
      <c r="AM167" s="25">
        <f t="shared" si="77"/>
        <v>0</v>
      </c>
      <c r="AO167">
        <f t="shared" si="92"/>
        <v>-8.3333333333333037E-2</v>
      </c>
    </row>
    <row r="168" spans="1:41" x14ac:dyDescent="0.3">
      <c r="A168" s="4">
        <f t="shared" si="84"/>
        <v>159</v>
      </c>
      <c r="B168">
        <v>179.15106337243466</v>
      </c>
      <c r="C168" s="5">
        <f t="shared" si="63"/>
        <v>62</v>
      </c>
      <c r="D168" s="6">
        <f t="shared" si="78"/>
        <v>-0.13999999999999999</v>
      </c>
      <c r="E168" s="7">
        <f t="shared" si="64"/>
        <v>614060.90528061439</v>
      </c>
      <c r="I168" s="14"/>
      <c r="J168" s="14"/>
      <c r="K168" s="18"/>
      <c r="L168" s="7">
        <f t="shared" si="65"/>
        <v>12202.466906205966</v>
      </c>
      <c r="M168" s="7">
        <f t="shared" si="90"/>
        <v>590275.65669007518</v>
      </c>
      <c r="N168" s="14">
        <f t="shared" si="79"/>
        <v>68.112723846011605</v>
      </c>
      <c r="O168" s="13">
        <f t="shared" si="91"/>
        <v>7185.3557904418012</v>
      </c>
      <c r="P168" s="7">
        <f t="shared" si="80"/>
        <v>1287264.1305669295</v>
      </c>
      <c r="Q168" s="12">
        <f t="shared" si="85"/>
        <v>158</v>
      </c>
      <c r="R168" s="9">
        <v>179.15106337243466</v>
      </c>
      <c r="S168" s="11">
        <f t="shared" si="88"/>
        <v>-0.13999999999999999</v>
      </c>
      <c r="T168" s="10">
        <f t="shared" si="81"/>
        <v>2473842.8452840024</v>
      </c>
      <c r="U168" s="10">
        <f t="shared" si="89"/>
        <v>5906335.6792781046</v>
      </c>
      <c r="V168" s="10">
        <f t="shared" si="82"/>
        <v>1000</v>
      </c>
      <c r="W168" s="10">
        <f t="shared" si="83"/>
        <v>638105.61333534098</v>
      </c>
      <c r="X168" s="9">
        <f t="shared" si="66"/>
        <v>5.5818814645889869</v>
      </c>
      <c r="Y168" s="9">
        <f t="shared" si="86"/>
        <v>32974.047533267658</v>
      </c>
      <c r="AA168" s="10">
        <f t="shared" si="67"/>
        <v>7542.4257517795395</v>
      </c>
      <c r="AB168" s="10">
        <f t="shared" si="87"/>
        <v>1199245.6945329474</v>
      </c>
      <c r="AC168" s="23"/>
      <c r="AD168" s="25">
        <f t="shared" si="68"/>
        <v>-7542.4257517795395</v>
      </c>
      <c r="AE168" s="25">
        <f t="shared" si="69"/>
        <v>-7542.4257517795395</v>
      </c>
      <c r="AF168" s="25">
        <f t="shared" si="70"/>
        <v>0</v>
      </c>
      <c r="AG168" s="25">
        <f t="shared" si="71"/>
        <v>0</v>
      </c>
      <c r="AH168" s="25">
        <f t="shared" si="72"/>
        <v>0</v>
      </c>
      <c r="AI168" s="25">
        <f t="shared" si="73"/>
        <v>0</v>
      </c>
      <c r="AJ168" s="25">
        <f t="shared" si="74"/>
        <v>0</v>
      </c>
      <c r="AK168" s="25">
        <f t="shared" si="75"/>
        <v>0</v>
      </c>
      <c r="AL168" s="25">
        <f t="shared" si="76"/>
        <v>0</v>
      </c>
      <c r="AM168" s="25">
        <f t="shared" si="77"/>
        <v>0</v>
      </c>
      <c r="AO168">
        <f t="shared" si="92"/>
        <v>-0.16666666666666696</v>
      </c>
    </row>
    <row r="169" spans="1:41" x14ac:dyDescent="0.3">
      <c r="A169" s="4">
        <f t="shared" si="84"/>
        <v>160</v>
      </c>
      <c r="B169">
        <v>166.78963999973669</v>
      </c>
      <c r="C169" s="5">
        <f t="shared" si="63"/>
        <v>63</v>
      </c>
      <c r="D169" s="6">
        <f t="shared" si="78"/>
        <v>-6.8999999999999881E-2</v>
      </c>
      <c r="E169" s="7">
        <f t="shared" si="64"/>
        <v>626783.35879099695</v>
      </c>
      <c r="I169" s="14"/>
      <c r="J169" s="14"/>
      <c r="K169" s="18"/>
      <c r="L169" s="7">
        <f t="shared" si="65"/>
        <v>12202.466906205966</v>
      </c>
      <c r="M169" s="7">
        <f t="shared" si="90"/>
        <v>602478.12359628116</v>
      </c>
      <c r="N169" s="14">
        <f t="shared" si="79"/>
        <v>73.160820457584947</v>
      </c>
      <c r="O169" s="13">
        <f t="shared" si="91"/>
        <v>7258.5166108993863</v>
      </c>
      <c r="P169" s="7">
        <f t="shared" si="80"/>
        <v>1210645.3724640175</v>
      </c>
      <c r="Q169" s="12">
        <f t="shared" si="85"/>
        <v>159</v>
      </c>
      <c r="R169" s="9">
        <v>166.78963999973669</v>
      </c>
      <c r="S169" s="11">
        <f t="shared" si="88"/>
        <v>-6.8999999999999881E-2</v>
      </c>
      <c r="T169" s="10">
        <f t="shared" si="81"/>
        <v>2502063.4816277465</v>
      </c>
      <c r="U169" s="10">
        <f t="shared" si="89"/>
        <v>5499729.5174079165</v>
      </c>
      <c r="V169" s="10">
        <f t="shared" si="82"/>
        <v>1000</v>
      </c>
      <c r="W169" s="10">
        <f t="shared" si="83"/>
        <v>639105.61333534098</v>
      </c>
      <c r="X169" s="9">
        <f t="shared" si="66"/>
        <v>5.9955762240483201</v>
      </c>
      <c r="Y169" s="9">
        <f t="shared" si="86"/>
        <v>32980.043109491708</v>
      </c>
      <c r="AA169" s="10">
        <f t="shared" si="67"/>
        <v>7542.4257517795395</v>
      </c>
      <c r="AB169" s="10">
        <f t="shared" si="87"/>
        <v>1206788.1202847268</v>
      </c>
      <c r="AC169" s="23"/>
      <c r="AD169" s="25">
        <f t="shared" si="68"/>
        <v>-7542.4257517795395</v>
      </c>
      <c r="AE169" s="25">
        <f t="shared" si="69"/>
        <v>-7542.4257517795395</v>
      </c>
      <c r="AF169" s="25">
        <f t="shared" si="70"/>
        <v>0</v>
      </c>
      <c r="AG169" s="25">
        <f t="shared" si="71"/>
        <v>0</v>
      </c>
      <c r="AH169" s="25">
        <f t="shared" si="72"/>
        <v>0</v>
      </c>
      <c r="AI169" s="25">
        <f t="shared" si="73"/>
        <v>0</v>
      </c>
      <c r="AJ169" s="25">
        <f t="shared" si="74"/>
        <v>0</v>
      </c>
      <c r="AK169" s="25">
        <f t="shared" si="75"/>
        <v>0</v>
      </c>
      <c r="AL169" s="25">
        <f t="shared" si="76"/>
        <v>0</v>
      </c>
      <c r="AM169" s="25">
        <f t="shared" si="77"/>
        <v>0</v>
      </c>
      <c r="AO169">
        <f t="shared" si="92"/>
        <v>-0.25</v>
      </c>
    </row>
    <row r="170" spans="1:41" x14ac:dyDescent="0.3">
      <c r="A170" s="4">
        <f t="shared" si="84"/>
        <v>161</v>
      </c>
      <c r="B170">
        <v>172.29369811972799</v>
      </c>
      <c r="C170" s="5">
        <f t="shared" si="63"/>
        <v>64</v>
      </c>
      <c r="D170" s="6">
        <f t="shared" si="78"/>
        <v>3.2999999999999932E-2</v>
      </c>
      <c r="E170" s="7">
        <f t="shared" si="64"/>
        <v>639611.83274729957</v>
      </c>
      <c r="I170" s="14"/>
      <c r="J170" s="14"/>
      <c r="K170" s="18"/>
      <c r="L170" s="7">
        <f t="shared" si="65"/>
        <v>12202.466906205966</v>
      </c>
      <c r="M170" s="7">
        <f t="shared" si="90"/>
        <v>614680.59050248715</v>
      </c>
      <c r="N170" s="14">
        <f t="shared" si="79"/>
        <v>70.823640326800543</v>
      </c>
      <c r="O170" s="13">
        <f t="shared" si="91"/>
        <v>7329.3402512261864</v>
      </c>
      <c r="P170" s="7">
        <f t="shared" si="80"/>
        <v>1262799.1366615358</v>
      </c>
      <c r="Q170" s="12">
        <f t="shared" si="85"/>
        <v>160</v>
      </c>
      <c r="R170" s="9">
        <v>172.29369811972799</v>
      </c>
      <c r="S170" s="11">
        <f t="shared" si="88"/>
        <v>3.2999999999999932E-2</v>
      </c>
      <c r="T170" s="10">
        <f t="shared" si="81"/>
        <v>2530519.2899410222</v>
      </c>
      <c r="U170" s="10">
        <f t="shared" si="89"/>
        <v>5682253.5914823776</v>
      </c>
      <c r="V170" s="10">
        <f t="shared" si="82"/>
        <v>1000</v>
      </c>
      <c r="W170" s="10">
        <f t="shared" si="83"/>
        <v>640105.61333534098</v>
      </c>
      <c r="X170" s="9">
        <f t="shared" si="66"/>
        <v>5.8040428112762061</v>
      </c>
      <c r="Y170" s="9">
        <f t="shared" si="86"/>
        <v>32985.84715230298</v>
      </c>
      <c r="AA170" s="10">
        <f t="shared" si="67"/>
        <v>7542.4257517795395</v>
      </c>
      <c r="AB170" s="10">
        <f t="shared" si="87"/>
        <v>1214330.5460365063</v>
      </c>
      <c r="AC170" s="23"/>
      <c r="AD170" s="25">
        <f t="shared" si="68"/>
        <v>-7542.4257517795395</v>
      </c>
      <c r="AE170" s="25">
        <f t="shared" si="69"/>
        <v>-7542.4257517795395</v>
      </c>
      <c r="AF170" s="25">
        <f t="shared" si="70"/>
        <v>0</v>
      </c>
      <c r="AG170" s="25">
        <f t="shared" si="71"/>
        <v>0</v>
      </c>
      <c r="AH170" s="25">
        <f t="shared" si="72"/>
        <v>0</v>
      </c>
      <c r="AI170" s="25">
        <f t="shared" si="73"/>
        <v>0</v>
      </c>
      <c r="AJ170" s="25">
        <f t="shared" si="74"/>
        <v>0</v>
      </c>
      <c r="AK170" s="25">
        <f t="shared" si="75"/>
        <v>0</v>
      </c>
      <c r="AL170" s="25">
        <f t="shared" si="76"/>
        <v>0</v>
      </c>
      <c r="AM170" s="25">
        <f t="shared" si="77"/>
        <v>0</v>
      </c>
      <c r="AO170">
        <f t="shared" si="92"/>
        <v>-0.33333333333333304</v>
      </c>
    </row>
    <row r="171" spans="1:41" x14ac:dyDescent="0.3">
      <c r="A171" s="4">
        <f t="shared" si="84"/>
        <v>162</v>
      </c>
      <c r="B171">
        <v>175.05039728964366</v>
      </c>
      <c r="C171" s="5">
        <f t="shared" si="63"/>
        <v>65</v>
      </c>
      <c r="D171" s="6">
        <f t="shared" si="78"/>
        <v>1.6000000000000087E-2</v>
      </c>
      <c r="E171" s="7">
        <f t="shared" si="64"/>
        <v>652547.21065323811</v>
      </c>
      <c r="I171" s="14"/>
      <c r="J171" s="14"/>
      <c r="K171" s="18"/>
      <c r="L171" s="7">
        <f t="shared" si="65"/>
        <v>12202.466906205966</v>
      </c>
      <c r="M171" s="7">
        <f t="shared" si="90"/>
        <v>626883.05740869313</v>
      </c>
      <c r="N171" s="14">
        <f t="shared" si="79"/>
        <v>69.70830740826824</v>
      </c>
      <c r="O171" s="13">
        <f t="shared" si="91"/>
        <v>7399.0485586344548</v>
      </c>
      <c r="P171" s="7">
        <f t="shared" si="80"/>
        <v>1295206.3897543265</v>
      </c>
      <c r="Q171" s="12">
        <f t="shared" si="85"/>
        <v>161</v>
      </c>
      <c r="R171" s="9">
        <v>175.05039728964366</v>
      </c>
      <c r="S171" s="11">
        <f t="shared" si="88"/>
        <v>1.6000000000000087E-2</v>
      </c>
      <c r="T171" s="10">
        <f t="shared" si="81"/>
        <v>2559212.2299902416</v>
      </c>
      <c r="U171" s="10">
        <f t="shared" si="89"/>
        <v>5774185.6489460962</v>
      </c>
      <c r="V171" s="10">
        <f t="shared" si="82"/>
        <v>1000</v>
      </c>
      <c r="W171" s="10">
        <f t="shared" si="83"/>
        <v>641105.61333534098</v>
      </c>
      <c r="X171" s="9">
        <f t="shared" si="66"/>
        <v>5.7126405622797298</v>
      </c>
      <c r="Y171" s="9">
        <f t="shared" si="86"/>
        <v>32991.559792865257</v>
      </c>
      <c r="AA171" s="10">
        <f t="shared" si="67"/>
        <v>7542.4257517795395</v>
      </c>
      <c r="AB171" s="10">
        <f t="shared" si="87"/>
        <v>1221872.9717882858</v>
      </c>
      <c r="AC171" s="23"/>
      <c r="AD171" s="25">
        <f t="shared" si="68"/>
        <v>-7542.4257517795395</v>
      </c>
      <c r="AE171" s="25">
        <f t="shared" si="69"/>
        <v>-7542.4257517795395</v>
      </c>
      <c r="AF171" s="25">
        <f t="shared" si="70"/>
        <v>0</v>
      </c>
      <c r="AG171" s="25">
        <f t="shared" si="71"/>
        <v>0</v>
      </c>
      <c r="AH171" s="25">
        <f t="shared" si="72"/>
        <v>0</v>
      </c>
      <c r="AI171" s="25">
        <f t="shared" si="73"/>
        <v>0</v>
      </c>
      <c r="AJ171" s="25">
        <f t="shared" si="74"/>
        <v>0</v>
      </c>
      <c r="AK171" s="25">
        <f t="shared" si="75"/>
        <v>0</v>
      </c>
      <c r="AL171" s="25">
        <f t="shared" si="76"/>
        <v>0</v>
      </c>
      <c r="AM171" s="25">
        <f t="shared" si="77"/>
        <v>0</v>
      </c>
      <c r="AO171">
        <f t="shared" si="92"/>
        <v>-0.41666666666666696</v>
      </c>
    </row>
    <row r="172" spans="1:41" x14ac:dyDescent="0.3">
      <c r="A172" s="4">
        <f t="shared" si="84"/>
        <v>163</v>
      </c>
      <c r="B172">
        <v>182.92766516767762</v>
      </c>
      <c r="C172" s="5">
        <f t="shared" si="63"/>
        <v>66</v>
      </c>
      <c r="D172" s="6">
        <f t="shared" si="78"/>
        <v>4.4999999999999984E-2</v>
      </c>
      <c r="E172" s="7">
        <f t="shared" si="64"/>
        <v>665590.38337505935</v>
      </c>
      <c r="I172" s="14"/>
      <c r="J172" s="14"/>
      <c r="K172" s="18"/>
      <c r="L172" s="7">
        <f t="shared" si="65"/>
        <v>12202.466906205966</v>
      </c>
      <c r="M172" s="7">
        <f t="shared" si="90"/>
        <v>639085.52431489911</v>
      </c>
      <c r="N172" s="14">
        <f t="shared" si="79"/>
        <v>66.706514266285396</v>
      </c>
      <c r="O172" s="13">
        <f t="shared" si="91"/>
        <v>7465.7550729007398</v>
      </c>
      <c r="P172" s="7">
        <f t="shared" si="80"/>
        <v>1365693.144199477</v>
      </c>
      <c r="Q172" s="12">
        <f t="shared" si="85"/>
        <v>162</v>
      </c>
      <c r="R172" s="9">
        <v>182.92766516767762</v>
      </c>
      <c r="S172" s="11">
        <f t="shared" si="88"/>
        <v>4.4999999999999984E-2</v>
      </c>
      <c r="T172" s="10">
        <f t="shared" si="81"/>
        <v>2588144.2778732046</v>
      </c>
      <c r="U172" s="10">
        <f t="shared" si="89"/>
        <v>6035069.0031486703</v>
      </c>
      <c r="V172" s="10">
        <f t="shared" si="82"/>
        <v>1000</v>
      </c>
      <c r="W172" s="10">
        <f t="shared" si="83"/>
        <v>642105.61333534098</v>
      </c>
      <c r="X172" s="9">
        <f t="shared" si="66"/>
        <v>5.4666416863920855</v>
      </c>
      <c r="Y172" s="9">
        <f t="shared" si="86"/>
        <v>32997.026434551648</v>
      </c>
      <c r="AA172" s="10">
        <f t="shared" si="67"/>
        <v>7542.4257517795395</v>
      </c>
      <c r="AB172" s="10">
        <f t="shared" si="87"/>
        <v>1229415.3975400652</v>
      </c>
      <c r="AC172" s="23"/>
      <c r="AD172" s="25">
        <f t="shared" si="68"/>
        <v>-7542.4257517795395</v>
      </c>
      <c r="AE172" s="25">
        <f t="shared" si="69"/>
        <v>-7542.4257517795395</v>
      </c>
      <c r="AF172" s="25">
        <f t="shared" si="70"/>
        <v>0</v>
      </c>
      <c r="AG172" s="25">
        <f t="shared" si="71"/>
        <v>0</v>
      </c>
      <c r="AH172" s="25">
        <f t="shared" si="72"/>
        <v>0</v>
      </c>
      <c r="AI172" s="25">
        <f t="shared" si="73"/>
        <v>0</v>
      </c>
      <c r="AJ172" s="25">
        <f t="shared" si="74"/>
        <v>0</v>
      </c>
      <c r="AK172" s="25">
        <f t="shared" si="75"/>
        <v>0</v>
      </c>
      <c r="AL172" s="25">
        <f t="shared" si="76"/>
        <v>0</v>
      </c>
      <c r="AM172" s="25">
        <f t="shared" si="77"/>
        <v>0</v>
      </c>
      <c r="AO172">
        <f t="shared" si="92"/>
        <v>-0.5</v>
      </c>
    </row>
    <row r="173" spans="1:41" x14ac:dyDescent="0.3">
      <c r="A173" s="4">
        <f t="shared" si="84"/>
        <v>164</v>
      </c>
      <c r="B173">
        <v>206.89118930464338</v>
      </c>
      <c r="C173" s="5">
        <f t="shared" si="63"/>
        <v>67</v>
      </c>
      <c r="D173" s="6">
        <f t="shared" si="78"/>
        <v>0.13099999999999995</v>
      </c>
      <c r="E173" s="7">
        <f t="shared" si="64"/>
        <v>678742.24920289568</v>
      </c>
      <c r="I173" s="14"/>
      <c r="J173" s="14"/>
      <c r="K173" s="18"/>
      <c r="L173" s="7">
        <f t="shared" si="65"/>
        <v>12202.466906205966</v>
      </c>
      <c r="M173" s="7">
        <f t="shared" si="90"/>
        <v>651287.9912211051</v>
      </c>
      <c r="N173" s="14">
        <f t="shared" si="79"/>
        <v>58.980118714664371</v>
      </c>
      <c r="O173" s="13">
        <f t="shared" si="91"/>
        <v>7524.7351916154039</v>
      </c>
      <c r="P173" s="7">
        <f t="shared" si="80"/>
        <v>1556801.4129958146</v>
      </c>
      <c r="Q173" s="12">
        <f t="shared" si="85"/>
        <v>163</v>
      </c>
      <c r="R173" s="9">
        <v>206.89118930464338</v>
      </c>
      <c r="S173" s="11">
        <f t="shared" si="88"/>
        <v>0.13099999999999995</v>
      </c>
      <c r="T173" s="10">
        <f t="shared" si="81"/>
        <v>2617317.4261551918</v>
      </c>
      <c r="U173" s="10">
        <f t="shared" si="89"/>
        <v>6826794.0425611464</v>
      </c>
      <c r="V173" s="10">
        <f t="shared" si="82"/>
        <v>1000</v>
      </c>
      <c r="W173" s="10">
        <f t="shared" si="83"/>
        <v>643105.61333534098</v>
      </c>
      <c r="X173" s="9">
        <f t="shared" si="66"/>
        <v>4.8334586086579012</v>
      </c>
      <c r="Y173" s="9">
        <f t="shared" si="86"/>
        <v>33001.859893160305</v>
      </c>
      <c r="AA173" s="10">
        <f t="shared" si="67"/>
        <v>7542.4257517795395</v>
      </c>
      <c r="AB173" s="10">
        <f t="shared" si="87"/>
        <v>1236957.8232918447</v>
      </c>
      <c r="AC173" s="23"/>
      <c r="AD173" s="25">
        <f t="shared" si="68"/>
        <v>-7542.4257517795395</v>
      </c>
      <c r="AE173" s="25">
        <f t="shared" si="69"/>
        <v>-7542.4257517795395</v>
      </c>
      <c r="AF173" s="25">
        <f t="shared" si="70"/>
        <v>0</v>
      </c>
      <c r="AG173" s="25">
        <f t="shared" si="71"/>
        <v>0</v>
      </c>
      <c r="AH173" s="25">
        <f t="shared" si="72"/>
        <v>0</v>
      </c>
      <c r="AI173" s="25">
        <f t="shared" si="73"/>
        <v>0</v>
      </c>
      <c r="AJ173" s="25">
        <f t="shared" si="74"/>
        <v>0</v>
      </c>
      <c r="AK173" s="25">
        <f t="shared" si="75"/>
        <v>0</v>
      </c>
      <c r="AL173" s="25">
        <f t="shared" si="76"/>
        <v>0</v>
      </c>
      <c r="AM173" s="25">
        <f t="shared" si="77"/>
        <v>0</v>
      </c>
      <c r="AO173">
        <f t="shared" si="92"/>
        <v>-0.58333333333333304</v>
      </c>
    </row>
    <row r="174" spans="1:41" x14ac:dyDescent="0.3">
      <c r="A174" s="4">
        <f t="shared" si="84"/>
        <v>165</v>
      </c>
      <c r="B174">
        <v>212.89103379447801</v>
      </c>
      <c r="C174" s="5">
        <f t="shared" si="63"/>
        <v>68</v>
      </c>
      <c r="D174" s="6">
        <f t="shared" si="78"/>
        <v>2.8999999999999863E-2</v>
      </c>
      <c r="E174" s="7">
        <f t="shared" si="64"/>
        <v>692003.7139126308</v>
      </c>
      <c r="I174" s="14"/>
      <c r="J174" s="14"/>
      <c r="K174" s="18"/>
      <c r="L174" s="7">
        <f t="shared" si="65"/>
        <v>12202.466906205966</v>
      </c>
      <c r="M174" s="7">
        <f t="shared" si="90"/>
        <v>663490.45812731108</v>
      </c>
      <c r="N174" s="14">
        <f t="shared" si="79"/>
        <v>57.317899625524177</v>
      </c>
      <c r="O174" s="13">
        <f t="shared" si="91"/>
        <v>7582.0530912409276</v>
      </c>
      <c r="P174" s="7">
        <f t="shared" si="80"/>
        <v>1614151.1208788988</v>
      </c>
      <c r="Q174" s="12">
        <f t="shared" si="85"/>
        <v>164</v>
      </c>
      <c r="R174" s="9">
        <v>212.89103379447801</v>
      </c>
      <c r="S174" s="11">
        <f t="shared" si="88"/>
        <v>2.8999999999999863E-2</v>
      </c>
      <c r="T174" s="10">
        <f t="shared" si="81"/>
        <v>2646733.684006196</v>
      </c>
      <c r="U174" s="10">
        <f t="shared" si="89"/>
        <v>7025800.0697954195</v>
      </c>
      <c r="V174" s="10">
        <f t="shared" si="82"/>
        <v>1000</v>
      </c>
      <c r="W174" s="10">
        <f t="shared" si="83"/>
        <v>644105.61333534098</v>
      </c>
      <c r="X174" s="9">
        <f t="shared" si="66"/>
        <v>4.6972386867423728</v>
      </c>
      <c r="Y174" s="9">
        <f t="shared" si="86"/>
        <v>33006.557131847047</v>
      </c>
      <c r="AA174" s="10">
        <f t="shared" si="67"/>
        <v>7542.4257517795395</v>
      </c>
      <c r="AB174" s="10">
        <f t="shared" si="87"/>
        <v>1244500.2490436241</v>
      </c>
      <c r="AC174" s="23"/>
      <c r="AD174" s="25">
        <f t="shared" si="68"/>
        <v>-7542.4257517795395</v>
      </c>
      <c r="AE174" s="25">
        <f t="shared" si="69"/>
        <v>-7542.4257517795395</v>
      </c>
      <c r="AF174" s="25">
        <f t="shared" si="70"/>
        <v>0</v>
      </c>
      <c r="AG174" s="25">
        <f t="shared" si="71"/>
        <v>0</v>
      </c>
      <c r="AH174" s="25">
        <f t="shared" si="72"/>
        <v>0</v>
      </c>
      <c r="AI174" s="25">
        <f t="shared" si="73"/>
        <v>0</v>
      </c>
      <c r="AJ174" s="25">
        <f t="shared" si="74"/>
        <v>0</v>
      </c>
      <c r="AK174" s="25">
        <f t="shared" si="75"/>
        <v>0</v>
      </c>
      <c r="AL174" s="25">
        <f t="shared" si="76"/>
        <v>0</v>
      </c>
      <c r="AM174" s="25">
        <f t="shared" si="77"/>
        <v>0</v>
      </c>
      <c r="AO174">
        <f t="shared" si="92"/>
        <v>-0.66666666666666696</v>
      </c>
    </row>
    <row r="175" spans="1:41" x14ac:dyDescent="0.3">
      <c r="A175" s="4">
        <f t="shared" si="84"/>
        <v>166</v>
      </c>
      <c r="B175">
        <v>210.1234503551498</v>
      </c>
      <c r="C175" s="5">
        <f t="shared" si="63"/>
        <v>69</v>
      </c>
      <c r="D175" s="6">
        <f t="shared" si="78"/>
        <v>-1.2999999999999961E-2</v>
      </c>
      <c r="E175" s="7">
        <f t="shared" si="64"/>
        <v>705375.69082828029</v>
      </c>
      <c r="I175" s="14"/>
      <c r="J175" s="14"/>
      <c r="K175" s="18"/>
      <c r="L175" s="7">
        <f t="shared" si="65"/>
        <v>12202.466906205966</v>
      </c>
      <c r="M175" s="7">
        <f t="shared" si="90"/>
        <v>675692.92503351707</v>
      </c>
      <c r="N175" s="14">
        <f t="shared" si="79"/>
        <v>58.072846631736752</v>
      </c>
      <c r="O175" s="13">
        <f t="shared" si="91"/>
        <v>7640.1259378726645</v>
      </c>
      <c r="P175" s="7">
        <f t="shared" si="80"/>
        <v>1605369.6232136791</v>
      </c>
      <c r="Q175" s="12">
        <f t="shared" si="85"/>
        <v>165</v>
      </c>
      <c r="R175" s="9">
        <v>210.1234503551498</v>
      </c>
      <c r="S175" s="11">
        <f t="shared" si="88"/>
        <v>-1.2999999999999961E-2</v>
      </c>
      <c r="T175" s="10">
        <f t="shared" si="81"/>
        <v>2676395.0773392916</v>
      </c>
      <c r="U175" s="10">
        <f t="shared" si="89"/>
        <v>6935451.668888079</v>
      </c>
      <c r="V175" s="10">
        <f t="shared" si="82"/>
        <v>1000</v>
      </c>
      <c r="W175" s="10">
        <f t="shared" si="83"/>
        <v>645105.61333534098</v>
      </c>
      <c r="X175" s="9">
        <f t="shared" si="66"/>
        <v>4.759107078766335</v>
      </c>
      <c r="Y175" s="9">
        <f t="shared" si="86"/>
        <v>33011.316238925814</v>
      </c>
      <c r="AA175" s="10">
        <f t="shared" si="67"/>
        <v>7542.4257517795395</v>
      </c>
      <c r="AB175" s="10">
        <f t="shared" si="87"/>
        <v>1252042.6747954036</v>
      </c>
      <c r="AC175" s="23"/>
      <c r="AD175" s="25">
        <f t="shared" si="68"/>
        <v>-7542.4257517795395</v>
      </c>
      <c r="AE175" s="25">
        <f t="shared" si="69"/>
        <v>-7542.4257517795395</v>
      </c>
      <c r="AF175" s="25">
        <f t="shared" si="70"/>
        <v>0</v>
      </c>
      <c r="AG175" s="25">
        <f t="shared" si="71"/>
        <v>0</v>
      </c>
      <c r="AH175" s="25">
        <f t="shared" si="72"/>
        <v>0</v>
      </c>
      <c r="AI175" s="25">
        <f t="shared" si="73"/>
        <v>0</v>
      </c>
      <c r="AJ175" s="25">
        <f t="shared" si="74"/>
        <v>0</v>
      </c>
      <c r="AK175" s="25">
        <f t="shared" si="75"/>
        <v>0</v>
      </c>
      <c r="AL175" s="25">
        <f t="shared" si="76"/>
        <v>0</v>
      </c>
      <c r="AM175" s="25">
        <f t="shared" si="77"/>
        <v>0</v>
      </c>
      <c r="AO175">
        <f t="shared" si="92"/>
        <v>-0.75</v>
      </c>
    </row>
    <row r="176" spans="1:41" x14ac:dyDescent="0.3">
      <c r="A176" s="4">
        <f t="shared" si="84"/>
        <v>167</v>
      </c>
      <c r="B176">
        <v>254.03925147937613</v>
      </c>
      <c r="C176" s="5">
        <f t="shared" si="63"/>
        <v>70</v>
      </c>
      <c r="D176" s="6">
        <f t="shared" si="78"/>
        <v>0.20900000000000013</v>
      </c>
      <c r="E176" s="7">
        <f t="shared" si="64"/>
        <v>718859.10088489379</v>
      </c>
      <c r="I176" s="14"/>
      <c r="J176" s="14"/>
      <c r="K176" s="18"/>
      <c r="L176" s="7">
        <f t="shared" si="65"/>
        <v>12202.466906205966</v>
      </c>
      <c r="M176" s="7">
        <f t="shared" si="90"/>
        <v>687895.39193972305</v>
      </c>
      <c r="N176" s="14">
        <f t="shared" si="79"/>
        <v>48.033785468764883</v>
      </c>
      <c r="O176" s="13">
        <f t="shared" si="91"/>
        <v>7688.1597233414295</v>
      </c>
      <c r="P176" s="7">
        <f t="shared" si="80"/>
        <v>1953094.3413715442</v>
      </c>
      <c r="Q176" s="12">
        <f t="shared" si="85"/>
        <v>166</v>
      </c>
      <c r="R176" s="9">
        <v>254.03925147937613</v>
      </c>
      <c r="S176" s="11">
        <f t="shared" si="88"/>
        <v>0.20900000000000013</v>
      </c>
      <c r="T176" s="10">
        <f t="shared" si="81"/>
        <v>2706303.6489501642</v>
      </c>
      <c r="U176" s="10">
        <f t="shared" si="89"/>
        <v>8386170.0676856879</v>
      </c>
      <c r="V176" s="10">
        <f t="shared" si="82"/>
        <v>1000</v>
      </c>
      <c r="W176" s="10">
        <f t="shared" si="83"/>
        <v>646105.61333534098</v>
      </c>
      <c r="X176" s="9">
        <f t="shared" si="66"/>
        <v>3.9363995688720714</v>
      </c>
      <c r="Y176" s="9">
        <f t="shared" si="86"/>
        <v>33015.252638494683</v>
      </c>
      <c r="AA176" s="10">
        <f t="shared" si="67"/>
        <v>7542.4257517795395</v>
      </c>
      <c r="AB176" s="10">
        <f t="shared" si="87"/>
        <v>1259585.1005471831</v>
      </c>
      <c r="AC176" s="23"/>
      <c r="AD176" s="25">
        <f t="shared" si="68"/>
        <v>-7542.4257517795395</v>
      </c>
      <c r="AE176" s="25">
        <f t="shared" si="69"/>
        <v>-7542.4257517795395</v>
      </c>
      <c r="AF176" s="25">
        <f t="shared" si="70"/>
        <v>0</v>
      </c>
      <c r="AG176" s="25">
        <f t="shared" si="71"/>
        <v>0</v>
      </c>
      <c r="AH176" s="25">
        <f t="shared" si="72"/>
        <v>0</v>
      </c>
      <c r="AI176" s="25">
        <f t="shared" si="73"/>
        <v>0</v>
      </c>
      <c r="AJ176" s="25">
        <f t="shared" si="74"/>
        <v>0</v>
      </c>
      <c r="AK176" s="25">
        <f t="shared" si="75"/>
        <v>0</v>
      </c>
      <c r="AL176" s="25">
        <f t="shared" si="76"/>
        <v>0</v>
      </c>
      <c r="AM176" s="25">
        <f t="shared" si="77"/>
        <v>0</v>
      </c>
      <c r="AO176">
        <f t="shared" si="92"/>
        <v>-0.83333333333333304</v>
      </c>
    </row>
    <row r="177" spans="1:41" x14ac:dyDescent="0.3">
      <c r="A177" s="4">
        <f t="shared" si="84"/>
        <v>168</v>
      </c>
      <c r="B177">
        <v>262.93062528115428</v>
      </c>
      <c r="C177" s="5">
        <f t="shared" si="63"/>
        <v>71</v>
      </c>
      <c r="D177" s="6">
        <f t="shared" si="78"/>
        <v>3.499999999999992E-2</v>
      </c>
      <c r="E177" s="7">
        <f t="shared" si="64"/>
        <v>732454.8726919787</v>
      </c>
      <c r="I177" s="14"/>
      <c r="J177" s="14"/>
      <c r="K177" s="18"/>
      <c r="L177" s="7">
        <f t="shared" si="65"/>
        <v>12202.466906205966</v>
      </c>
      <c r="M177" s="7">
        <f t="shared" si="90"/>
        <v>700097.85884592903</v>
      </c>
      <c r="N177" s="14">
        <f t="shared" si="79"/>
        <v>46.409454559193129</v>
      </c>
      <c r="O177" s="13">
        <f t="shared" si="91"/>
        <v>7734.5691779006229</v>
      </c>
      <c r="P177" s="7">
        <f t="shared" si="80"/>
        <v>2033655.1102257541</v>
      </c>
      <c r="Q177" s="12">
        <f t="shared" si="85"/>
        <v>167</v>
      </c>
      <c r="R177" s="9">
        <v>262.93062528115428</v>
      </c>
      <c r="S177" s="11">
        <f t="shared" si="88"/>
        <v>3.499999999999992E-2</v>
      </c>
      <c r="T177" s="10">
        <f t="shared" si="81"/>
        <v>2736461.4586577923</v>
      </c>
      <c r="U177" s="10">
        <f t="shared" si="89"/>
        <v>8680721.0200546868</v>
      </c>
      <c r="V177" s="10">
        <f t="shared" si="82"/>
        <v>1000</v>
      </c>
      <c r="W177" s="10">
        <f t="shared" si="83"/>
        <v>647105.61333534098</v>
      </c>
      <c r="X177" s="9">
        <f t="shared" si="66"/>
        <v>3.8032846076058666</v>
      </c>
      <c r="Y177" s="9">
        <f t="shared" si="86"/>
        <v>33019.055923102293</v>
      </c>
      <c r="AA177" s="10">
        <f t="shared" si="67"/>
        <v>7542.4257517795395</v>
      </c>
      <c r="AB177" s="10">
        <f t="shared" si="87"/>
        <v>1267127.5262989625</v>
      </c>
      <c r="AC177" s="23"/>
      <c r="AD177" s="25">
        <f t="shared" si="68"/>
        <v>-7542.4257517795395</v>
      </c>
      <c r="AE177" s="25">
        <f t="shared" si="69"/>
        <v>-7542.4257517795395</v>
      </c>
      <c r="AF177" s="25">
        <f t="shared" si="70"/>
        <v>0</v>
      </c>
      <c r="AG177" s="25">
        <f t="shared" si="71"/>
        <v>0</v>
      </c>
      <c r="AH177" s="25">
        <f t="shared" si="72"/>
        <v>0</v>
      </c>
      <c r="AI177" s="25">
        <f t="shared" si="73"/>
        <v>0</v>
      </c>
      <c r="AJ177" s="25">
        <f t="shared" si="74"/>
        <v>0</v>
      </c>
      <c r="AK177" s="25">
        <f t="shared" si="75"/>
        <v>0</v>
      </c>
      <c r="AL177" s="25">
        <f t="shared" si="76"/>
        <v>0</v>
      </c>
      <c r="AM177" s="25">
        <f t="shared" si="77"/>
        <v>0</v>
      </c>
      <c r="AO177">
        <f t="shared" si="92"/>
        <v>-0.91666666666666696</v>
      </c>
    </row>
    <row r="178" spans="1:41" x14ac:dyDescent="0.3">
      <c r="A178" s="4">
        <f t="shared" si="84"/>
        <v>169</v>
      </c>
      <c r="B178">
        <v>313.93916658569822</v>
      </c>
      <c r="C178" s="5">
        <f t="shared" si="63"/>
        <v>72</v>
      </c>
      <c r="D178" s="6">
        <f t="shared" si="78"/>
        <v>0.19400000000000003</v>
      </c>
      <c r="E178" s="7">
        <f t="shared" si="64"/>
        <v>746163.94259745639</v>
      </c>
      <c r="I178" s="14"/>
      <c r="J178" s="14"/>
      <c r="K178" s="18"/>
      <c r="L178" s="7">
        <f t="shared" si="65"/>
        <v>13434.916063732768</v>
      </c>
      <c r="M178" s="7">
        <f t="shared" si="90"/>
        <v>713532.77490966185</v>
      </c>
      <c r="N178" s="14">
        <f t="shared" si="79"/>
        <v>42.794647797044917</v>
      </c>
      <c r="O178" s="13">
        <f t="shared" si="91"/>
        <v>7777.3638256976674</v>
      </c>
      <c r="P178" s="7">
        <f t="shared" si="80"/>
        <v>2441619.117673283</v>
      </c>
      <c r="Q178" s="12">
        <f t="shared" si="85"/>
        <v>168</v>
      </c>
      <c r="R178" s="9">
        <v>313.93916658569822</v>
      </c>
      <c r="S178" s="11">
        <f t="shared" si="88"/>
        <v>0.19400000000000003</v>
      </c>
      <c r="T178" s="10">
        <f t="shared" si="81"/>
        <v>2766870.5834463183</v>
      </c>
      <c r="U178" s="10">
        <f t="shared" si="89"/>
        <v>10365974.897945296</v>
      </c>
      <c r="V178" s="10">
        <f t="shared" si="82"/>
        <v>1000</v>
      </c>
      <c r="W178" s="10">
        <f t="shared" si="83"/>
        <v>648105.61333534098</v>
      </c>
      <c r="X178" s="9">
        <f t="shared" si="66"/>
        <v>3.1853304921322163</v>
      </c>
      <c r="Y178" s="9">
        <f t="shared" si="86"/>
        <v>33022.241253594424</v>
      </c>
      <c r="AA178" s="10">
        <f t="shared" si="67"/>
        <v>7542.4257517795395</v>
      </c>
      <c r="AB178" s="10">
        <f t="shared" si="87"/>
        <v>1274669.952050742</v>
      </c>
      <c r="AC178" s="23"/>
      <c r="AD178" s="25">
        <f t="shared" si="68"/>
        <v>-7542.4257517795395</v>
      </c>
      <c r="AE178" s="25">
        <f t="shared" si="69"/>
        <v>-7542.4257517795395</v>
      </c>
      <c r="AF178" s="25">
        <f t="shared" si="70"/>
        <v>0</v>
      </c>
      <c r="AG178" s="25">
        <f t="shared" si="71"/>
        <v>0</v>
      </c>
      <c r="AH178" s="25">
        <f t="shared" si="72"/>
        <v>0</v>
      </c>
      <c r="AI178" s="25">
        <f t="shared" si="73"/>
        <v>0</v>
      </c>
      <c r="AJ178" s="25">
        <f t="shared" si="74"/>
        <v>0</v>
      </c>
      <c r="AK178" s="25">
        <f t="shared" si="75"/>
        <v>0</v>
      </c>
      <c r="AL178" s="25">
        <f t="shared" si="76"/>
        <v>0</v>
      </c>
      <c r="AM178" s="25">
        <f t="shared" si="77"/>
        <v>0</v>
      </c>
      <c r="AO178">
        <f t="shared" si="92"/>
        <v>0</v>
      </c>
    </row>
    <row r="179" spans="1:41" x14ac:dyDescent="0.3">
      <c r="A179" s="4">
        <f t="shared" si="84"/>
        <v>170</v>
      </c>
      <c r="B179">
        <v>339.99611741231115</v>
      </c>
      <c r="C179" s="5">
        <f t="shared" si="63"/>
        <v>73</v>
      </c>
      <c r="D179" s="6">
        <f t="shared" si="78"/>
        <v>8.2999999999999935E-2</v>
      </c>
      <c r="E179" s="7">
        <f t="shared" si="64"/>
        <v>759987.25475214596</v>
      </c>
      <c r="I179" s="14"/>
      <c r="J179" s="14"/>
      <c r="K179" s="18"/>
      <c r="L179" s="7">
        <f t="shared" si="65"/>
        <v>13434.916063732768</v>
      </c>
      <c r="M179" s="7">
        <f t="shared" si="90"/>
        <v>726967.69097339467</v>
      </c>
      <c r="N179" s="14">
        <f t="shared" si="79"/>
        <v>39.514910246578872</v>
      </c>
      <c r="O179" s="13">
        <f t="shared" si="91"/>
        <v>7816.8787359442458</v>
      </c>
      <c r="P179" s="7">
        <f t="shared" si="80"/>
        <v>2657708.4205038981</v>
      </c>
      <c r="Q179" s="12">
        <f t="shared" si="85"/>
        <v>169</v>
      </c>
      <c r="R179" s="9">
        <v>339.99611741231115</v>
      </c>
      <c r="S179" s="11">
        <f t="shared" si="88"/>
        <v>8.2999999999999935E-2</v>
      </c>
      <c r="T179" s="10">
        <f t="shared" si="81"/>
        <v>2797533.117608082</v>
      </c>
      <c r="U179" s="10">
        <f t="shared" si="89"/>
        <v>11227433.814474756</v>
      </c>
      <c r="V179" s="10">
        <f t="shared" si="82"/>
        <v>1000</v>
      </c>
      <c r="W179" s="10">
        <f t="shared" si="83"/>
        <v>649105.61333534098</v>
      </c>
      <c r="X179" s="9">
        <f t="shared" si="66"/>
        <v>2.9412100573704678</v>
      </c>
      <c r="Y179" s="9">
        <f t="shared" si="86"/>
        <v>33025.182463651792</v>
      </c>
      <c r="AA179" s="10">
        <f t="shared" si="67"/>
        <v>7542.4257517795395</v>
      </c>
      <c r="AB179" s="10">
        <f t="shared" si="87"/>
        <v>1282212.3778025215</v>
      </c>
      <c r="AC179" s="23"/>
      <c r="AD179" s="25">
        <f t="shared" si="68"/>
        <v>-7542.4257517795395</v>
      </c>
      <c r="AE179" s="25">
        <f t="shared" si="69"/>
        <v>-7542.4257517795395</v>
      </c>
      <c r="AF179" s="25">
        <f t="shared" si="70"/>
        <v>0</v>
      </c>
      <c r="AG179" s="25">
        <f t="shared" si="71"/>
        <v>0</v>
      </c>
      <c r="AH179" s="25">
        <f t="shared" si="72"/>
        <v>0</v>
      </c>
      <c r="AI179" s="25">
        <f t="shared" si="73"/>
        <v>0</v>
      </c>
      <c r="AJ179" s="25">
        <f t="shared" si="74"/>
        <v>0</v>
      </c>
      <c r="AK179" s="25">
        <f t="shared" si="75"/>
        <v>0</v>
      </c>
      <c r="AL179" s="25">
        <f t="shared" si="76"/>
        <v>0</v>
      </c>
      <c r="AM179" s="25">
        <f t="shared" si="77"/>
        <v>0</v>
      </c>
      <c r="AO179">
        <f t="shared" si="92"/>
        <v>-8.3333333333333037E-2</v>
      </c>
    </row>
    <row r="180" spans="1:41" x14ac:dyDescent="0.3">
      <c r="A180" s="4">
        <f t="shared" si="84"/>
        <v>171</v>
      </c>
      <c r="B180">
        <v>296.47661438353532</v>
      </c>
      <c r="C180" s="5">
        <f t="shared" si="63"/>
        <v>74</v>
      </c>
      <c r="D180" s="6">
        <f t="shared" si="78"/>
        <v>-0.128</v>
      </c>
      <c r="E180" s="7">
        <f t="shared" si="64"/>
        <v>773925.76117479173</v>
      </c>
      <c r="I180" s="14"/>
      <c r="J180" s="14"/>
      <c r="K180" s="18"/>
      <c r="L180" s="7">
        <f t="shared" si="65"/>
        <v>13434.916063732768</v>
      </c>
      <c r="M180" s="7">
        <f t="shared" si="90"/>
        <v>740402.60703712748</v>
      </c>
      <c r="N180" s="14">
        <f t="shared" si="79"/>
        <v>45.315264044241829</v>
      </c>
      <c r="O180" s="13">
        <f t="shared" si="91"/>
        <v>7862.193999988488</v>
      </c>
      <c r="P180" s="7">
        <f t="shared" si="80"/>
        <v>2330956.6587431319</v>
      </c>
      <c r="Q180" s="12">
        <f t="shared" si="85"/>
        <v>170</v>
      </c>
      <c r="R180" s="9">
        <v>296.47661438353532</v>
      </c>
      <c r="S180" s="11">
        <f t="shared" si="88"/>
        <v>-0.128</v>
      </c>
      <c r="T180" s="10">
        <f t="shared" si="81"/>
        <v>2828451.1728878608</v>
      </c>
      <c r="U180" s="10">
        <f t="shared" si="89"/>
        <v>9791194.2862219866</v>
      </c>
      <c r="V180" s="10">
        <f t="shared" si="82"/>
        <v>1000</v>
      </c>
      <c r="W180" s="10">
        <f t="shared" si="83"/>
        <v>650105.61333534098</v>
      </c>
      <c r="X180" s="9">
        <f t="shared" si="66"/>
        <v>3.3729473134982428</v>
      </c>
      <c r="Y180" s="9">
        <f t="shared" si="86"/>
        <v>33028.555410965288</v>
      </c>
      <c r="AA180" s="10">
        <f t="shared" si="67"/>
        <v>7542.4257517795395</v>
      </c>
      <c r="AB180" s="10">
        <f t="shared" si="87"/>
        <v>1289754.8035543009</v>
      </c>
      <c r="AC180" s="23"/>
      <c r="AD180" s="25">
        <f t="shared" si="68"/>
        <v>-7542.4257517795395</v>
      </c>
      <c r="AE180" s="25">
        <f t="shared" si="69"/>
        <v>-7542.4257517795395</v>
      </c>
      <c r="AF180" s="25">
        <f t="shared" si="70"/>
        <v>0</v>
      </c>
      <c r="AG180" s="25">
        <f t="shared" si="71"/>
        <v>0</v>
      </c>
      <c r="AH180" s="25">
        <f t="shared" si="72"/>
        <v>0</v>
      </c>
      <c r="AI180" s="25">
        <f t="shared" si="73"/>
        <v>0</v>
      </c>
      <c r="AJ180" s="25">
        <f t="shared" si="74"/>
        <v>0</v>
      </c>
      <c r="AK180" s="25">
        <f t="shared" si="75"/>
        <v>0</v>
      </c>
      <c r="AL180" s="25">
        <f t="shared" si="76"/>
        <v>0</v>
      </c>
      <c r="AM180" s="25">
        <f t="shared" si="77"/>
        <v>0</v>
      </c>
      <c r="AO180">
        <f t="shared" si="92"/>
        <v>-0.16666666666666696</v>
      </c>
    </row>
    <row r="181" spans="1:41" x14ac:dyDescent="0.3">
      <c r="A181" s="4">
        <f t="shared" si="84"/>
        <v>172</v>
      </c>
      <c r="B181">
        <v>289.95412886709755</v>
      </c>
      <c r="C181" s="5">
        <f t="shared" si="63"/>
        <v>75</v>
      </c>
      <c r="D181" s="6">
        <f t="shared" si="78"/>
        <v>-2.1999999999999971E-2</v>
      </c>
      <c r="E181" s="7">
        <f t="shared" si="64"/>
        <v>787980.42181762576</v>
      </c>
      <c r="I181" s="14"/>
      <c r="J181" s="14"/>
      <c r="K181" s="18"/>
      <c r="L181" s="7">
        <f t="shared" si="65"/>
        <v>13434.916063732768</v>
      </c>
      <c r="M181" s="7">
        <f t="shared" si="90"/>
        <v>753837.5231008603</v>
      </c>
      <c r="N181" s="14">
        <f t="shared" si="79"/>
        <v>46.334625812108207</v>
      </c>
      <c r="O181" s="13">
        <f t="shared" si="91"/>
        <v>7908.5286258005963</v>
      </c>
      <c r="P181" s="7">
        <f t="shared" si="80"/>
        <v>2293110.5283145159</v>
      </c>
      <c r="Q181" s="12">
        <f t="shared" si="85"/>
        <v>171</v>
      </c>
      <c r="R181" s="9">
        <v>289.95412886709755</v>
      </c>
      <c r="S181" s="11">
        <f t="shared" si="88"/>
        <v>-2.1999999999999971E-2</v>
      </c>
      <c r="T181" s="10">
        <f t="shared" si="81"/>
        <v>2859626.8786283038</v>
      </c>
      <c r="U181" s="10">
        <f t="shared" si="89"/>
        <v>9576766.0119251031</v>
      </c>
      <c r="V181" s="10">
        <f t="shared" si="82"/>
        <v>1000</v>
      </c>
      <c r="W181" s="10">
        <f t="shared" si="83"/>
        <v>651105.61333534098</v>
      </c>
      <c r="X181" s="9">
        <f t="shared" si="66"/>
        <v>3.4488213839450337</v>
      </c>
      <c r="Y181" s="9">
        <f t="shared" si="86"/>
        <v>33032.004232349231</v>
      </c>
      <c r="AA181" s="10">
        <f t="shared" si="67"/>
        <v>7542.4257517795395</v>
      </c>
      <c r="AB181" s="10">
        <f t="shared" si="87"/>
        <v>1297297.2293060804</v>
      </c>
      <c r="AC181" s="23"/>
      <c r="AD181" s="25">
        <f t="shared" si="68"/>
        <v>-7542.4257517795395</v>
      </c>
      <c r="AE181" s="25">
        <f t="shared" si="69"/>
        <v>-7542.4257517795395</v>
      </c>
      <c r="AF181" s="25">
        <f t="shared" si="70"/>
        <v>0</v>
      </c>
      <c r="AG181" s="25">
        <f t="shared" si="71"/>
        <v>0</v>
      </c>
      <c r="AH181" s="25">
        <f t="shared" si="72"/>
        <v>0</v>
      </c>
      <c r="AI181" s="25">
        <f t="shared" si="73"/>
        <v>0</v>
      </c>
      <c r="AJ181" s="25">
        <f t="shared" si="74"/>
        <v>0</v>
      </c>
      <c r="AK181" s="25">
        <f t="shared" si="75"/>
        <v>0</v>
      </c>
      <c r="AL181" s="25">
        <f t="shared" si="76"/>
        <v>0</v>
      </c>
      <c r="AM181" s="25">
        <f t="shared" si="77"/>
        <v>0</v>
      </c>
      <c r="AO181">
        <f t="shared" si="92"/>
        <v>-0.25</v>
      </c>
    </row>
    <row r="182" spans="1:41" x14ac:dyDescent="0.3">
      <c r="A182" s="4">
        <f t="shared" si="84"/>
        <v>173</v>
      </c>
      <c r="B182">
        <v>299.23266099084469</v>
      </c>
      <c r="C182" s="5">
        <f t="shared" si="63"/>
        <v>76</v>
      </c>
      <c r="D182" s="6">
        <f t="shared" si="78"/>
        <v>3.2000000000000063E-2</v>
      </c>
      <c r="E182" s="7">
        <f t="shared" si="64"/>
        <v>802152.20463248377</v>
      </c>
      <c r="I182" s="14"/>
      <c r="J182" s="14"/>
      <c r="K182" s="18"/>
      <c r="L182" s="7">
        <f t="shared" si="65"/>
        <v>13434.916063732768</v>
      </c>
      <c r="M182" s="7">
        <f t="shared" si="90"/>
        <v>767272.43916459312</v>
      </c>
      <c r="N182" s="14">
        <f t="shared" si="79"/>
        <v>44.897893228787019</v>
      </c>
      <c r="O182" s="13">
        <f t="shared" si="91"/>
        <v>7953.4265190293836</v>
      </c>
      <c r="P182" s="7">
        <f t="shared" si="80"/>
        <v>2379924.9812843134</v>
      </c>
      <c r="Q182" s="12">
        <f t="shared" si="85"/>
        <v>172</v>
      </c>
      <c r="R182" s="9">
        <v>299.23266099084469</v>
      </c>
      <c r="S182" s="11">
        <f t="shared" si="88"/>
        <v>3.2000000000000063E-2</v>
      </c>
      <c r="T182" s="10">
        <f t="shared" si="81"/>
        <v>2891062.3819165835</v>
      </c>
      <c r="U182" s="10">
        <f t="shared" si="89"/>
        <v>9884254.5243067071</v>
      </c>
      <c r="V182" s="10">
        <f t="shared" si="82"/>
        <v>1000</v>
      </c>
      <c r="W182" s="10">
        <f t="shared" si="83"/>
        <v>652105.61333534098</v>
      </c>
      <c r="X182" s="9">
        <f t="shared" si="66"/>
        <v>3.3418811859932496</v>
      </c>
      <c r="Y182" s="9">
        <f t="shared" si="86"/>
        <v>33035.346113535226</v>
      </c>
      <c r="AA182" s="10">
        <f t="shared" si="67"/>
        <v>7542.4257517795395</v>
      </c>
      <c r="AB182" s="10">
        <f t="shared" si="87"/>
        <v>1304839.6550578598</v>
      </c>
      <c r="AC182" s="23"/>
      <c r="AD182" s="25">
        <f t="shared" si="68"/>
        <v>-7542.4257517795395</v>
      </c>
      <c r="AE182" s="25">
        <f t="shared" si="69"/>
        <v>-7542.4257517795395</v>
      </c>
      <c r="AF182" s="25">
        <f t="shared" si="70"/>
        <v>0</v>
      </c>
      <c r="AG182" s="25">
        <f t="shared" si="71"/>
        <v>0</v>
      </c>
      <c r="AH182" s="25">
        <f t="shared" si="72"/>
        <v>0</v>
      </c>
      <c r="AI182" s="25">
        <f t="shared" si="73"/>
        <v>0</v>
      </c>
      <c r="AJ182" s="25">
        <f t="shared" si="74"/>
        <v>0</v>
      </c>
      <c r="AK182" s="25">
        <f t="shared" si="75"/>
        <v>0</v>
      </c>
      <c r="AL182" s="25">
        <f t="shared" si="76"/>
        <v>0</v>
      </c>
      <c r="AM182" s="25">
        <f t="shared" si="77"/>
        <v>0</v>
      </c>
      <c r="AO182">
        <f t="shared" si="92"/>
        <v>-0.33333333333333304</v>
      </c>
    </row>
    <row r="183" spans="1:41" x14ac:dyDescent="0.3">
      <c r="A183" s="4">
        <f t="shared" si="84"/>
        <v>174</v>
      </c>
      <c r="B183">
        <v>314.79275936236866</v>
      </c>
      <c r="C183" s="5">
        <f t="shared" si="63"/>
        <v>77</v>
      </c>
      <c r="D183" s="6">
        <f t="shared" si="78"/>
        <v>5.2000000000000129E-2</v>
      </c>
      <c r="E183" s="7">
        <f t="shared" si="64"/>
        <v>816442.08563746512</v>
      </c>
      <c r="I183" s="14"/>
      <c r="J183" s="14"/>
      <c r="K183" s="18"/>
      <c r="L183" s="7">
        <f t="shared" si="65"/>
        <v>13434.916063732768</v>
      </c>
      <c r="M183" s="7">
        <f t="shared" si="90"/>
        <v>780707.35522832593</v>
      </c>
      <c r="N183" s="14">
        <f t="shared" si="79"/>
        <v>42.678605730786138</v>
      </c>
      <c r="O183" s="13">
        <f t="shared" si="91"/>
        <v>7996.1051247601699</v>
      </c>
      <c r="P183" s="7">
        <f t="shared" si="80"/>
        <v>2517115.9963748311</v>
      </c>
      <c r="Q183" s="12">
        <f t="shared" si="85"/>
        <v>173</v>
      </c>
      <c r="R183" s="9">
        <v>314.79275936236866</v>
      </c>
      <c r="S183" s="11">
        <f t="shared" si="88"/>
        <v>5.2000000000000129E-2</v>
      </c>
      <c r="T183" s="10">
        <f t="shared" si="81"/>
        <v>2922759.8477322659</v>
      </c>
      <c r="U183" s="10">
        <f t="shared" si="89"/>
        <v>10399287.759570656</v>
      </c>
      <c r="V183" s="10">
        <f t="shared" si="82"/>
        <v>1000</v>
      </c>
      <c r="W183" s="10">
        <f t="shared" si="83"/>
        <v>653105.61333534098</v>
      </c>
      <c r="X183" s="9">
        <f t="shared" si="66"/>
        <v>3.176693142579134</v>
      </c>
      <c r="Y183" s="9">
        <f t="shared" si="86"/>
        <v>33038.522806677807</v>
      </c>
      <c r="AA183" s="10">
        <f t="shared" si="67"/>
        <v>7542.4257517795395</v>
      </c>
      <c r="AB183" s="10">
        <f t="shared" si="87"/>
        <v>1312382.0808096393</v>
      </c>
      <c r="AC183" s="23"/>
      <c r="AD183" s="25">
        <f t="shared" si="68"/>
        <v>-7542.4257517795395</v>
      </c>
      <c r="AE183" s="25">
        <f t="shared" si="69"/>
        <v>-7542.4257517795395</v>
      </c>
      <c r="AF183" s="25">
        <f t="shared" si="70"/>
        <v>0</v>
      </c>
      <c r="AG183" s="25">
        <f t="shared" si="71"/>
        <v>0</v>
      </c>
      <c r="AH183" s="25">
        <f t="shared" si="72"/>
        <v>0</v>
      </c>
      <c r="AI183" s="25">
        <f t="shared" si="73"/>
        <v>0</v>
      </c>
      <c r="AJ183" s="25">
        <f t="shared" si="74"/>
        <v>0</v>
      </c>
      <c r="AK183" s="25">
        <f t="shared" si="75"/>
        <v>0</v>
      </c>
      <c r="AL183" s="25">
        <f t="shared" si="76"/>
        <v>0</v>
      </c>
      <c r="AM183" s="25">
        <f t="shared" si="77"/>
        <v>0</v>
      </c>
      <c r="AO183">
        <f t="shared" si="92"/>
        <v>-0.41666666666666696</v>
      </c>
    </row>
    <row r="184" spans="1:41" x14ac:dyDescent="0.3">
      <c r="A184" s="4">
        <f t="shared" si="84"/>
        <v>175</v>
      </c>
      <c r="B184">
        <v>322.03299282770308</v>
      </c>
      <c r="C184" s="5">
        <f t="shared" si="63"/>
        <v>78</v>
      </c>
      <c r="D184" s="6">
        <f t="shared" si="78"/>
        <v>2.2999999999999833E-2</v>
      </c>
      <c r="E184" s="7">
        <f t="shared" si="64"/>
        <v>830851.04898415529</v>
      </c>
      <c r="I184" s="14"/>
      <c r="J184" s="14"/>
      <c r="K184" s="18"/>
      <c r="L184" s="7">
        <f t="shared" si="65"/>
        <v>13434.916063732768</v>
      </c>
      <c r="M184" s="7">
        <f t="shared" si="90"/>
        <v>794142.27129205875</v>
      </c>
      <c r="N184" s="14">
        <f t="shared" si="79"/>
        <v>41.719067185519201</v>
      </c>
      <c r="O184" s="13">
        <f t="shared" si="91"/>
        <v>8037.8241919456896</v>
      </c>
      <c r="P184" s="7">
        <f t="shared" si="80"/>
        <v>2588444.5803551846</v>
      </c>
      <c r="Q184" s="12">
        <f t="shared" si="85"/>
        <v>174</v>
      </c>
      <c r="R184" s="9">
        <v>322.03299282770308</v>
      </c>
      <c r="S184" s="11">
        <f t="shared" si="88"/>
        <v>2.2999999999999833E-2</v>
      </c>
      <c r="T184" s="10">
        <f t="shared" si="81"/>
        <v>2954721.4590964126</v>
      </c>
      <c r="U184" s="10">
        <f t="shared" si="89"/>
        <v>10639494.378040781</v>
      </c>
      <c r="V184" s="10">
        <f t="shared" si="82"/>
        <v>1000</v>
      </c>
      <c r="W184" s="10">
        <f t="shared" si="83"/>
        <v>654105.61333534098</v>
      </c>
      <c r="X184" s="9">
        <f t="shared" si="66"/>
        <v>3.1052718891291637</v>
      </c>
      <c r="Y184" s="9">
        <f t="shared" si="86"/>
        <v>33041.628078566937</v>
      </c>
      <c r="AA184" s="10">
        <f t="shared" si="67"/>
        <v>7542.4257517795395</v>
      </c>
      <c r="AB184" s="10">
        <f t="shared" si="87"/>
        <v>1319924.5065614188</v>
      </c>
      <c r="AC184" s="23"/>
      <c r="AD184" s="25">
        <f t="shared" si="68"/>
        <v>-7542.4257517795395</v>
      </c>
      <c r="AE184" s="25">
        <f t="shared" si="69"/>
        <v>-7542.4257517795395</v>
      </c>
      <c r="AF184" s="25">
        <f t="shared" si="70"/>
        <v>0</v>
      </c>
      <c r="AG184" s="25">
        <f t="shared" si="71"/>
        <v>0</v>
      </c>
      <c r="AH184" s="25">
        <f t="shared" si="72"/>
        <v>0</v>
      </c>
      <c r="AI184" s="25">
        <f t="shared" si="73"/>
        <v>0</v>
      </c>
      <c r="AJ184" s="25">
        <f t="shared" si="74"/>
        <v>0</v>
      </c>
      <c r="AK184" s="25">
        <f t="shared" si="75"/>
        <v>0</v>
      </c>
      <c r="AL184" s="25">
        <f t="shared" si="76"/>
        <v>0</v>
      </c>
      <c r="AM184" s="25">
        <f t="shared" si="77"/>
        <v>0</v>
      </c>
      <c r="AO184">
        <f t="shared" si="92"/>
        <v>-0.5</v>
      </c>
    </row>
    <row r="185" spans="1:41" x14ac:dyDescent="0.3">
      <c r="A185" s="4">
        <f t="shared" si="84"/>
        <v>176</v>
      </c>
      <c r="B185">
        <v>345.86343429695313</v>
      </c>
      <c r="C185" s="5">
        <f t="shared" si="63"/>
        <v>79</v>
      </c>
      <c r="D185" s="6">
        <f t="shared" si="78"/>
        <v>7.4000000000000066E-2</v>
      </c>
      <c r="E185" s="7">
        <f t="shared" si="64"/>
        <v>845380.08702540083</v>
      </c>
      <c r="I185" s="14"/>
      <c r="J185" s="14"/>
      <c r="K185" s="18"/>
      <c r="L185" s="7">
        <f t="shared" si="65"/>
        <v>13434.916063732768</v>
      </c>
      <c r="M185" s="7">
        <f t="shared" si="90"/>
        <v>807577.18735579157</v>
      </c>
      <c r="N185" s="14">
        <f t="shared" si="79"/>
        <v>38.844569074040223</v>
      </c>
      <c r="O185" s="13">
        <f t="shared" si="91"/>
        <v>8076.6687610197296</v>
      </c>
      <c r="P185" s="7">
        <f t="shared" si="80"/>
        <v>2793424.3953652009</v>
      </c>
      <c r="Q185" s="12">
        <f t="shared" si="85"/>
        <v>175</v>
      </c>
      <c r="R185" s="9">
        <v>345.86343429695313</v>
      </c>
      <c r="S185" s="11">
        <f t="shared" si="88"/>
        <v>7.4000000000000066E-2</v>
      </c>
      <c r="T185" s="10">
        <f t="shared" si="81"/>
        <v>2986949.4172219266</v>
      </c>
      <c r="U185" s="10">
        <f t="shared" si="89"/>
        <v>11427890.9620158</v>
      </c>
      <c r="V185" s="10">
        <f t="shared" si="82"/>
        <v>1000</v>
      </c>
      <c r="W185" s="10">
        <f t="shared" si="83"/>
        <v>655105.61333534098</v>
      </c>
      <c r="X185" s="9">
        <f t="shared" si="66"/>
        <v>2.891314608127713</v>
      </c>
      <c r="Y185" s="9">
        <f t="shared" si="86"/>
        <v>33044.519393175062</v>
      </c>
      <c r="AA185" s="10">
        <f t="shared" si="67"/>
        <v>7542.4257517795395</v>
      </c>
      <c r="AB185" s="10">
        <f t="shared" si="87"/>
        <v>1327466.9323131982</v>
      </c>
      <c r="AC185" s="23"/>
      <c r="AD185" s="25">
        <f t="shared" si="68"/>
        <v>-7542.4257517795395</v>
      </c>
      <c r="AE185" s="25">
        <f t="shared" si="69"/>
        <v>-7542.4257517795395</v>
      </c>
      <c r="AF185" s="25">
        <f t="shared" si="70"/>
        <v>0</v>
      </c>
      <c r="AG185" s="25">
        <f t="shared" si="71"/>
        <v>0</v>
      </c>
      <c r="AH185" s="25">
        <f t="shared" si="72"/>
        <v>0</v>
      </c>
      <c r="AI185" s="25">
        <f t="shared" si="73"/>
        <v>0</v>
      </c>
      <c r="AJ185" s="25">
        <f t="shared" si="74"/>
        <v>0</v>
      </c>
      <c r="AK185" s="25">
        <f t="shared" si="75"/>
        <v>0</v>
      </c>
      <c r="AL185" s="25">
        <f t="shared" si="76"/>
        <v>0</v>
      </c>
      <c r="AM185" s="25">
        <f t="shared" si="77"/>
        <v>0</v>
      </c>
      <c r="AO185">
        <f t="shared" si="92"/>
        <v>-0.58333333333333304</v>
      </c>
    </row>
    <row r="186" spans="1:41" x14ac:dyDescent="0.3">
      <c r="A186" s="4">
        <f t="shared" si="84"/>
        <v>177</v>
      </c>
      <c r="B186">
        <v>325.11162823913594</v>
      </c>
      <c r="C186" s="5">
        <f t="shared" si="63"/>
        <v>80</v>
      </c>
      <c r="D186" s="6">
        <f t="shared" si="78"/>
        <v>-6.0000000000000012E-2</v>
      </c>
      <c r="E186" s="7">
        <f t="shared" si="64"/>
        <v>860030.20038365666</v>
      </c>
      <c r="I186" s="14"/>
      <c r="J186" s="14"/>
      <c r="K186" s="18"/>
      <c r="L186" s="7">
        <f t="shared" si="65"/>
        <v>13434.916063732768</v>
      </c>
      <c r="M186" s="7">
        <f t="shared" si="90"/>
        <v>821012.10341952438</v>
      </c>
      <c r="N186" s="14">
        <f t="shared" si="79"/>
        <v>41.324009653234278</v>
      </c>
      <c r="O186" s="13">
        <f t="shared" si="91"/>
        <v>8117.9927706729641</v>
      </c>
      <c r="P186" s="7">
        <f t="shared" si="80"/>
        <v>2639253.847707022</v>
      </c>
      <c r="Q186" s="12">
        <f t="shared" si="85"/>
        <v>176</v>
      </c>
      <c r="R186" s="9">
        <v>325.11162823913594</v>
      </c>
      <c r="S186" s="11">
        <f t="shared" si="88"/>
        <v>-6.0000000000000012E-2</v>
      </c>
      <c r="T186" s="10">
        <f t="shared" si="81"/>
        <v>3019445.941665154</v>
      </c>
      <c r="U186" s="10">
        <f t="shared" si="89"/>
        <v>10743157.504294852</v>
      </c>
      <c r="V186" s="10">
        <f t="shared" si="82"/>
        <v>1000</v>
      </c>
      <c r="W186" s="10">
        <f t="shared" si="83"/>
        <v>656105.61333534098</v>
      </c>
      <c r="X186" s="9">
        <f t="shared" si="66"/>
        <v>3.0758666043911838</v>
      </c>
      <c r="Y186" s="9">
        <f t="shared" si="86"/>
        <v>33047.595259779453</v>
      </c>
      <c r="AA186" s="10">
        <f t="shared" si="67"/>
        <v>7542.4257517795395</v>
      </c>
      <c r="AB186" s="10">
        <f t="shared" si="87"/>
        <v>1335009.3580649777</v>
      </c>
      <c r="AC186" s="23"/>
      <c r="AD186" s="25">
        <f t="shared" si="68"/>
        <v>-7542.4257517795395</v>
      </c>
      <c r="AE186" s="25">
        <f t="shared" si="69"/>
        <v>-7542.4257517795395</v>
      </c>
      <c r="AF186" s="25">
        <f t="shared" si="70"/>
        <v>0</v>
      </c>
      <c r="AG186" s="25">
        <f t="shared" si="71"/>
        <v>0</v>
      </c>
      <c r="AH186" s="25">
        <f t="shared" si="72"/>
        <v>0</v>
      </c>
      <c r="AI186" s="25">
        <f t="shared" si="73"/>
        <v>0</v>
      </c>
      <c r="AJ186" s="25">
        <f t="shared" si="74"/>
        <v>0</v>
      </c>
      <c r="AK186" s="25">
        <f t="shared" si="75"/>
        <v>0</v>
      </c>
      <c r="AL186" s="25">
        <f t="shared" si="76"/>
        <v>0</v>
      </c>
      <c r="AM186" s="25">
        <f t="shared" si="77"/>
        <v>0</v>
      </c>
      <c r="AO186">
        <f t="shared" si="92"/>
        <v>-0.66666666666666696</v>
      </c>
    </row>
    <row r="187" spans="1:41" x14ac:dyDescent="0.3">
      <c r="A187" s="4">
        <f t="shared" si="84"/>
        <v>178</v>
      </c>
      <c r="B187">
        <v>319.25961893083149</v>
      </c>
      <c r="C187" s="5">
        <f t="shared" si="63"/>
        <v>81</v>
      </c>
      <c r="D187" s="6">
        <f t="shared" si="78"/>
        <v>-1.7999999999999995E-2</v>
      </c>
      <c r="E187" s="7">
        <f t="shared" si="64"/>
        <v>874802.39801989822</v>
      </c>
      <c r="I187" s="14"/>
      <c r="J187" s="14"/>
      <c r="K187" s="18"/>
      <c r="L187" s="7">
        <f t="shared" si="65"/>
        <v>13434.916063732768</v>
      </c>
      <c r="M187" s="7">
        <f t="shared" si="90"/>
        <v>834447.0194832572</v>
      </c>
      <c r="N187" s="14">
        <f t="shared" si="79"/>
        <v>42.081476225289492</v>
      </c>
      <c r="O187" s="13">
        <f t="shared" si="91"/>
        <v>8160.0742468982535</v>
      </c>
      <c r="P187" s="7">
        <f t="shared" si="80"/>
        <v>2605182.1945120282</v>
      </c>
      <c r="Q187" s="12">
        <f t="shared" si="85"/>
        <v>177</v>
      </c>
      <c r="R187" s="9">
        <v>319.25961893083149</v>
      </c>
      <c r="S187" s="11">
        <f t="shared" si="88"/>
        <v>-1.7999999999999995E-2</v>
      </c>
      <c r="T187" s="10">
        <f t="shared" si="81"/>
        <v>3052213.2704787408</v>
      </c>
      <c r="U187" s="10">
        <f t="shared" si="89"/>
        <v>10550762.669217544</v>
      </c>
      <c r="V187" s="10">
        <f t="shared" si="82"/>
        <v>1000</v>
      </c>
      <c r="W187" s="10">
        <f t="shared" si="83"/>
        <v>657105.61333534098</v>
      </c>
      <c r="X187" s="9">
        <f t="shared" si="66"/>
        <v>3.132247051314851</v>
      </c>
      <c r="Y187" s="9">
        <f t="shared" si="86"/>
        <v>33050.727506830764</v>
      </c>
      <c r="AA187" s="10">
        <f t="shared" si="67"/>
        <v>7542.4257517795395</v>
      </c>
      <c r="AB187" s="10">
        <f t="shared" si="87"/>
        <v>1342551.7838167571</v>
      </c>
      <c r="AC187" s="23"/>
      <c r="AD187" s="25">
        <f t="shared" si="68"/>
        <v>-7542.4257517795395</v>
      </c>
      <c r="AE187" s="25">
        <f t="shared" si="69"/>
        <v>-7542.4257517795395</v>
      </c>
      <c r="AF187" s="25">
        <f t="shared" si="70"/>
        <v>0</v>
      </c>
      <c r="AG187" s="25">
        <f t="shared" si="71"/>
        <v>0</v>
      </c>
      <c r="AH187" s="25">
        <f t="shared" si="72"/>
        <v>0</v>
      </c>
      <c r="AI187" s="25">
        <f t="shared" si="73"/>
        <v>0</v>
      </c>
      <c r="AJ187" s="25">
        <f t="shared" si="74"/>
        <v>0</v>
      </c>
      <c r="AK187" s="25">
        <f t="shared" si="75"/>
        <v>0</v>
      </c>
      <c r="AL187" s="25">
        <f t="shared" si="76"/>
        <v>0</v>
      </c>
      <c r="AM187" s="25">
        <f t="shared" si="77"/>
        <v>0</v>
      </c>
      <c r="AO187">
        <f t="shared" si="92"/>
        <v>-0.75</v>
      </c>
    </row>
    <row r="188" spans="1:41" x14ac:dyDescent="0.3">
      <c r="A188" s="4">
        <f t="shared" si="84"/>
        <v>179</v>
      </c>
      <c r="B188">
        <v>313.83220540900737</v>
      </c>
      <c r="C188" s="5">
        <f t="shared" si="63"/>
        <v>82</v>
      </c>
      <c r="D188" s="6">
        <f t="shared" si="78"/>
        <v>-1.6999999999999956E-2</v>
      </c>
      <c r="E188" s="7">
        <f t="shared" si="64"/>
        <v>889697.69730310852</v>
      </c>
      <c r="I188" s="14"/>
      <c r="J188" s="14"/>
      <c r="K188" s="18"/>
      <c r="L188" s="7">
        <f t="shared" si="65"/>
        <v>13434.916063732768</v>
      </c>
      <c r="M188" s="7">
        <f t="shared" si="90"/>
        <v>847881.93554699002</v>
      </c>
      <c r="N188" s="14">
        <f t="shared" si="79"/>
        <v>42.809233189511176</v>
      </c>
      <c r="O188" s="13">
        <f t="shared" si="91"/>
        <v>8202.8834800877648</v>
      </c>
      <c r="P188" s="7">
        <f t="shared" si="80"/>
        <v>2574329.0132690566</v>
      </c>
      <c r="Q188" s="12">
        <f t="shared" si="85"/>
        <v>178</v>
      </c>
      <c r="R188" s="9">
        <v>313.83220540900737</v>
      </c>
      <c r="S188" s="11">
        <f t="shared" si="88"/>
        <v>-1.6999999999999956E-2</v>
      </c>
      <c r="T188" s="10">
        <f t="shared" si="81"/>
        <v>3085253.6603657748</v>
      </c>
      <c r="U188" s="10">
        <f t="shared" si="89"/>
        <v>10372382.703840846</v>
      </c>
      <c r="V188" s="10">
        <f t="shared" si="82"/>
        <v>1000</v>
      </c>
      <c r="W188" s="10">
        <f t="shared" si="83"/>
        <v>658105.61333534098</v>
      </c>
      <c r="X188" s="9">
        <f t="shared" si="66"/>
        <v>3.1864161254474577</v>
      </c>
      <c r="Y188" s="9">
        <f t="shared" si="86"/>
        <v>33053.913922956213</v>
      </c>
      <c r="AA188" s="10">
        <f t="shared" si="67"/>
        <v>7542.4257517795395</v>
      </c>
      <c r="AB188" s="10">
        <f t="shared" si="87"/>
        <v>1350094.2095685366</v>
      </c>
      <c r="AC188" s="23"/>
      <c r="AD188" s="25">
        <f t="shared" si="68"/>
        <v>-7542.4257517795395</v>
      </c>
      <c r="AE188" s="25">
        <f t="shared" si="69"/>
        <v>-7542.4257517795395</v>
      </c>
      <c r="AF188" s="25">
        <f t="shared" si="70"/>
        <v>0</v>
      </c>
      <c r="AG188" s="25">
        <f t="shared" si="71"/>
        <v>0</v>
      </c>
      <c r="AH188" s="25">
        <f t="shared" si="72"/>
        <v>0</v>
      </c>
      <c r="AI188" s="25">
        <f t="shared" si="73"/>
        <v>0</v>
      </c>
      <c r="AJ188" s="25">
        <f t="shared" si="74"/>
        <v>0</v>
      </c>
      <c r="AK188" s="25">
        <f t="shared" si="75"/>
        <v>0</v>
      </c>
      <c r="AL188" s="25">
        <f t="shared" si="76"/>
        <v>0</v>
      </c>
      <c r="AM188" s="25">
        <f t="shared" si="77"/>
        <v>0</v>
      </c>
      <c r="AO188">
        <f t="shared" si="92"/>
        <v>-0.83333333333333304</v>
      </c>
    </row>
    <row r="189" spans="1:41" x14ac:dyDescent="0.3">
      <c r="A189" s="4">
        <f t="shared" si="84"/>
        <v>180</v>
      </c>
      <c r="B189">
        <v>297.82676293314796</v>
      </c>
      <c r="C189" s="5">
        <f t="shared" si="63"/>
        <v>83</v>
      </c>
      <c r="D189" s="6">
        <f t="shared" si="78"/>
        <v>-5.1000000000000115E-2</v>
      </c>
      <c r="E189" s="7">
        <f t="shared" si="64"/>
        <v>904717.12408034527</v>
      </c>
      <c r="I189" s="14"/>
      <c r="J189" s="14"/>
      <c r="K189" s="18"/>
      <c r="L189" s="7">
        <f t="shared" si="65"/>
        <v>13434.916063732768</v>
      </c>
      <c r="M189" s="7">
        <f t="shared" si="90"/>
        <v>861316.85161072284</v>
      </c>
      <c r="N189" s="14">
        <f t="shared" si="79"/>
        <v>45.109834762393241</v>
      </c>
      <c r="O189" s="13">
        <f t="shared" si="91"/>
        <v>8247.9933148501586</v>
      </c>
      <c r="P189" s="7">
        <f t="shared" si="80"/>
        <v>2456473.1496560676</v>
      </c>
      <c r="Q189" s="12">
        <f t="shared" si="85"/>
        <v>179</v>
      </c>
      <c r="R189" s="9">
        <v>297.82676293314796</v>
      </c>
      <c r="S189" s="11">
        <f t="shared" si="88"/>
        <v>-5.1000000000000115E-2</v>
      </c>
      <c r="T189" s="10">
        <f t="shared" si="81"/>
        <v>3118569.3868352012</v>
      </c>
      <c r="U189" s="10">
        <f t="shared" si="89"/>
        <v>9844340.1859449614</v>
      </c>
      <c r="V189" s="10">
        <f t="shared" si="82"/>
        <v>1000</v>
      </c>
      <c r="W189" s="10">
        <f t="shared" si="83"/>
        <v>659105.61333534098</v>
      </c>
      <c r="X189" s="9">
        <f t="shared" si="66"/>
        <v>3.3576566126948979</v>
      </c>
      <c r="Y189" s="9">
        <f t="shared" si="86"/>
        <v>33057.271579568907</v>
      </c>
      <c r="AA189" s="10">
        <f t="shared" si="67"/>
        <v>7542.4257517795395</v>
      </c>
      <c r="AB189" s="10">
        <f t="shared" si="87"/>
        <v>1357636.6353203161</v>
      </c>
      <c r="AC189" s="23"/>
      <c r="AD189" s="25">
        <f t="shared" si="68"/>
        <v>-7542.4257517795395</v>
      </c>
      <c r="AE189" s="25">
        <f t="shared" si="69"/>
        <v>-7542.4257517795395</v>
      </c>
      <c r="AF189" s="25">
        <f t="shared" si="70"/>
        <v>0</v>
      </c>
      <c r="AG189" s="25">
        <f t="shared" si="71"/>
        <v>0</v>
      </c>
      <c r="AH189" s="25">
        <f t="shared" si="72"/>
        <v>0</v>
      </c>
      <c r="AI189" s="25">
        <f t="shared" si="73"/>
        <v>0</v>
      </c>
      <c r="AJ189" s="25">
        <f t="shared" si="74"/>
        <v>0</v>
      </c>
      <c r="AK189" s="25">
        <f t="shared" si="75"/>
        <v>0</v>
      </c>
      <c r="AL189" s="25">
        <f t="shared" si="76"/>
        <v>0</v>
      </c>
      <c r="AM189" s="25">
        <f t="shared" si="77"/>
        <v>0</v>
      </c>
      <c r="AO189">
        <f t="shared" si="92"/>
        <v>-0.91666666666666696</v>
      </c>
    </row>
    <row r="190" spans="1:41" x14ac:dyDescent="0.3">
      <c r="A190" s="4">
        <f t="shared" si="84"/>
        <v>181</v>
      </c>
      <c r="B190">
        <v>274.29844866142929</v>
      </c>
      <c r="C190" s="5">
        <f t="shared" si="63"/>
        <v>84</v>
      </c>
      <c r="D190" s="6">
        <f t="shared" si="78"/>
        <v>-7.8999999999999945E-2</v>
      </c>
      <c r="E190" s="7">
        <f t="shared" si="64"/>
        <v>919861.71274739236</v>
      </c>
      <c r="I190" s="14"/>
      <c r="J190" s="14"/>
      <c r="K190" s="18"/>
      <c r="L190" s="7">
        <f t="shared" si="65"/>
        <v>14791.842586169778</v>
      </c>
      <c r="M190" s="7">
        <f t="shared" si="90"/>
        <v>876108.69419689267</v>
      </c>
      <c r="N190" s="14">
        <f t="shared" si="79"/>
        <v>53.926089113349569</v>
      </c>
      <c r="O190" s="13">
        <f t="shared" si="91"/>
        <v>8301.9194039635076</v>
      </c>
      <c r="P190" s="7">
        <f t="shared" si="80"/>
        <v>2277203.613419408</v>
      </c>
      <c r="Q190" s="12">
        <f t="shared" si="85"/>
        <v>180</v>
      </c>
      <c r="R190" s="9">
        <v>274.29844866142929</v>
      </c>
      <c r="S190" s="11">
        <f t="shared" si="88"/>
        <v>-7.8999999999999945E-2</v>
      </c>
      <c r="T190" s="10">
        <f t="shared" si="81"/>
        <v>3152162.7443585377</v>
      </c>
      <c r="U190" s="10">
        <f t="shared" si="89"/>
        <v>9067558.3112553097</v>
      </c>
      <c r="V190" s="10">
        <f t="shared" si="82"/>
        <v>1000</v>
      </c>
      <c r="W190" s="10">
        <f t="shared" si="83"/>
        <v>660105.61333534098</v>
      </c>
      <c r="X190" s="9">
        <f t="shared" si="66"/>
        <v>3.6456640745872941</v>
      </c>
      <c r="Y190" s="9">
        <f t="shared" si="86"/>
        <v>33060.917243643496</v>
      </c>
      <c r="AA190" s="10">
        <f t="shared" si="67"/>
        <v>7542.4257517795395</v>
      </c>
      <c r="AB190" s="10">
        <f t="shared" si="87"/>
        <v>1365179.0610720955</v>
      </c>
      <c r="AC190" s="23"/>
      <c r="AD190" s="25">
        <f t="shared" si="68"/>
        <v>-7542.4257517795395</v>
      </c>
      <c r="AE190" s="25">
        <f t="shared" si="69"/>
        <v>-7542.4257517795395</v>
      </c>
      <c r="AF190" s="25">
        <f t="shared" si="70"/>
        <v>0</v>
      </c>
      <c r="AG190" s="25">
        <f t="shared" si="71"/>
        <v>0</v>
      </c>
      <c r="AH190" s="25">
        <f t="shared" si="72"/>
        <v>0</v>
      </c>
      <c r="AI190" s="25">
        <f t="shared" si="73"/>
        <v>0</v>
      </c>
      <c r="AJ190" s="25">
        <f t="shared" si="74"/>
        <v>0</v>
      </c>
      <c r="AK190" s="25">
        <f t="shared" si="75"/>
        <v>0</v>
      </c>
      <c r="AL190" s="25">
        <f t="shared" si="76"/>
        <v>0</v>
      </c>
      <c r="AM190" s="25">
        <f t="shared" si="77"/>
        <v>0</v>
      </c>
      <c r="AO190">
        <f t="shared" si="92"/>
        <v>0</v>
      </c>
    </row>
    <row r="191" spans="1:41" x14ac:dyDescent="0.3">
      <c r="A191" s="4">
        <f t="shared" si="84"/>
        <v>182</v>
      </c>
      <c r="B191">
        <v>259.7606308823735</v>
      </c>
      <c r="C191" s="5">
        <f t="shared" si="63"/>
        <v>85</v>
      </c>
      <c r="D191" s="6">
        <f t="shared" si="78"/>
        <v>-5.3000000000000123E-2</v>
      </c>
      <c r="E191" s="7">
        <f t="shared" si="64"/>
        <v>935132.50631999818</v>
      </c>
      <c r="I191" s="14"/>
      <c r="J191" s="14"/>
      <c r="K191" s="18"/>
      <c r="L191" s="7">
        <f t="shared" si="65"/>
        <v>14791.842586169778</v>
      </c>
      <c r="M191" s="7">
        <f t="shared" si="90"/>
        <v>890900.5367830625</v>
      </c>
      <c r="N191" s="14">
        <f t="shared" si="79"/>
        <v>56.944127891604623</v>
      </c>
      <c r="O191" s="13">
        <f t="shared" si="91"/>
        <v>8358.8635318551114</v>
      </c>
      <c r="P191" s="7">
        <f t="shared" si="80"/>
        <v>2171303.6644943487</v>
      </c>
      <c r="Q191" s="12">
        <f t="shared" si="85"/>
        <v>181</v>
      </c>
      <c r="R191" s="9">
        <v>259.7606308823735</v>
      </c>
      <c r="S191" s="11">
        <f t="shared" si="88"/>
        <v>-5.3000000000000123E-2</v>
      </c>
      <c r="T191" s="10">
        <f t="shared" si="81"/>
        <v>3186036.0465279031</v>
      </c>
      <c r="U191" s="10">
        <f t="shared" si="89"/>
        <v>8587924.7207587771</v>
      </c>
      <c r="V191" s="10">
        <f t="shared" si="82"/>
        <v>1000</v>
      </c>
      <c r="W191" s="10">
        <f t="shared" si="83"/>
        <v>661105.61333534098</v>
      </c>
      <c r="X191" s="9">
        <f t="shared" si="66"/>
        <v>3.8496980724258654</v>
      </c>
      <c r="Y191" s="9">
        <f t="shared" si="86"/>
        <v>33064.76694171592</v>
      </c>
      <c r="AA191" s="10">
        <f t="shared" si="67"/>
        <v>7542.4257517795395</v>
      </c>
      <c r="AB191" s="10">
        <f t="shared" si="87"/>
        <v>1372721.486823875</v>
      </c>
      <c r="AC191" s="23"/>
      <c r="AD191" s="25">
        <f t="shared" si="68"/>
        <v>-7542.4257517795395</v>
      </c>
      <c r="AE191" s="25">
        <f t="shared" si="69"/>
        <v>-7542.4257517795395</v>
      </c>
      <c r="AF191" s="25">
        <f t="shared" si="70"/>
        <v>0</v>
      </c>
      <c r="AG191" s="25">
        <f t="shared" si="71"/>
        <v>0</v>
      </c>
      <c r="AH191" s="25">
        <f t="shared" si="72"/>
        <v>0</v>
      </c>
      <c r="AI191" s="25">
        <f t="shared" si="73"/>
        <v>0</v>
      </c>
      <c r="AJ191" s="25">
        <f t="shared" si="74"/>
        <v>0</v>
      </c>
      <c r="AK191" s="25">
        <f t="shared" si="75"/>
        <v>0</v>
      </c>
      <c r="AL191" s="25">
        <f t="shared" si="76"/>
        <v>0</v>
      </c>
      <c r="AM191" s="25">
        <f t="shared" si="77"/>
        <v>0</v>
      </c>
      <c r="AO191">
        <f t="shared" si="92"/>
        <v>-8.3333333333333037E-2</v>
      </c>
    </row>
    <row r="192" spans="1:41" x14ac:dyDescent="0.3">
      <c r="A192" s="4">
        <f t="shared" si="84"/>
        <v>183</v>
      </c>
      <c r="B192">
        <v>253.52637574119655</v>
      </c>
      <c r="C192" s="5">
        <f t="shared" si="63"/>
        <v>86</v>
      </c>
      <c r="D192" s="6">
        <f t="shared" si="78"/>
        <v>-2.399999999999998E-2</v>
      </c>
      <c r="E192" s="7">
        <f t="shared" si="64"/>
        <v>950530.55650570965</v>
      </c>
      <c r="I192" s="14"/>
      <c r="J192" s="14"/>
      <c r="K192" s="18"/>
      <c r="L192" s="7">
        <f t="shared" si="65"/>
        <v>14791.842586169778</v>
      </c>
      <c r="M192" s="7">
        <f t="shared" si="90"/>
        <v>905692.37936923234</v>
      </c>
      <c r="N192" s="14">
        <f t="shared" si="79"/>
        <v>58.344393331562109</v>
      </c>
      <c r="O192" s="13">
        <f t="shared" si="91"/>
        <v>8417.2079251866744</v>
      </c>
      <c r="P192" s="7">
        <f t="shared" si="80"/>
        <v>2133984.2191326544</v>
      </c>
      <c r="Q192" s="12">
        <f t="shared" si="85"/>
        <v>182</v>
      </c>
      <c r="R192" s="9">
        <v>253.52637574119655</v>
      </c>
      <c r="S192" s="11">
        <f t="shared" si="88"/>
        <v>-2.399999999999998E-2</v>
      </c>
      <c r="T192" s="10">
        <f t="shared" si="81"/>
        <v>3220191.6262153476</v>
      </c>
      <c r="U192" s="10">
        <f t="shared" si="89"/>
        <v>8382790.5274605667</v>
      </c>
      <c r="V192" s="10">
        <f t="shared" si="82"/>
        <v>1000</v>
      </c>
      <c r="W192" s="10">
        <f t="shared" si="83"/>
        <v>662105.61333534098</v>
      </c>
      <c r="X192" s="9">
        <f t="shared" si="66"/>
        <v>3.9443627791248619</v>
      </c>
      <c r="Y192" s="9">
        <f t="shared" si="86"/>
        <v>33068.711304495046</v>
      </c>
      <c r="AA192" s="10">
        <f t="shared" si="67"/>
        <v>7542.4257517795395</v>
      </c>
      <c r="AB192" s="10">
        <f t="shared" si="87"/>
        <v>1380263.9125756545</v>
      </c>
      <c r="AC192" s="23"/>
      <c r="AD192" s="25">
        <f t="shared" si="68"/>
        <v>-7542.4257517795395</v>
      </c>
      <c r="AE192" s="25">
        <f t="shared" si="69"/>
        <v>-7542.4257517795395</v>
      </c>
      <c r="AF192" s="25">
        <f t="shared" si="70"/>
        <v>0</v>
      </c>
      <c r="AG192" s="25">
        <f t="shared" si="71"/>
        <v>0</v>
      </c>
      <c r="AH192" s="25">
        <f t="shared" si="72"/>
        <v>0</v>
      </c>
      <c r="AI192" s="25">
        <f t="shared" si="73"/>
        <v>0</v>
      </c>
      <c r="AJ192" s="25">
        <f t="shared" si="74"/>
        <v>0</v>
      </c>
      <c r="AK192" s="25">
        <f t="shared" si="75"/>
        <v>0</v>
      </c>
      <c r="AL192" s="25">
        <f t="shared" si="76"/>
        <v>0</v>
      </c>
      <c r="AM192" s="25">
        <f t="shared" si="77"/>
        <v>0</v>
      </c>
      <c r="AO192">
        <f t="shared" si="92"/>
        <v>-0.16666666666666696</v>
      </c>
    </row>
    <row r="193" spans="1:41" x14ac:dyDescent="0.3">
      <c r="A193" s="4">
        <f t="shared" si="84"/>
        <v>184</v>
      </c>
      <c r="B193">
        <v>241.10358332987789</v>
      </c>
      <c r="C193" s="5">
        <f t="shared" si="63"/>
        <v>87</v>
      </c>
      <c r="D193" s="6">
        <f t="shared" si="78"/>
        <v>-4.9000000000000085E-2</v>
      </c>
      <c r="E193" s="7">
        <f t="shared" si="64"/>
        <v>966056.92377630097</v>
      </c>
      <c r="I193" s="14"/>
      <c r="J193" s="14"/>
      <c r="K193" s="18"/>
      <c r="L193" s="7">
        <f t="shared" si="65"/>
        <v>14791.842586169778</v>
      </c>
      <c r="M193" s="7">
        <f t="shared" si="90"/>
        <v>920484.22195540217</v>
      </c>
      <c r="N193" s="14">
        <f t="shared" si="79"/>
        <v>61.350571326563738</v>
      </c>
      <c r="O193" s="13">
        <f t="shared" si="91"/>
        <v>8478.5584965132384</v>
      </c>
      <c r="P193" s="7">
        <f t="shared" si="80"/>
        <v>2044210.8349813237</v>
      </c>
      <c r="Q193" s="12">
        <f t="shared" si="85"/>
        <v>183</v>
      </c>
      <c r="R193" s="9">
        <v>241.10358332987789</v>
      </c>
      <c r="S193" s="11">
        <f t="shared" si="88"/>
        <v>-4.9000000000000085E-2</v>
      </c>
      <c r="T193" s="10">
        <f t="shared" si="81"/>
        <v>3254631.8357335185</v>
      </c>
      <c r="U193" s="10">
        <f t="shared" si="89"/>
        <v>7972984.7916149981</v>
      </c>
      <c r="V193" s="10">
        <f t="shared" si="82"/>
        <v>1000</v>
      </c>
      <c r="W193" s="10">
        <f t="shared" si="83"/>
        <v>663105.61333534098</v>
      </c>
      <c r="X193" s="9">
        <f t="shared" si="66"/>
        <v>4.1475949307306648</v>
      </c>
      <c r="Y193" s="9">
        <f t="shared" si="86"/>
        <v>33072.858899425773</v>
      </c>
      <c r="AA193" s="10">
        <f t="shared" si="67"/>
        <v>7542.4257517795395</v>
      </c>
      <c r="AB193" s="10">
        <f t="shared" si="87"/>
        <v>1387806.3383274339</v>
      </c>
      <c r="AC193" s="23"/>
      <c r="AD193" s="25">
        <f t="shared" si="68"/>
        <v>-7542.4257517795395</v>
      </c>
      <c r="AE193" s="25">
        <f t="shared" si="69"/>
        <v>-7542.4257517795395</v>
      </c>
      <c r="AF193" s="25">
        <f t="shared" si="70"/>
        <v>0</v>
      </c>
      <c r="AG193" s="25">
        <f t="shared" si="71"/>
        <v>0</v>
      </c>
      <c r="AH193" s="25">
        <f t="shared" si="72"/>
        <v>0</v>
      </c>
      <c r="AI193" s="25">
        <f t="shared" si="73"/>
        <v>0</v>
      </c>
      <c r="AJ193" s="25">
        <f t="shared" si="74"/>
        <v>0</v>
      </c>
      <c r="AK193" s="25">
        <f t="shared" si="75"/>
        <v>0</v>
      </c>
      <c r="AL193" s="25">
        <f t="shared" si="76"/>
        <v>0</v>
      </c>
      <c r="AM193" s="25">
        <f t="shared" si="77"/>
        <v>0</v>
      </c>
      <c r="AO193">
        <f t="shared" si="92"/>
        <v>-0.25</v>
      </c>
    </row>
    <row r="194" spans="1:41" x14ac:dyDescent="0.3">
      <c r="A194" s="4">
        <f t="shared" si="84"/>
        <v>185</v>
      </c>
      <c r="B194">
        <v>255.32869474634069</v>
      </c>
      <c r="C194" s="5">
        <f t="shared" si="63"/>
        <v>88</v>
      </c>
      <c r="D194" s="6">
        <f t="shared" si="78"/>
        <v>5.8999999999999997E-2</v>
      </c>
      <c r="E194" s="7">
        <f t="shared" si="64"/>
        <v>981712.67744081444</v>
      </c>
      <c r="I194" s="14"/>
      <c r="J194" s="14"/>
      <c r="K194" s="18"/>
      <c r="L194" s="7">
        <f t="shared" si="65"/>
        <v>14791.842586169778</v>
      </c>
      <c r="M194" s="7">
        <f t="shared" si="90"/>
        <v>935276.06454157201</v>
      </c>
      <c r="N194" s="14">
        <f t="shared" si="79"/>
        <v>57.932550827727802</v>
      </c>
      <c r="O194" s="13">
        <f t="shared" si="91"/>
        <v>8536.4910473409655</v>
      </c>
      <c r="P194" s="7">
        <f t="shared" si="80"/>
        <v>2179611.1168313916</v>
      </c>
      <c r="Q194" s="12">
        <f t="shared" si="85"/>
        <v>184</v>
      </c>
      <c r="R194" s="9">
        <v>255.32869474634069</v>
      </c>
      <c r="S194" s="11">
        <f t="shared" si="88"/>
        <v>5.8999999999999997E-2</v>
      </c>
      <c r="T194" s="10">
        <f t="shared" si="81"/>
        <v>3289359.0469976757</v>
      </c>
      <c r="U194" s="10">
        <f t="shared" si="89"/>
        <v>8444449.8943202831</v>
      </c>
      <c r="V194" s="10">
        <f t="shared" si="82"/>
        <v>1000</v>
      </c>
      <c r="W194" s="10">
        <f t="shared" si="83"/>
        <v>664105.61333534098</v>
      </c>
      <c r="X194" s="9">
        <f t="shared" si="66"/>
        <v>3.9165202367617233</v>
      </c>
      <c r="Y194" s="9">
        <f t="shared" si="86"/>
        <v>33076.775419662532</v>
      </c>
      <c r="AA194" s="10">
        <f t="shared" si="67"/>
        <v>7542.4257517795395</v>
      </c>
      <c r="AB194" s="10">
        <f t="shared" si="87"/>
        <v>1395348.7640792134</v>
      </c>
      <c r="AC194" s="23"/>
      <c r="AD194" s="25">
        <f t="shared" si="68"/>
        <v>-7542.4257517795395</v>
      </c>
      <c r="AE194" s="25">
        <f t="shared" si="69"/>
        <v>-7542.4257517795395</v>
      </c>
      <c r="AF194" s="25">
        <f t="shared" si="70"/>
        <v>0</v>
      </c>
      <c r="AG194" s="25">
        <f t="shared" si="71"/>
        <v>0</v>
      </c>
      <c r="AH194" s="25">
        <f t="shared" si="72"/>
        <v>0</v>
      </c>
      <c r="AI194" s="25">
        <f t="shared" si="73"/>
        <v>0</v>
      </c>
      <c r="AJ194" s="25">
        <f t="shared" si="74"/>
        <v>0</v>
      </c>
      <c r="AK194" s="25">
        <f t="shared" si="75"/>
        <v>0</v>
      </c>
      <c r="AL194" s="25">
        <f t="shared" si="76"/>
        <v>0</v>
      </c>
      <c r="AM194" s="25">
        <f t="shared" si="77"/>
        <v>0</v>
      </c>
      <c r="AO194">
        <f t="shared" si="92"/>
        <v>-0.33333333333333304</v>
      </c>
    </row>
    <row r="195" spans="1:41" x14ac:dyDescent="0.3">
      <c r="A195" s="4">
        <f t="shared" si="84"/>
        <v>186</v>
      </c>
      <c r="B195">
        <v>246.13686173547242</v>
      </c>
      <c r="C195" s="5">
        <f t="shared" si="63"/>
        <v>89</v>
      </c>
      <c r="D195" s="6">
        <f t="shared" si="78"/>
        <v>-3.6000000000000004E-2</v>
      </c>
      <c r="E195" s="7">
        <f t="shared" si="64"/>
        <v>997498.89571919874</v>
      </c>
      <c r="I195" s="14"/>
      <c r="J195" s="14"/>
      <c r="K195" s="18"/>
      <c r="L195" s="7">
        <f t="shared" si="65"/>
        <v>14791.842586169778</v>
      </c>
      <c r="M195" s="7">
        <f t="shared" si="90"/>
        <v>950067.90712774184</v>
      </c>
      <c r="N195" s="14">
        <f t="shared" si="79"/>
        <v>60.096007082705185</v>
      </c>
      <c r="O195" s="13">
        <f t="shared" si="91"/>
        <v>8596.5870544236714</v>
      </c>
      <c r="P195" s="7">
        <f t="shared" si="80"/>
        <v>2115936.9592116312</v>
      </c>
      <c r="Q195" s="12">
        <f t="shared" si="85"/>
        <v>185</v>
      </c>
      <c r="R195" s="9">
        <v>246.13686173547242</v>
      </c>
      <c r="S195" s="11">
        <f t="shared" si="88"/>
        <v>-3.6000000000000004E-2</v>
      </c>
      <c r="T195" s="10">
        <f t="shared" si="81"/>
        <v>3324375.6516890335</v>
      </c>
      <c r="U195" s="10">
        <f t="shared" si="89"/>
        <v>8141413.6981247524</v>
      </c>
      <c r="V195" s="10">
        <f t="shared" si="82"/>
        <v>1000</v>
      </c>
      <c r="W195" s="10">
        <f t="shared" si="83"/>
        <v>665105.61333534098</v>
      </c>
      <c r="X195" s="9">
        <f t="shared" si="66"/>
        <v>4.0627803285909989</v>
      </c>
      <c r="Y195" s="9">
        <f t="shared" si="86"/>
        <v>33080.838199991122</v>
      </c>
      <c r="AA195" s="10">
        <f t="shared" si="67"/>
        <v>7542.4257517795395</v>
      </c>
      <c r="AB195" s="10">
        <f t="shared" si="87"/>
        <v>1402891.1898309928</v>
      </c>
      <c r="AC195" s="23"/>
      <c r="AD195" s="25">
        <f t="shared" si="68"/>
        <v>-7542.4257517795395</v>
      </c>
      <c r="AE195" s="25">
        <f t="shared" si="69"/>
        <v>-7542.4257517795395</v>
      </c>
      <c r="AF195" s="25">
        <f t="shared" si="70"/>
        <v>0</v>
      </c>
      <c r="AG195" s="25">
        <f t="shared" si="71"/>
        <v>0</v>
      </c>
      <c r="AH195" s="25">
        <f t="shared" si="72"/>
        <v>0</v>
      </c>
      <c r="AI195" s="25">
        <f t="shared" si="73"/>
        <v>0</v>
      </c>
      <c r="AJ195" s="25">
        <f t="shared" si="74"/>
        <v>0</v>
      </c>
      <c r="AK195" s="25">
        <f t="shared" si="75"/>
        <v>0</v>
      </c>
      <c r="AL195" s="25">
        <f t="shared" si="76"/>
        <v>0</v>
      </c>
      <c r="AM195" s="25">
        <f t="shared" si="77"/>
        <v>0</v>
      </c>
      <c r="AO195">
        <f t="shared" si="92"/>
        <v>-0.41666666666666696</v>
      </c>
    </row>
    <row r="196" spans="1:41" x14ac:dyDescent="0.3">
      <c r="A196" s="4">
        <f t="shared" si="84"/>
        <v>187</v>
      </c>
      <c r="B196">
        <v>254.50551503447849</v>
      </c>
      <c r="C196" s="5">
        <f t="shared" si="63"/>
        <v>90</v>
      </c>
      <c r="D196" s="6">
        <f t="shared" si="78"/>
        <v>3.400000000000003E-2</v>
      </c>
      <c r="E196" s="7">
        <f t="shared" si="64"/>
        <v>1013416.6658165699</v>
      </c>
      <c r="I196" s="14"/>
      <c r="J196" s="14"/>
      <c r="K196" s="18"/>
      <c r="L196" s="7">
        <f t="shared" si="65"/>
        <v>14791.842586169778</v>
      </c>
      <c r="M196" s="7">
        <f t="shared" si="90"/>
        <v>964859.74971391167</v>
      </c>
      <c r="N196" s="14">
        <f t="shared" si="79"/>
        <v>58.119929480372519</v>
      </c>
      <c r="O196" s="13">
        <f t="shared" si="91"/>
        <v>8654.7069839040432</v>
      </c>
      <c r="P196" s="7">
        <f t="shared" si="80"/>
        <v>2202670.6584109967</v>
      </c>
      <c r="Q196" s="12">
        <f t="shared" si="85"/>
        <v>186</v>
      </c>
      <c r="R196" s="9">
        <v>254.50551503447849</v>
      </c>
      <c r="S196" s="11">
        <f t="shared" si="88"/>
        <v>3.400000000000003E-2</v>
      </c>
      <c r="T196" s="10">
        <f t="shared" si="81"/>
        <v>3359684.0614194865</v>
      </c>
      <c r="U196" s="10">
        <f t="shared" si="89"/>
        <v>8419255.7638609949</v>
      </c>
      <c r="V196" s="10">
        <f t="shared" si="82"/>
        <v>1000</v>
      </c>
      <c r="W196" s="10">
        <f t="shared" si="83"/>
        <v>666105.61333534098</v>
      </c>
      <c r="X196" s="9">
        <f t="shared" si="66"/>
        <v>3.9291879386760145</v>
      </c>
      <c r="Y196" s="9">
        <f t="shared" si="86"/>
        <v>33084.767387929794</v>
      </c>
      <c r="AA196" s="10">
        <f t="shared" si="67"/>
        <v>7542.4257517795395</v>
      </c>
      <c r="AB196" s="10">
        <f t="shared" si="87"/>
        <v>1410433.6155827723</v>
      </c>
      <c r="AC196" s="23"/>
      <c r="AD196" s="25">
        <f t="shared" si="68"/>
        <v>-7542.4257517795395</v>
      </c>
      <c r="AE196" s="25">
        <f t="shared" si="69"/>
        <v>-7542.4257517795395</v>
      </c>
      <c r="AF196" s="25">
        <f t="shared" si="70"/>
        <v>0</v>
      </c>
      <c r="AG196" s="25">
        <f t="shared" si="71"/>
        <v>0</v>
      </c>
      <c r="AH196" s="25">
        <f t="shared" si="72"/>
        <v>0</v>
      </c>
      <c r="AI196" s="25">
        <f t="shared" si="73"/>
        <v>0</v>
      </c>
      <c r="AJ196" s="25">
        <f t="shared" si="74"/>
        <v>0</v>
      </c>
      <c r="AK196" s="25">
        <f t="shared" si="75"/>
        <v>0</v>
      </c>
      <c r="AL196" s="25">
        <f t="shared" si="76"/>
        <v>0</v>
      </c>
      <c r="AM196" s="25">
        <f t="shared" si="77"/>
        <v>0</v>
      </c>
      <c r="AO196">
        <f t="shared" si="92"/>
        <v>-0.5</v>
      </c>
    </row>
    <row r="197" spans="1:41" x14ac:dyDescent="0.3">
      <c r="A197" s="4">
        <f t="shared" si="84"/>
        <v>188</v>
      </c>
      <c r="B197">
        <v>248.65188818868549</v>
      </c>
      <c r="C197" s="5">
        <f t="shared" si="63"/>
        <v>91</v>
      </c>
      <c r="D197" s="6">
        <f t="shared" si="78"/>
        <v>-2.2999999999999986E-2</v>
      </c>
      <c r="E197" s="7">
        <f t="shared" si="64"/>
        <v>1029467.0839980857</v>
      </c>
      <c r="I197" s="14"/>
      <c r="J197" s="14"/>
      <c r="K197" s="18"/>
      <c r="L197" s="7">
        <f t="shared" si="65"/>
        <v>14791.842586169778</v>
      </c>
      <c r="M197" s="7">
        <f t="shared" si="90"/>
        <v>979651.59230008151</v>
      </c>
      <c r="N197" s="14">
        <f t="shared" si="79"/>
        <v>59.488157093523562</v>
      </c>
      <c r="O197" s="13">
        <f t="shared" si="91"/>
        <v>8714.1951409975663</v>
      </c>
      <c r="P197" s="7">
        <f t="shared" si="80"/>
        <v>2166801.0758537133</v>
      </c>
      <c r="Q197" s="12">
        <f t="shared" si="85"/>
        <v>187</v>
      </c>
      <c r="R197" s="9">
        <v>248.65188818868549</v>
      </c>
      <c r="S197" s="11">
        <f t="shared" si="88"/>
        <v>-2.2999999999999986E-2</v>
      </c>
      <c r="T197" s="10">
        <f t="shared" si="81"/>
        <v>3395286.7078976934</v>
      </c>
      <c r="U197" s="10">
        <f t="shared" si="89"/>
        <v>8226589.8812921923</v>
      </c>
      <c r="V197" s="10">
        <f t="shared" si="82"/>
        <v>1000</v>
      </c>
      <c r="W197" s="10">
        <f t="shared" si="83"/>
        <v>667105.61333534098</v>
      </c>
      <c r="X197" s="9">
        <f t="shared" si="66"/>
        <v>4.0216867335476092</v>
      </c>
      <c r="Y197" s="9">
        <f t="shared" si="86"/>
        <v>33088.789074663342</v>
      </c>
      <c r="AA197" s="10">
        <f t="shared" si="67"/>
        <v>7542.4257517795395</v>
      </c>
      <c r="AB197" s="10">
        <f t="shared" si="87"/>
        <v>1417976.0413345518</v>
      </c>
      <c r="AC197" s="23"/>
      <c r="AD197" s="25">
        <f t="shared" si="68"/>
        <v>-7542.4257517795395</v>
      </c>
      <c r="AE197" s="25">
        <f t="shared" si="69"/>
        <v>-7542.4257517795395</v>
      </c>
      <c r="AF197" s="25">
        <f t="shared" si="70"/>
        <v>0</v>
      </c>
      <c r="AG197" s="25">
        <f t="shared" si="71"/>
        <v>0</v>
      </c>
      <c r="AH197" s="25">
        <f t="shared" si="72"/>
        <v>0</v>
      </c>
      <c r="AI197" s="25">
        <f t="shared" si="73"/>
        <v>0</v>
      </c>
      <c r="AJ197" s="25">
        <f t="shared" si="74"/>
        <v>0</v>
      </c>
      <c r="AK197" s="25">
        <f t="shared" si="75"/>
        <v>0</v>
      </c>
      <c r="AL197" s="25">
        <f t="shared" si="76"/>
        <v>0</v>
      </c>
      <c r="AM197" s="25">
        <f t="shared" si="77"/>
        <v>0</v>
      </c>
      <c r="AO197">
        <f t="shared" si="92"/>
        <v>-0.58333333333333304</v>
      </c>
    </row>
    <row r="198" spans="1:41" x14ac:dyDescent="0.3">
      <c r="A198" s="4">
        <f t="shared" si="84"/>
        <v>189</v>
      </c>
      <c r="B198">
        <v>258.84661560442157</v>
      </c>
      <c r="C198" s="5">
        <f t="shared" si="63"/>
        <v>92</v>
      </c>
      <c r="D198" s="6">
        <f t="shared" si="78"/>
        <v>4.0999999999999912E-2</v>
      </c>
      <c r="E198" s="7">
        <f t="shared" si="64"/>
        <v>1045651.2556644478</v>
      </c>
      <c r="I198" s="14"/>
      <c r="J198" s="14"/>
      <c r="K198" s="18"/>
      <c r="L198" s="7">
        <f t="shared" si="65"/>
        <v>14791.842586169778</v>
      </c>
      <c r="M198" s="7">
        <f t="shared" si="90"/>
        <v>994443.43488625134</v>
      </c>
      <c r="N198" s="14">
        <f t="shared" si="79"/>
        <v>57.145203740176335</v>
      </c>
      <c r="O198" s="13">
        <f t="shared" si="91"/>
        <v>8771.3403447377423</v>
      </c>
      <c r="P198" s="7">
        <f t="shared" si="80"/>
        <v>2270431.7625498851</v>
      </c>
      <c r="Q198" s="12">
        <f t="shared" si="85"/>
        <v>188</v>
      </c>
      <c r="R198" s="9">
        <v>258.84661560442157</v>
      </c>
      <c r="S198" s="11">
        <f t="shared" si="88"/>
        <v>4.0999999999999912E-2</v>
      </c>
      <c r="T198" s="10">
        <f t="shared" si="81"/>
        <v>3431186.0430965521</v>
      </c>
      <c r="U198" s="10">
        <f t="shared" si="89"/>
        <v>8564921.0664251707</v>
      </c>
      <c r="V198" s="10">
        <f t="shared" si="82"/>
        <v>1000</v>
      </c>
      <c r="W198" s="10">
        <f t="shared" si="83"/>
        <v>668105.61333534098</v>
      </c>
      <c r="X198" s="9">
        <f t="shared" si="66"/>
        <v>3.8632917709391066</v>
      </c>
      <c r="Y198" s="9">
        <f t="shared" si="86"/>
        <v>33092.652366434282</v>
      </c>
      <c r="AA198" s="10">
        <f t="shared" si="67"/>
        <v>7542.4257517795395</v>
      </c>
      <c r="AB198" s="10">
        <f t="shared" si="87"/>
        <v>1425518.4670863312</v>
      </c>
      <c r="AC198" s="23"/>
      <c r="AD198" s="25">
        <f t="shared" si="68"/>
        <v>-7542.4257517795395</v>
      </c>
      <c r="AE198" s="25">
        <f t="shared" si="69"/>
        <v>-7542.4257517795395</v>
      </c>
      <c r="AF198" s="25">
        <f t="shared" si="70"/>
        <v>0</v>
      </c>
      <c r="AG198" s="25">
        <f t="shared" si="71"/>
        <v>0</v>
      </c>
      <c r="AH198" s="25">
        <f t="shared" si="72"/>
        <v>0</v>
      </c>
      <c r="AI198" s="25">
        <f t="shared" si="73"/>
        <v>0</v>
      </c>
      <c r="AJ198" s="25">
        <f t="shared" si="74"/>
        <v>0</v>
      </c>
      <c r="AK198" s="25">
        <f t="shared" si="75"/>
        <v>0</v>
      </c>
      <c r="AL198" s="25">
        <f t="shared" si="76"/>
        <v>0</v>
      </c>
      <c r="AM198" s="25">
        <f t="shared" si="77"/>
        <v>0</v>
      </c>
      <c r="AO198">
        <f t="shared" si="92"/>
        <v>-0.66666666666666696</v>
      </c>
    </row>
    <row r="199" spans="1:41" x14ac:dyDescent="0.3">
      <c r="A199" s="4">
        <f t="shared" si="84"/>
        <v>190</v>
      </c>
      <c r="B199">
        <v>258.84661560442157</v>
      </c>
      <c r="C199" s="5">
        <f t="shared" si="63"/>
        <v>93</v>
      </c>
      <c r="D199" s="6">
        <f t="shared" si="78"/>
        <v>0</v>
      </c>
      <c r="E199" s="7">
        <f t="shared" si="64"/>
        <v>1061970.2954280286</v>
      </c>
      <c r="I199" s="14"/>
      <c r="J199" s="14"/>
      <c r="K199" s="18"/>
      <c r="L199" s="7">
        <f t="shared" si="65"/>
        <v>14791.842586169778</v>
      </c>
      <c r="M199" s="7">
        <f t="shared" si="90"/>
        <v>1009235.2774724212</v>
      </c>
      <c r="N199" s="14">
        <f t="shared" si="79"/>
        <v>57.145203740176335</v>
      </c>
      <c r="O199" s="13">
        <f t="shared" si="91"/>
        <v>8828.4855484779182</v>
      </c>
      <c r="P199" s="7">
        <f t="shared" si="80"/>
        <v>2285223.6051360546</v>
      </c>
      <c r="Q199" s="12">
        <f t="shared" si="85"/>
        <v>189</v>
      </c>
      <c r="R199" s="9">
        <v>258.84661560442157</v>
      </c>
      <c r="S199" s="11">
        <f t="shared" si="88"/>
        <v>0</v>
      </c>
      <c r="T199" s="10">
        <f t="shared" si="81"/>
        <v>3467384.5394220664</v>
      </c>
      <c r="U199" s="10">
        <f t="shared" si="89"/>
        <v>8565921.0664251707</v>
      </c>
      <c r="V199" s="10">
        <f t="shared" si="82"/>
        <v>1000</v>
      </c>
      <c r="W199" s="10">
        <f t="shared" si="83"/>
        <v>669105.61333534098</v>
      </c>
      <c r="X199" s="9">
        <f t="shared" si="66"/>
        <v>3.8632917709391066</v>
      </c>
      <c r="Y199" s="9">
        <f t="shared" si="86"/>
        <v>33096.515658205222</v>
      </c>
      <c r="AA199" s="10">
        <f t="shared" si="67"/>
        <v>7542.4257517795395</v>
      </c>
      <c r="AB199" s="10">
        <f t="shared" si="87"/>
        <v>1433060.8928381107</v>
      </c>
      <c r="AC199" s="23"/>
      <c r="AD199" s="25">
        <f t="shared" si="68"/>
        <v>-7542.4257517795395</v>
      </c>
      <c r="AE199" s="25">
        <f t="shared" si="69"/>
        <v>-7542.4257517795395</v>
      </c>
      <c r="AF199" s="25">
        <f t="shared" si="70"/>
        <v>0</v>
      </c>
      <c r="AG199" s="25">
        <f t="shared" si="71"/>
        <v>0</v>
      </c>
      <c r="AH199" s="25">
        <f t="shared" si="72"/>
        <v>0</v>
      </c>
      <c r="AI199" s="25">
        <f t="shared" si="73"/>
        <v>0</v>
      </c>
      <c r="AJ199" s="25">
        <f t="shared" si="74"/>
        <v>0</v>
      </c>
      <c r="AK199" s="25">
        <f t="shared" si="75"/>
        <v>0</v>
      </c>
      <c r="AL199" s="25">
        <f t="shared" si="76"/>
        <v>0</v>
      </c>
      <c r="AM199" s="25">
        <f t="shared" si="77"/>
        <v>0</v>
      </c>
      <c r="AO199">
        <f t="shared" si="92"/>
        <v>-0.75</v>
      </c>
    </row>
    <row r="200" spans="1:41" x14ac:dyDescent="0.3">
      <c r="A200" s="4">
        <f t="shared" si="84"/>
        <v>191</v>
      </c>
      <c r="B200">
        <v>225.71424880705561</v>
      </c>
      <c r="C200" s="5">
        <f t="shared" si="63"/>
        <v>94</v>
      </c>
      <c r="D200" s="6">
        <f t="shared" si="78"/>
        <v>-0.128</v>
      </c>
      <c r="E200" s="7">
        <f t="shared" si="64"/>
        <v>1078425.3271896399</v>
      </c>
      <c r="I200" s="14"/>
      <c r="J200" s="14"/>
      <c r="K200" s="18"/>
      <c r="L200" s="7">
        <f t="shared" si="65"/>
        <v>14791.842586169778</v>
      </c>
      <c r="M200" s="7">
        <f t="shared" si="90"/>
        <v>1024027.120058591</v>
      </c>
      <c r="N200" s="14">
        <f t="shared" si="79"/>
        <v>65.533490527725149</v>
      </c>
      <c r="O200" s="13">
        <f t="shared" si="91"/>
        <v>8894.0190390056432</v>
      </c>
      <c r="P200" s="7">
        <f t="shared" si="80"/>
        <v>2007506.8262648094</v>
      </c>
      <c r="Q200" s="12">
        <f t="shared" si="85"/>
        <v>190</v>
      </c>
      <c r="R200" s="9">
        <v>225.71424880705561</v>
      </c>
      <c r="S200" s="11">
        <f t="shared" si="88"/>
        <v>-0.128</v>
      </c>
      <c r="T200" s="10">
        <f t="shared" si="81"/>
        <v>3503884.6898836289</v>
      </c>
      <c r="U200" s="10">
        <f t="shared" si="89"/>
        <v>7470355.1699227486</v>
      </c>
      <c r="V200" s="10">
        <f t="shared" si="82"/>
        <v>1000</v>
      </c>
      <c r="W200" s="10">
        <f t="shared" si="83"/>
        <v>670105.61333534098</v>
      </c>
      <c r="X200" s="9">
        <f t="shared" si="66"/>
        <v>4.4303804712604435</v>
      </c>
      <c r="Y200" s="9">
        <f t="shared" si="86"/>
        <v>33100.946038676484</v>
      </c>
      <c r="AA200" s="10">
        <f t="shared" si="67"/>
        <v>7542.4257517795395</v>
      </c>
      <c r="AB200" s="10">
        <f t="shared" si="87"/>
        <v>1440603.3185898901</v>
      </c>
      <c r="AC200" s="23"/>
      <c r="AD200" s="25">
        <f t="shared" si="68"/>
        <v>-7542.4257517795395</v>
      </c>
      <c r="AE200" s="25">
        <f t="shared" si="69"/>
        <v>-7542.4257517795395</v>
      </c>
      <c r="AF200" s="25">
        <f t="shared" si="70"/>
        <v>0</v>
      </c>
      <c r="AG200" s="25">
        <f t="shared" si="71"/>
        <v>0</v>
      </c>
      <c r="AH200" s="25">
        <f t="shared" si="72"/>
        <v>0</v>
      </c>
      <c r="AI200" s="25">
        <f t="shared" si="73"/>
        <v>0</v>
      </c>
      <c r="AJ200" s="25">
        <f t="shared" si="74"/>
        <v>0</v>
      </c>
      <c r="AK200" s="25">
        <f t="shared" si="75"/>
        <v>0</v>
      </c>
      <c r="AL200" s="25">
        <f t="shared" si="76"/>
        <v>0</v>
      </c>
      <c r="AM200" s="25">
        <f t="shared" si="77"/>
        <v>0</v>
      </c>
      <c r="AO200">
        <f t="shared" si="92"/>
        <v>-0.83333333333333304</v>
      </c>
    </row>
    <row r="201" spans="1:41" x14ac:dyDescent="0.3">
      <c r="A201" s="4">
        <f t="shared" si="84"/>
        <v>192</v>
      </c>
      <c r="B201">
        <v>237.90281824263661</v>
      </c>
      <c r="C201" s="5">
        <f t="shared" si="63"/>
        <v>95</v>
      </c>
      <c r="D201" s="6">
        <f t="shared" si="78"/>
        <v>5.3999999999999992E-2</v>
      </c>
      <c r="E201" s="7">
        <f t="shared" si="64"/>
        <v>1095017.4842159313</v>
      </c>
      <c r="I201" s="14"/>
      <c r="J201" s="14"/>
      <c r="K201" s="18"/>
      <c r="L201" s="7">
        <f t="shared" si="65"/>
        <v>14791.842586169778</v>
      </c>
      <c r="M201" s="7">
        <f t="shared" si="90"/>
        <v>1038818.9626447608</v>
      </c>
      <c r="N201" s="14">
        <f t="shared" si="79"/>
        <v>62.175987217955559</v>
      </c>
      <c r="O201" s="13">
        <f t="shared" si="91"/>
        <v>8956.1950262235987</v>
      </c>
      <c r="P201" s="7">
        <f t="shared" si="80"/>
        <v>2130704.037469279</v>
      </c>
      <c r="Q201" s="12">
        <f t="shared" si="85"/>
        <v>191</v>
      </c>
      <c r="R201" s="9">
        <v>237.90281824263661</v>
      </c>
      <c r="S201" s="11">
        <f t="shared" si="88"/>
        <v>5.3999999999999992E-2</v>
      </c>
      <c r="T201" s="10">
        <f t="shared" si="81"/>
        <v>3540689.008265703</v>
      </c>
      <c r="U201" s="10">
        <f t="shared" si="89"/>
        <v>7874808.3490985772</v>
      </c>
      <c r="V201" s="10">
        <f t="shared" si="82"/>
        <v>1000</v>
      </c>
      <c r="W201" s="10">
        <f t="shared" si="83"/>
        <v>671105.61333534098</v>
      </c>
      <c r="X201" s="9">
        <f t="shared" si="66"/>
        <v>4.2033970315563982</v>
      </c>
      <c r="Y201" s="9">
        <f t="shared" si="86"/>
        <v>33105.149435708037</v>
      </c>
      <c r="AA201" s="10">
        <f t="shared" si="67"/>
        <v>7542.4257517795395</v>
      </c>
      <c r="AB201" s="10">
        <f t="shared" si="87"/>
        <v>1448145.7443416696</v>
      </c>
      <c r="AC201" s="23"/>
      <c r="AD201" s="25">
        <f t="shared" si="68"/>
        <v>-7542.4257517795395</v>
      </c>
      <c r="AE201" s="25">
        <f t="shared" si="69"/>
        <v>-7542.4257517795395</v>
      </c>
      <c r="AF201" s="25">
        <f t="shared" si="70"/>
        <v>0</v>
      </c>
      <c r="AG201" s="25">
        <f t="shared" si="71"/>
        <v>0</v>
      </c>
      <c r="AH201" s="25">
        <f t="shared" si="72"/>
        <v>0</v>
      </c>
      <c r="AI201" s="25">
        <f t="shared" si="73"/>
        <v>0</v>
      </c>
      <c r="AJ201" s="25">
        <f t="shared" si="74"/>
        <v>0</v>
      </c>
      <c r="AK201" s="25">
        <f t="shared" si="75"/>
        <v>0</v>
      </c>
      <c r="AL201" s="25">
        <f t="shared" si="76"/>
        <v>0</v>
      </c>
      <c r="AM201" s="25">
        <f t="shared" si="77"/>
        <v>0</v>
      </c>
      <c r="AO201">
        <f t="shared" si="92"/>
        <v>-0.91666666666666696</v>
      </c>
    </row>
    <row r="202" spans="1:41" x14ac:dyDescent="0.3">
      <c r="A202" s="4">
        <f t="shared" si="84"/>
        <v>193</v>
      </c>
      <c r="B202">
        <v>224.34235760280632</v>
      </c>
      <c r="C202" s="5">
        <f t="shared" ref="C202:C265" si="93">IF(AND(A202&gt;=startm,A202&lt;=endm),A202-startm,"NA")</f>
        <v>96</v>
      </c>
      <c r="D202" s="6">
        <f t="shared" si="78"/>
        <v>-5.7000000000000037E-2</v>
      </c>
      <c r="E202" s="7">
        <f t="shared" ref="E202:E265" si="94">IF(C202="NA","NA",IF(C202=0,typical,(1+return/12)*typical*((1+return/12)^C202-1)/(return/12)))</f>
        <v>1111747.9092174417</v>
      </c>
      <c r="I202" s="14"/>
      <c r="J202" s="14"/>
      <c r="K202" s="18"/>
      <c r="L202" s="7">
        <f t="shared" ref="L202:L265" si="95">IF(C202="NA","NA",IF(C202=0,typical,IF(L201="NA",typical,IF(INT(C202/12)-(C202/12)=0,L201*(1+gsip1),L201))))</f>
        <v>16285.818687372925</v>
      </c>
      <c r="M202" s="7">
        <f t="shared" si="90"/>
        <v>1055104.7813321338</v>
      </c>
      <c r="N202" s="14">
        <f t="shared" si="79"/>
        <v>72.593596953307596</v>
      </c>
      <c r="O202" s="13">
        <f t="shared" si="91"/>
        <v>9028.7886231769062</v>
      </c>
      <c r="P202" s="7">
        <f t="shared" si="80"/>
        <v>2025539.7260209029</v>
      </c>
      <c r="Q202" s="12">
        <f t="shared" si="85"/>
        <v>192</v>
      </c>
      <c r="R202" s="9">
        <v>224.34235760280632</v>
      </c>
      <c r="S202" s="11">
        <f t="shared" si="88"/>
        <v>-5.7000000000000037E-2</v>
      </c>
      <c r="T202" s="10">
        <f t="shared" si="81"/>
        <v>3577800.0293009607</v>
      </c>
      <c r="U202" s="10">
        <f t="shared" si="89"/>
        <v>7426887.2731999578</v>
      </c>
      <c r="V202" s="10">
        <f t="shared" si="82"/>
        <v>1000</v>
      </c>
      <c r="W202" s="10">
        <f t="shared" si="83"/>
        <v>672105.61333534098</v>
      </c>
      <c r="X202" s="9">
        <f t="shared" ref="X202:X265" si="96">V202/R202</f>
        <v>4.4574729921064664</v>
      </c>
      <c r="Y202" s="9">
        <f t="shared" si="86"/>
        <v>33109.606908700145</v>
      </c>
      <c r="AA202" s="10">
        <f t="shared" ref="AA202:AA265" si="97">typical</f>
        <v>7542.4257517795395</v>
      </c>
      <c r="AB202" s="10">
        <f t="shared" si="87"/>
        <v>1455688.1700934491</v>
      </c>
      <c r="AC202" s="23"/>
      <c r="AD202" s="25">
        <f t="shared" ref="AD202:AD265" si="98">IF(A202=endm,E202,IF(C202="NA","NA",-typical))</f>
        <v>-7542.4257517795395</v>
      </c>
      <c r="AE202" s="25">
        <f t="shared" ref="AE202:AE265" si="99">IF(A202=endm,P202,IF(C202="NA","NA",-typical))</f>
        <v>-7542.4257517795395</v>
      </c>
      <c r="AF202" s="25">
        <f t="shared" ref="AF202:AF265" si="100">IF(A202=endm,F202,IF(C202="NA","NA",-G202))</f>
        <v>0</v>
      </c>
      <c r="AG202" s="25">
        <f t="shared" ref="AG202:AG265" si="101">IF(A202=endm,O202,0)</f>
        <v>0</v>
      </c>
      <c r="AH202" s="25">
        <f t="shared" ref="AH202:AH265" si="102">IF(A202=endm,J202,0)</f>
        <v>0</v>
      </c>
      <c r="AI202" s="25">
        <f t="shared" ref="AI202:AI265" si="103">IF(A202=endm,E202,0)</f>
        <v>0</v>
      </c>
      <c r="AJ202" s="25">
        <f t="shared" ref="AJ202:AJ265" si="104">IF(A202=endm,P202,0)</f>
        <v>0</v>
      </c>
      <c r="AK202" s="25">
        <f t="shared" ref="AK202:AK265" si="105">IF(A202=endm,F202,0)</f>
        <v>0</v>
      </c>
      <c r="AL202" s="25">
        <f t="shared" ref="AL202:AL265" si="106">IF(A202=endm,M202,0)</f>
        <v>0</v>
      </c>
      <c r="AM202" s="25">
        <f t="shared" ref="AM202:AM265" si="107">IF(A202=endm,H202,0)</f>
        <v>0</v>
      </c>
      <c r="AO202">
        <f t="shared" si="92"/>
        <v>0</v>
      </c>
    </row>
    <row r="203" spans="1:41" x14ac:dyDescent="0.3">
      <c r="A203" s="4">
        <f t="shared" si="84"/>
        <v>194</v>
      </c>
      <c r="B203">
        <v>262.48055839528337</v>
      </c>
      <c r="C203" s="5">
        <f t="shared" si="93"/>
        <v>97</v>
      </c>
      <c r="D203" s="6">
        <f t="shared" ref="D203:D266" si="108">IF(C203="NA","NA",IF(C203=0,0,(B203-B202)/B202))</f>
        <v>0.1699999999999999</v>
      </c>
      <c r="E203" s="7">
        <f t="shared" si="94"/>
        <v>1128617.754427298</v>
      </c>
      <c r="I203" s="14"/>
      <c r="J203" s="14"/>
      <c r="K203" s="18"/>
      <c r="L203" s="7">
        <f t="shared" si="95"/>
        <v>16285.818687372925</v>
      </c>
      <c r="M203" s="7">
        <f t="shared" si="90"/>
        <v>1071390.6000195066</v>
      </c>
      <c r="N203" s="14">
        <f t="shared" ref="N203:N266" si="109">IF(C203="NA","NA",L203/B203)</f>
        <v>62.045809361801375</v>
      </c>
      <c r="O203" s="13">
        <f t="shared" si="91"/>
        <v>9090.8344325387079</v>
      </c>
      <c r="P203" s="7">
        <f t="shared" ref="P203:P266" si="110">IF(C203="NA","NA",O203*B203)</f>
        <v>2386167.2981318291</v>
      </c>
      <c r="Q203" s="12">
        <f t="shared" si="85"/>
        <v>193</v>
      </c>
      <c r="R203" s="9">
        <v>262.48055839528337</v>
      </c>
      <c r="S203" s="11">
        <f t="shared" si="88"/>
        <v>0.1699999999999999</v>
      </c>
      <c r="T203" s="10">
        <f t="shared" ref="T203:T266" si="111">(1+return/12)*typical*((1+return/12)^Q203-1)/(return/12)</f>
        <v>3615220.3088448467</v>
      </c>
      <c r="U203" s="10">
        <f t="shared" si="89"/>
        <v>8690628.1096439492</v>
      </c>
      <c r="V203" s="10">
        <f t="shared" ref="V203:V266" si="112">IF((U203-T203)&gt;0,IF(typical-(U203-T203)&lt;min,min,typical-(U203-T203)),IF((U203-T203)&lt;0,IF(typical-(U203-T203)&gt;max,max,typical-(U203-T203)),IF((T203-U203)=0,min,)))</f>
        <v>1000</v>
      </c>
      <c r="W203" s="10">
        <f t="shared" ref="W203:W266" si="113">W202+V203</f>
        <v>673105.61333534098</v>
      </c>
      <c r="X203" s="9">
        <f t="shared" si="96"/>
        <v>3.8098059761593737</v>
      </c>
      <c r="Y203" s="9">
        <f t="shared" si="86"/>
        <v>33113.416714676307</v>
      </c>
      <c r="AA203" s="10">
        <f t="shared" si="97"/>
        <v>7542.4257517795395</v>
      </c>
      <c r="AB203" s="10">
        <f t="shared" si="87"/>
        <v>1463230.5958452285</v>
      </c>
      <c r="AC203" s="23"/>
      <c r="AD203" s="25">
        <f t="shared" si="98"/>
        <v>-7542.4257517795395</v>
      </c>
      <c r="AE203" s="25">
        <f t="shared" si="99"/>
        <v>-7542.4257517795395</v>
      </c>
      <c r="AF203" s="25">
        <f t="shared" si="100"/>
        <v>0</v>
      </c>
      <c r="AG203" s="25">
        <f t="shared" si="101"/>
        <v>0</v>
      </c>
      <c r="AH203" s="25">
        <f t="shared" si="102"/>
        <v>0</v>
      </c>
      <c r="AI203" s="25">
        <f t="shared" si="103"/>
        <v>0</v>
      </c>
      <c r="AJ203" s="25">
        <f t="shared" si="104"/>
        <v>0</v>
      </c>
      <c r="AK203" s="25">
        <f t="shared" si="105"/>
        <v>0</v>
      </c>
      <c r="AL203" s="25">
        <f t="shared" si="106"/>
        <v>0</v>
      </c>
      <c r="AM203" s="25">
        <f t="shared" si="107"/>
        <v>0</v>
      </c>
      <c r="AO203">
        <f t="shared" si="92"/>
        <v>-8.3333333333333925E-2</v>
      </c>
    </row>
    <row r="204" spans="1:41" x14ac:dyDescent="0.3">
      <c r="A204" s="4">
        <f t="shared" ref="A204:A267" si="114">A203+1</f>
        <v>195</v>
      </c>
      <c r="B204">
        <v>260.64319448651639</v>
      </c>
      <c r="C204" s="5">
        <f t="shared" si="93"/>
        <v>98</v>
      </c>
      <c r="D204" s="6">
        <f t="shared" si="108"/>
        <v>-6.9999999999999655E-3</v>
      </c>
      <c r="E204" s="7">
        <f t="shared" si="94"/>
        <v>1145628.1816805701</v>
      </c>
      <c r="I204" s="14"/>
      <c r="J204" s="14"/>
      <c r="K204" s="18"/>
      <c r="L204" s="7">
        <f t="shared" si="95"/>
        <v>16285.818687372925</v>
      </c>
      <c r="M204" s="7">
        <f t="shared" si="90"/>
        <v>1087676.4187068795</v>
      </c>
      <c r="N204" s="14">
        <f t="shared" si="109"/>
        <v>62.483191703727464</v>
      </c>
      <c r="O204" s="13">
        <f t="shared" si="91"/>
        <v>9153.3176242424361</v>
      </c>
      <c r="P204" s="7">
        <f t="shared" si="110"/>
        <v>2385749.9457322792</v>
      </c>
      <c r="Q204" s="12">
        <f t="shared" ref="Q204:Q267" si="115">Q203+1</f>
        <v>194</v>
      </c>
      <c r="R204" s="9">
        <v>260.64319448651639</v>
      </c>
      <c r="S204" s="11">
        <f t="shared" si="88"/>
        <v>-6.9999999999999655E-3</v>
      </c>
      <c r="T204" s="10">
        <f t="shared" si="111"/>
        <v>3652952.4240515982</v>
      </c>
      <c r="U204" s="10">
        <f t="shared" si="89"/>
        <v>8630786.712876441</v>
      </c>
      <c r="V204" s="10">
        <f t="shared" si="112"/>
        <v>1000</v>
      </c>
      <c r="W204" s="10">
        <f t="shared" si="113"/>
        <v>674105.61333534098</v>
      </c>
      <c r="X204" s="9">
        <f t="shared" si="96"/>
        <v>3.8366626144605975</v>
      </c>
      <c r="Y204" s="9">
        <f t="shared" ref="Y204:Y267" si="116">Y203+X204</f>
        <v>33117.25337729077</v>
      </c>
      <c r="AA204" s="10">
        <f t="shared" si="97"/>
        <v>7542.4257517795395</v>
      </c>
      <c r="AB204" s="10">
        <f t="shared" ref="AB204:AB267" si="117">AB203+AA204</f>
        <v>1470773.021597008</v>
      </c>
      <c r="AC204" s="23"/>
      <c r="AD204" s="25">
        <f t="shared" si="98"/>
        <v>-7542.4257517795395</v>
      </c>
      <c r="AE204" s="25">
        <f t="shared" si="99"/>
        <v>-7542.4257517795395</v>
      </c>
      <c r="AF204" s="25">
        <f t="shared" si="100"/>
        <v>0</v>
      </c>
      <c r="AG204" s="25">
        <f t="shared" si="101"/>
        <v>0</v>
      </c>
      <c r="AH204" s="25">
        <f t="shared" si="102"/>
        <v>0</v>
      </c>
      <c r="AI204" s="25">
        <f t="shared" si="103"/>
        <v>0</v>
      </c>
      <c r="AJ204" s="25">
        <f t="shared" si="104"/>
        <v>0</v>
      </c>
      <c r="AK204" s="25">
        <f t="shared" si="105"/>
        <v>0</v>
      </c>
      <c r="AL204" s="25">
        <f t="shared" si="106"/>
        <v>0</v>
      </c>
      <c r="AM204" s="25">
        <f t="shared" si="107"/>
        <v>0</v>
      </c>
      <c r="AO204">
        <f t="shared" si="92"/>
        <v>-0.16666666666666607</v>
      </c>
    </row>
    <row r="205" spans="1:41" x14ac:dyDescent="0.3">
      <c r="A205" s="4">
        <f t="shared" si="114"/>
        <v>196</v>
      </c>
      <c r="B205">
        <v>294.78745296425006</v>
      </c>
      <c r="C205" s="5">
        <f t="shared" si="93"/>
        <v>99</v>
      </c>
      <c r="D205" s="6">
        <f t="shared" si="108"/>
        <v>0.13100000000000009</v>
      </c>
      <c r="E205" s="7">
        <f t="shared" si="94"/>
        <v>1162780.3624942855</v>
      </c>
      <c r="I205" s="14"/>
      <c r="J205" s="14"/>
      <c r="K205" s="18"/>
      <c r="L205" s="7">
        <f t="shared" si="95"/>
        <v>16285.818687372925</v>
      </c>
      <c r="M205" s="7">
        <f t="shared" si="90"/>
        <v>1103962.2373942523</v>
      </c>
      <c r="N205" s="14">
        <f t="shared" si="109"/>
        <v>55.245969676151596</v>
      </c>
      <c r="O205" s="13">
        <f t="shared" si="91"/>
        <v>9208.5635939185868</v>
      </c>
      <c r="P205" s="7">
        <f t="shared" si="110"/>
        <v>2714569.0073105809</v>
      </c>
      <c r="Q205" s="12">
        <f t="shared" si="115"/>
        <v>195</v>
      </c>
      <c r="R205" s="9">
        <v>294.78745296425006</v>
      </c>
      <c r="S205" s="11">
        <f t="shared" si="88"/>
        <v>0.13100000000000009</v>
      </c>
      <c r="T205" s="10">
        <f t="shared" si="111"/>
        <v>3690998.973551739</v>
      </c>
      <c r="U205" s="10">
        <f t="shared" si="89"/>
        <v>9762550.772263255</v>
      </c>
      <c r="V205" s="10">
        <f t="shared" si="112"/>
        <v>1000</v>
      </c>
      <c r="W205" s="10">
        <f t="shared" si="113"/>
        <v>675105.61333534098</v>
      </c>
      <c r="X205" s="9">
        <f t="shared" si="96"/>
        <v>3.3922746370120223</v>
      </c>
      <c r="Y205" s="9">
        <f t="shared" si="116"/>
        <v>33120.645651927785</v>
      </c>
      <c r="AA205" s="10">
        <f t="shared" si="97"/>
        <v>7542.4257517795395</v>
      </c>
      <c r="AB205" s="10">
        <f t="shared" si="117"/>
        <v>1478315.4473487874</v>
      </c>
      <c r="AC205" s="23"/>
      <c r="AD205" s="25">
        <f t="shared" si="98"/>
        <v>-7542.4257517795395</v>
      </c>
      <c r="AE205" s="25">
        <f t="shared" si="99"/>
        <v>-7542.4257517795395</v>
      </c>
      <c r="AF205" s="25">
        <f t="shared" si="100"/>
        <v>0</v>
      </c>
      <c r="AG205" s="25">
        <f t="shared" si="101"/>
        <v>0</v>
      </c>
      <c r="AH205" s="25">
        <f t="shared" si="102"/>
        <v>0</v>
      </c>
      <c r="AI205" s="25">
        <f t="shared" si="103"/>
        <v>0</v>
      </c>
      <c r="AJ205" s="25">
        <f t="shared" si="104"/>
        <v>0</v>
      </c>
      <c r="AK205" s="25">
        <f t="shared" si="105"/>
        <v>0</v>
      </c>
      <c r="AL205" s="25">
        <f t="shared" si="106"/>
        <v>0</v>
      </c>
      <c r="AM205" s="25">
        <f t="shared" si="107"/>
        <v>0</v>
      </c>
      <c r="AO205">
        <f t="shared" si="92"/>
        <v>-0.25</v>
      </c>
    </row>
    <row r="206" spans="1:41" x14ac:dyDescent="0.3">
      <c r="A206" s="4">
        <f t="shared" si="114"/>
        <v>197</v>
      </c>
      <c r="B206">
        <v>288.30212899903654</v>
      </c>
      <c r="C206" s="5">
        <f t="shared" si="93"/>
        <v>100</v>
      </c>
      <c r="D206" s="6">
        <f t="shared" si="108"/>
        <v>-2.2000000000000079E-2</v>
      </c>
      <c r="E206" s="7">
        <f t="shared" si="94"/>
        <v>1180075.4781481151</v>
      </c>
      <c r="I206" s="14"/>
      <c r="J206" s="14"/>
      <c r="K206" s="18"/>
      <c r="L206" s="7">
        <f t="shared" si="95"/>
        <v>16285.818687372925</v>
      </c>
      <c r="M206" s="7">
        <f t="shared" si="90"/>
        <v>1120248.0560816252</v>
      </c>
      <c r="N206" s="14">
        <f t="shared" si="109"/>
        <v>56.48872155025726</v>
      </c>
      <c r="O206" s="13">
        <f t="shared" si="91"/>
        <v>9265.0523154688435</v>
      </c>
      <c r="P206" s="7">
        <f t="shared" si="110"/>
        <v>2671134.3078371207</v>
      </c>
      <c r="Q206" s="12">
        <f t="shared" si="115"/>
        <v>196</v>
      </c>
      <c r="R206" s="9">
        <v>288.30212899903654</v>
      </c>
      <c r="S206" s="11">
        <f t="shared" ref="S206:S269" si="118">(R206-R205)/R205</f>
        <v>-2.2000000000000079E-2</v>
      </c>
      <c r="T206" s="10">
        <f t="shared" si="111"/>
        <v>3729362.577631047</v>
      </c>
      <c r="U206" s="10">
        <f t="shared" ref="U206:U269" si="119">(U205+V205)*(1+S206)</f>
        <v>9548752.6552734617</v>
      </c>
      <c r="V206" s="10">
        <f t="shared" si="112"/>
        <v>1000</v>
      </c>
      <c r="W206" s="10">
        <f t="shared" si="113"/>
        <v>676105.61333534098</v>
      </c>
      <c r="X206" s="9">
        <f t="shared" si="96"/>
        <v>3.4685834734274259</v>
      </c>
      <c r="Y206" s="9">
        <f t="shared" si="116"/>
        <v>33124.114235401212</v>
      </c>
      <c r="AA206" s="10">
        <f t="shared" si="97"/>
        <v>7542.4257517795395</v>
      </c>
      <c r="AB206" s="10">
        <f t="shared" si="117"/>
        <v>1485857.8731005669</v>
      </c>
      <c r="AC206" s="23"/>
      <c r="AD206" s="25">
        <f t="shared" si="98"/>
        <v>-7542.4257517795395</v>
      </c>
      <c r="AE206" s="25">
        <f t="shared" si="99"/>
        <v>-7542.4257517795395</v>
      </c>
      <c r="AF206" s="25">
        <f t="shared" si="100"/>
        <v>0</v>
      </c>
      <c r="AG206" s="25">
        <f t="shared" si="101"/>
        <v>0</v>
      </c>
      <c r="AH206" s="25">
        <f t="shared" si="102"/>
        <v>0</v>
      </c>
      <c r="AI206" s="25">
        <f t="shared" si="103"/>
        <v>0</v>
      </c>
      <c r="AJ206" s="25">
        <f t="shared" si="104"/>
        <v>0</v>
      </c>
      <c r="AK206" s="25">
        <f t="shared" si="105"/>
        <v>0</v>
      </c>
      <c r="AL206" s="25">
        <f t="shared" si="106"/>
        <v>0</v>
      </c>
      <c r="AM206" s="25">
        <f t="shared" si="107"/>
        <v>0</v>
      </c>
      <c r="AO206">
        <f t="shared" si="92"/>
        <v>-0.33333333333333393</v>
      </c>
    </row>
    <row r="207" spans="1:41" x14ac:dyDescent="0.3">
      <c r="A207" s="4">
        <f t="shared" si="114"/>
        <v>198</v>
      </c>
      <c r="B207">
        <v>296.66289074000855</v>
      </c>
      <c r="C207" s="5">
        <f t="shared" si="93"/>
        <v>101</v>
      </c>
      <c r="D207" s="6">
        <f t="shared" si="108"/>
        <v>2.8999999999999825E-2</v>
      </c>
      <c r="E207" s="7">
        <f t="shared" si="94"/>
        <v>1197514.7197657272</v>
      </c>
      <c r="I207" s="14"/>
      <c r="J207" s="14"/>
      <c r="K207" s="18"/>
      <c r="L207" s="7">
        <f t="shared" si="95"/>
        <v>16285.818687372925</v>
      </c>
      <c r="M207" s="7">
        <f t="shared" si="90"/>
        <v>1136533.874768998</v>
      </c>
      <c r="N207" s="14">
        <f t="shared" si="109"/>
        <v>54.896716764098414</v>
      </c>
      <c r="O207" s="13">
        <f t="shared" si="91"/>
        <v>9319.949032232942</v>
      </c>
      <c r="P207" s="7">
        <f t="shared" si="110"/>
        <v>2764883.0214517699</v>
      </c>
      <c r="Q207" s="12">
        <f t="shared" si="115"/>
        <v>197</v>
      </c>
      <c r="R207" s="9">
        <v>296.66289074000855</v>
      </c>
      <c r="S207" s="11">
        <f t="shared" si="118"/>
        <v>2.8999999999999825E-2</v>
      </c>
      <c r="T207" s="10">
        <f t="shared" si="111"/>
        <v>3768045.8784110164</v>
      </c>
      <c r="U207" s="10">
        <f t="shared" si="119"/>
        <v>9826695.4822763912</v>
      </c>
      <c r="V207" s="10">
        <f t="shared" si="112"/>
        <v>1000</v>
      </c>
      <c r="W207" s="10">
        <f t="shared" si="113"/>
        <v>677105.61333534098</v>
      </c>
      <c r="X207" s="9">
        <f t="shared" si="96"/>
        <v>3.3708294202404536</v>
      </c>
      <c r="Y207" s="9">
        <f t="shared" si="116"/>
        <v>33127.485064821449</v>
      </c>
      <c r="AA207" s="10">
        <f t="shared" si="97"/>
        <v>7542.4257517795395</v>
      </c>
      <c r="AB207" s="10">
        <f t="shared" si="117"/>
        <v>1493400.2988523464</v>
      </c>
      <c r="AC207" s="23"/>
      <c r="AD207" s="25">
        <f t="shared" si="98"/>
        <v>-7542.4257517795395</v>
      </c>
      <c r="AE207" s="25">
        <f t="shared" si="99"/>
        <v>-7542.4257517795395</v>
      </c>
      <c r="AF207" s="25">
        <f t="shared" si="100"/>
        <v>0</v>
      </c>
      <c r="AG207" s="25">
        <f t="shared" si="101"/>
        <v>0</v>
      </c>
      <c r="AH207" s="25">
        <f t="shared" si="102"/>
        <v>0</v>
      </c>
      <c r="AI207" s="25">
        <f t="shared" si="103"/>
        <v>0</v>
      </c>
      <c r="AJ207" s="25">
        <f t="shared" si="104"/>
        <v>0</v>
      </c>
      <c r="AK207" s="25">
        <f t="shared" si="105"/>
        <v>0</v>
      </c>
      <c r="AL207" s="25">
        <f t="shared" si="106"/>
        <v>0</v>
      </c>
      <c r="AM207" s="25">
        <f t="shared" si="107"/>
        <v>0</v>
      </c>
      <c r="AO207">
        <f t="shared" si="92"/>
        <v>-0.41666666666666607</v>
      </c>
    </row>
    <row r="208" spans="1:41" x14ac:dyDescent="0.3">
      <c r="A208" s="4">
        <f t="shared" si="114"/>
        <v>199</v>
      </c>
      <c r="B208">
        <v>275.59982549746798</v>
      </c>
      <c r="C208" s="5">
        <f t="shared" si="93"/>
        <v>102</v>
      </c>
      <c r="D208" s="6">
        <f t="shared" si="108"/>
        <v>-7.0999999999999883E-2</v>
      </c>
      <c r="E208" s="7">
        <f t="shared" si="94"/>
        <v>1215099.2883968195</v>
      </c>
      <c r="I208" s="14"/>
      <c r="J208" s="14"/>
      <c r="K208" s="18"/>
      <c r="L208" s="7">
        <f t="shared" si="95"/>
        <v>16285.818687372925</v>
      </c>
      <c r="M208" s="7">
        <f t="shared" si="90"/>
        <v>1152819.6934563708</v>
      </c>
      <c r="N208" s="14">
        <f t="shared" si="109"/>
        <v>59.092267776209269</v>
      </c>
      <c r="O208" s="13">
        <f t="shared" si="91"/>
        <v>9379.0413000091521</v>
      </c>
      <c r="P208" s="7">
        <f t="shared" si="110"/>
        <v>2584862.1456160676</v>
      </c>
      <c r="Q208" s="12">
        <f t="shared" si="115"/>
        <v>198</v>
      </c>
      <c r="R208" s="9">
        <v>275.59982549746798</v>
      </c>
      <c r="S208" s="11">
        <f t="shared" si="118"/>
        <v>-7.0999999999999883E-2</v>
      </c>
      <c r="T208" s="10">
        <f t="shared" si="111"/>
        <v>3807051.5400308194</v>
      </c>
      <c r="U208" s="10">
        <f t="shared" si="119"/>
        <v>9129929.1030347683</v>
      </c>
      <c r="V208" s="10">
        <f t="shared" si="112"/>
        <v>1000</v>
      </c>
      <c r="W208" s="10">
        <f t="shared" si="113"/>
        <v>678105.61333534098</v>
      </c>
      <c r="X208" s="9">
        <f t="shared" si="96"/>
        <v>3.6284493221102831</v>
      </c>
      <c r="Y208" s="9">
        <f t="shared" si="116"/>
        <v>33131.113514143559</v>
      </c>
      <c r="AA208" s="10">
        <f t="shared" si="97"/>
        <v>7542.4257517795395</v>
      </c>
      <c r="AB208" s="10">
        <f t="shared" si="117"/>
        <v>1500942.7246041258</v>
      </c>
      <c r="AC208" s="23"/>
      <c r="AD208" s="25">
        <f t="shared" si="98"/>
        <v>-7542.4257517795395</v>
      </c>
      <c r="AE208" s="25">
        <f t="shared" si="99"/>
        <v>-7542.4257517795395</v>
      </c>
      <c r="AF208" s="25">
        <f t="shared" si="100"/>
        <v>0</v>
      </c>
      <c r="AG208" s="25">
        <f t="shared" si="101"/>
        <v>0</v>
      </c>
      <c r="AH208" s="25">
        <f t="shared" si="102"/>
        <v>0</v>
      </c>
      <c r="AI208" s="25">
        <f t="shared" si="103"/>
        <v>0</v>
      </c>
      <c r="AJ208" s="25">
        <f t="shared" si="104"/>
        <v>0</v>
      </c>
      <c r="AK208" s="25">
        <f t="shared" si="105"/>
        <v>0</v>
      </c>
      <c r="AL208" s="25">
        <f t="shared" si="106"/>
        <v>0</v>
      </c>
      <c r="AM208" s="25">
        <f t="shared" si="107"/>
        <v>0</v>
      </c>
      <c r="AO208">
        <f t="shared" si="92"/>
        <v>-0.5</v>
      </c>
    </row>
    <row r="209" spans="1:41" x14ac:dyDescent="0.3">
      <c r="A209" s="4">
        <f t="shared" si="114"/>
        <v>200</v>
      </c>
      <c r="B209">
        <v>272.01702776600087</v>
      </c>
      <c r="C209" s="5">
        <f t="shared" si="93"/>
        <v>103</v>
      </c>
      <c r="D209" s="6">
        <f t="shared" si="108"/>
        <v>-1.3000000000000097E-2</v>
      </c>
      <c r="E209" s="7">
        <f t="shared" si="94"/>
        <v>1232830.3950998366</v>
      </c>
      <c r="I209" s="14"/>
      <c r="J209" s="14"/>
      <c r="K209" s="18"/>
      <c r="L209" s="7">
        <f t="shared" si="95"/>
        <v>16285.818687372925</v>
      </c>
      <c r="M209" s="7">
        <f t="shared" si="90"/>
        <v>1169105.5121437437</v>
      </c>
      <c r="N209" s="14">
        <f t="shared" si="109"/>
        <v>59.870585386230267</v>
      </c>
      <c r="O209" s="13">
        <f t="shared" si="91"/>
        <v>9438.9118853953823</v>
      </c>
      <c r="P209" s="7">
        <f t="shared" si="110"/>
        <v>2567544.7564104311</v>
      </c>
      <c r="Q209" s="12">
        <f t="shared" si="115"/>
        <v>199</v>
      </c>
      <c r="R209" s="9">
        <v>272.01702776600087</v>
      </c>
      <c r="S209" s="11">
        <f t="shared" si="118"/>
        <v>-1.3000000000000097E-2</v>
      </c>
      <c r="T209" s="10">
        <f t="shared" si="111"/>
        <v>3846382.2488307869</v>
      </c>
      <c r="U209" s="10">
        <f t="shared" si="119"/>
        <v>9012227.0246953145</v>
      </c>
      <c r="V209" s="10">
        <f t="shared" si="112"/>
        <v>1000</v>
      </c>
      <c r="W209" s="10">
        <f t="shared" si="113"/>
        <v>679105.61333534098</v>
      </c>
      <c r="X209" s="9">
        <f t="shared" si="96"/>
        <v>3.6762404479334179</v>
      </c>
      <c r="Y209" s="9">
        <f t="shared" si="116"/>
        <v>33134.789754591489</v>
      </c>
      <c r="AA209" s="10">
        <f t="shared" si="97"/>
        <v>7542.4257517795395</v>
      </c>
      <c r="AB209" s="10">
        <f t="shared" si="117"/>
        <v>1508485.1503559053</v>
      </c>
      <c r="AC209" s="23"/>
      <c r="AD209" s="25">
        <f t="shared" si="98"/>
        <v>-7542.4257517795395</v>
      </c>
      <c r="AE209" s="25">
        <f t="shared" si="99"/>
        <v>-7542.4257517795395</v>
      </c>
      <c r="AF209" s="25">
        <f t="shared" si="100"/>
        <v>0</v>
      </c>
      <c r="AG209" s="25">
        <f t="shared" si="101"/>
        <v>0</v>
      </c>
      <c r="AH209" s="25">
        <f t="shared" si="102"/>
        <v>0</v>
      </c>
      <c r="AI209" s="25">
        <f t="shared" si="103"/>
        <v>0</v>
      </c>
      <c r="AJ209" s="25">
        <f t="shared" si="104"/>
        <v>0</v>
      </c>
      <c r="AK209" s="25">
        <f t="shared" si="105"/>
        <v>0</v>
      </c>
      <c r="AL209" s="25">
        <f t="shared" si="106"/>
        <v>0</v>
      </c>
      <c r="AM209" s="25">
        <f t="shared" si="107"/>
        <v>0</v>
      </c>
      <c r="AO209">
        <f t="shared" si="92"/>
        <v>-0.58333333333333393</v>
      </c>
    </row>
    <row r="210" spans="1:41" x14ac:dyDescent="0.3">
      <c r="A210" s="4">
        <f t="shared" si="114"/>
        <v>201</v>
      </c>
      <c r="B210">
        <v>249.43961446142279</v>
      </c>
      <c r="C210" s="5">
        <f t="shared" si="93"/>
        <v>104</v>
      </c>
      <c r="D210" s="6">
        <f t="shared" si="108"/>
        <v>-8.3000000000000004E-2</v>
      </c>
      <c r="E210" s="7">
        <f t="shared" si="94"/>
        <v>1250709.2610253799</v>
      </c>
      <c r="I210" s="14"/>
      <c r="J210" s="14"/>
      <c r="K210" s="18"/>
      <c r="L210" s="7">
        <f t="shared" si="95"/>
        <v>16285.818687372925</v>
      </c>
      <c r="M210" s="7">
        <f t="shared" si="90"/>
        <v>1185391.3308311165</v>
      </c>
      <c r="N210" s="14">
        <f t="shared" si="109"/>
        <v>65.289624194362347</v>
      </c>
      <c r="O210" s="13">
        <f t="shared" si="91"/>
        <v>9504.2015095897441</v>
      </c>
      <c r="P210" s="7">
        <f t="shared" si="110"/>
        <v>2370724.3603157382</v>
      </c>
      <c r="Q210" s="12">
        <f t="shared" si="115"/>
        <v>200</v>
      </c>
      <c r="R210" s="9">
        <v>249.43961446142279</v>
      </c>
      <c r="S210" s="11">
        <f t="shared" si="118"/>
        <v>-8.3000000000000004E-2</v>
      </c>
      <c r="T210" s="10">
        <f t="shared" si="111"/>
        <v>3886040.7135374211</v>
      </c>
      <c r="U210" s="10">
        <f t="shared" si="119"/>
        <v>8265129.1816456039</v>
      </c>
      <c r="V210" s="10">
        <f t="shared" si="112"/>
        <v>1000</v>
      </c>
      <c r="W210" s="10">
        <f t="shared" si="113"/>
        <v>680105.61333534098</v>
      </c>
      <c r="X210" s="9">
        <f t="shared" si="96"/>
        <v>4.0089863118139784</v>
      </c>
      <c r="Y210" s="9">
        <f t="shared" si="116"/>
        <v>33138.798740903301</v>
      </c>
      <c r="AA210" s="10">
        <f t="shared" si="97"/>
        <v>7542.4257517795395</v>
      </c>
      <c r="AB210" s="10">
        <f t="shared" si="117"/>
        <v>1516027.5761076848</v>
      </c>
      <c r="AC210" s="23"/>
      <c r="AD210" s="25">
        <f t="shared" si="98"/>
        <v>-7542.4257517795395</v>
      </c>
      <c r="AE210" s="25">
        <f t="shared" si="99"/>
        <v>-7542.4257517795395</v>
      </c>
      <c r="AF210" s="25">
        <f t="shared" si="100"/>
        <v>0</v>
      </c>
      <c r="AG210" s="25">
        <f t="shared" si="101"/>
        <v>0</v>
      </c>
      <c r="AH210" s="25">
        <f t="shared" si="102"/>
        <v>0</v>
      </c>
      <c r="AI210" s="25">
        <f t="shared" si="103"/>
        <v>0</v>
      </c>
      <c r="AJ210" s="25">
        <f t="shared" si="104"/>
        <v>0</v>
      </c>
      <c r="AK210" s="25">
        <f t="shared" si="105"/>
        <v>0</v>
      </c>
      <c r="AL210" s="25">
        <f t="shared" si="106"/>
        <v>0</v>
      </c>
      <c r="AM210" s="25">
        <f t="shared" si="107"/>
        <v>0</v>
      </c>
      <c r="AO210">
        <f t="shared" si="92"/>
        <v>-0.66666666666666607</v>
      </c>
    </row>
    <row r="211" spans="1:41" x14ac:dyDescent="0.3">
      <c r="A211" s="4">
        <f t="shared" si="114"/>
        <v>202</v>
      </c>
      <c r="B211">
        <v>240.21034872635013</v>
      </c>
      <c r="C211" s="5">
        <f t="shared" si="93"/>
        <v>105</v>
      </c>
      <c r="D211" s="6">
        <f t="shared" si="108"/>
        <v>-3.7000000000000061E-2</v>
      </c>
      <c r="E211" s="7">
        <f t="shared" si="94"/>
        <v>1268737.1175003024</v>
      </c>
      <c r="I211" s="14"/>
      <c r="J211" s="14"/>
      <c r="K211" s="18"/>
      <c r="L211" s="7">
        <f t="shared" si="95"/>
        <v>16285.818687372925</v>
      </c>
      <c r="M211" s="7">
        <f t="shared" si="90"/>
        <v>1201677.1495184894</v>
      </c>
      <c r="N211" s="14">
        <f t="shared" si="109"/>
        <v>67.798155965069938</v>
      </c>
      <c r="O211" s="13">
        <f t="shared" si="91"/>
        <v>9571.9996655548148</v>
      </c>
      <c r="P211" s="7">
        <f t="shared" si="110"/>
        <v>2299293.377671429</v>
      </c>
      <c r="Q211" s="12">
        <f t="shared" si="115"/>
        <v>201</v>
      </c>
      <c r="R211" s="9">
        <v>240.21034872635013</v>
      </c>
      <c r="S211" s="11">
        <f t="shared" si="118"/>
        <v>-3.7000000000000061E-2</v>
      </c>
      <c r="T211" s="10">
        <f t="shared" si="111"/>
        <v>3926029.6654499434</v>
      </c>
      <c r="U211" s="10">
        <f t="shared" si="119"/>
        <v>7960282.4019247163</v>
      </c>
      <c r="V211" s="10">
        <f t="shared" si="112"/>
        <v>1000</v>
      </c>
      <c r="W211" s="10">
        <f t="shared" si="113"/>
        <v>681105.61333534098</v>
      </c>
      <c r="X211" s="9">
        <f t="shared" si="96"/>
        <v>4.1630179769615561</v>
      </c>
      <c r="Y211" s="9">
        <f t="shared" si="116"/>
        <v>33142.961758880265</v>
      </c>
      <c r="AA211" s="10">
        <f t="shared" si="97"/>
        <v>7542.4257517795395</v>
      </c>
      <c r="AB211" s="10">
        <f t="shared" si="117"/>
        <v>1523570.0018594642</v>
      </c>
      <c r="AC211" s="23"/>
      <c r="AD211" s="25">
        <f t="shared" si="98"/>
        <v>-7542.4257517795395</v>
      </c>
      <c r="AE211" s="25">
        <f t="shared" si="99"/>
        <v>-7542.4257517795395</v>
      </c>
      <c r="AF211" s="25">
        <f t="shared" si="100"/>
        <v>0</v>
      </c>
      <c r="AG211" s="25">
        <f t="shared" si="101"/>
        <v>0</v>
      </c>
      <c r="AH211" s="25">
        <f t="shared" si="102"/>
        <v>0</v>
      </c>
      <c r="AI211" s="25">
        <f t="shared" si="103"/>
        <v>0</v>
      </c>
      <c r="AJ211" s="25">
        <f t="shared" si="104"/>
        <v>0</v>
      </c>
      <c r="AK211" s="25">
        <f t="shared" si="105"/>
        <v>0</v>
      </c>
      <c r="AL211" s="25">
        <f t="shared" si="106"/>
        <v>0</v>
      </c>
      <c r="AM211" s="25">
        <f t="shared" si="107"/>
        <v>0</v>
      </c>
      <c r="AO211">
        <f t="shared" si="92"/>
        <v>-0.75</v>
      </c>
    </row>
    <row r="212" spans="1:41" x14ac:dyDescent="0.3">
      <c r="A212" s="4">
        <f t="shared" si="114"/>
        <v>203</v>
      </c>
      <c r="B212">
        <v>219.31204838715769</v>
      </c>
      <c r="C212" s="5">
        <f t="shared" si="93"/>
        <v>106</v>
      </c>
      <c r="D212" s="6">
        <f t="shared" si="108"/>
        <v>-8.6999999999999938E-2</v>
      </c>
      <c r="E212" s="7">
        <f t="shared" si="94"/>
        <v>1286915.2061125159</v>
      </c>
      <c r="I212" s="14"/>
      <c r="J212" s="14"/>
      <c r="K212" s="18"/>
      <c r="L212" s="7">
        <f t="shared" si="95"/>
        <v>16285.818687372925</v>
      </c>
      <c r="M212" s="7">
        <f t="shared" si="90"/>
        <v>1217962.9682058622</v>
      </c>
      <c r="N212" s="14">
        <f t="shared" si="109"/>
        <v>74.258659326473094</v>
      </c>
      <c r="O212" s="13">
        <f t="shared" si="91"/>
        <v>9646.258324881288</v>
      </c>
      <c r="P212" s="7">
        <f t="shared" si="110"/>
        <v>2115540.6725013875</v>
      </c>
      <c r="Q212" s="12">
        <f t="shared" si="115"/>
        <v>202</v>
      </c>
      <c r="R212" s="9">
        <v>219.31204838715769</v>
      </c>
      <c r="S212" s="11">
        <f t="shared" si="118"/>
        <v>-8.6999999999999938E-2</v>
      </c>
      <c r="T212" s="10">
        <f t="shared" si="111"/>
        <v>3966351.8586284043</v>
      </c>
      <c r="U212" s="10">
        <f t="shared" si="119"/>
        <v>7268650.8329572659</v>
      </c>
      <c r="V212" s="10">
        <f t="shared" si="112"/>
        <v>1000</v>
      </c>
      <c r="W212" s="10">
        <f t="shared" si="113"/>
        <v>682105.61333534098</v>
      </c>
      <c r="X212" s="9">
        <f t="shared" si="96"/>
        <v>4.5597130087202142</v>
      </c>
      <c r="Y212" s="9">
        <f t="shared" si="116"/>
        <v>33147.521471888984</v>
      </c>
      <c r="AA212" s="10">
        <f t="shared" si="97"/>
        <v>7542.4257517795395</v>
      </c>
      <c r="AB212" s="10">
        <f t="shared" si="117"/>
        <v>1531112.4276112437</v>
      </c>
      <c r="AC212" s="23"/>
      <c r="AD212" s="25">
        <f t="shared" si="98"/>
        <v>-7542.4257517795395</v>
      </c>
      <c r="AE212" s="25">
        <f t="shared" si="99"/>
        <v>-7542.4257517795395</v>
      </c>
      <c r="AF212" s="25">
        <f t="shared" si="100"/>
        <v>0</v>
      </c>
      <c r="AG212" s="25">
        <f t="shared" si="101"/>
        <v>0</v>
      </c>
      <c r="AH212" s="25">
        <f t="shared" si="102"/>
        <v>0</v>
      </c>
      <c r="AI212" s="25">
        <f t="shared" si="103"/>
        <v>0</v>
      </c>
      <c r="AJ212" s="25">
        <f t="shared" si="104"/>
        <v>0</v>
      </c>
      <c r="AK212" s="25">
        <f t="shared" si="105"/>
        <v>0</v>
      </c>
      <c r="AL212" s="25">
        <f t="shared" si="106"/>
        <v>0</v>
      </c>
      <c r="AM212" s="25">
        <f t="shared" si="107"/>
        <v>0</v>
      </c>
      <c r="AO212">
        <f t="shared" si="92"/>
        <v>-0.83333333333333393</v>
      </c>
    </row>
    <row r="213" spans="1:41" x14ac:dyDescent="0.3">
      <c r="A213" s="4">
        <f t="shared" si="114"/>
        <v>204</v>
      </c>
      <c r="B213">
        <v>237.51494840329175</v>
      </c>
      <c r="C213" s="5">
        <f t="shared" si="93"/>
        <v>107</v>
      </c>
      <c r="D213" s="6">
        <f t="shared" si="108"/>
        <v>8.2999999999999893E-2</v>
      </c>
      <c r="E213" s="7">
        <f t="shared" si="94"/>
        <v>1305244.7787964977</v>
      </c>
      <c r="I213" s="14"/>
      <c r="J213" s="14"/>
      <c r="K213" s="18"/>
      <c r="L213" s="7">
        <f t="shared" si="95"/>
        <v>16285.818687372925</v>
      </c>
      <c r="M213" s="7">
        <f t="shared" si="90"/>
        <v>1234248.7868932351</v>
      </c>
      <c r="N213" s="14">
        <f t="shared" si="109"/>
        <v>68.567552471350965</v>
      </c>
      <c r="O213" s="13">
        <f t="shared" si="91"/>
        <v>9714.8258773526395</v>
      </c>
      <c r="P213" s="7">
        <f t="shared" si="110"/>
        <v>2307416.3670063759</v>
      </c>
      <c r="Q213" s="12">
        <f t="shared" si="115"/>
        <v>203</v>
      </c>
      <c r="R213" s="9">
        <v>237.51494840329175</v>
      </c>
      <c r="S213" s="11">
        <f t="shared" si="118"/>
        <v>8.2999999999999893E-2</v>
      </c>
      <c r="T213" s="10">
        <f t="shared" si="111"/>
        <v>4007010.0700833523</v>
      </c>
      <c r="U213" s="10">
        <f t="shared" si="119"/>
        <v>7873031.8520927187</v>
      </c>
      <c r="V213" s="10">
        <f t="shared" si="112"/>
        <v>1000</v>
      </c>
      <c r="W213" s="10">
        <f t="shared" si="113"/>
        <v>683105.61333534098</v>
      </c>
      <c r="X213" s="9">
        <f t="shared" si="96"/>
        <v>4.2102613192245748</v>
      </c>
      <c r="Y213" s="9">
        <f t="shared" si="116"/>
        <v>33151.731733208209</v>
      </c>
      <c r="AA213" s="10">
        <f t="shared" si="97"/>
        <v>7542.4257517795395</v>
      </c>
      <c r="AB213" s="10">
        <f t="shared" si="117"/>
        <v>1538654.8533630231</v>
      </c>
      <c r="AC213" s="23"/>
      <c r="AD213" s="25">
        <f t="shared" si="98"/>
        <v>-7542.4257517795395</v>
      </c>
      <c r="AE213" s="25">
        <f t="shared" si="99"/>
        <v>-7542.4257517795395</v>
      </c>
      <c r="AF213" s="25">
        <f t="shared" si="100"/>
        <v>0</v>
      </c>
      <c r="AG213" s="25">
        <f t="shared" si="101"/>
        <v>0</v>
      </c>
      <c r="AH213" s="25">
        <f t="shared" si="102"/>
        <v>0</v>
      </c>
      <c r="AI213" s="25">
        <f t="shared" si="103"/>
        <v>0</v>
      </c>
      <c r="AJ213" s="25">
        <f t="shared" si="104"/>
        <v>0</v>
      </c>
      <c r="AK213" s="25">
        <f t="shared" si="105"/>
        <v>0</v>
      </c>
      <c r="AL213" s="25">
        <f t="shared" si="106"/>
        <v>0</v>
      </c>
      <c r="AM213" s="25">
        <f t="shared" si="107"/>
        <v>0</v>
      </c>
      <c r="AO213">
        <f t="shared" si="92"/>
        <v>-0.91666666666666607</v>
      </c>
    </row>
    <row r="214" spans="1:41" x14ac:dyDescent="0.3">
      <c r="A214" s="4">
        <f t="shared" si="114"/>
        <v>205</v>
      </c>
      <c r="B214">
        <v>260.31638345000778</v>
      </c>
      <c r="C214" s="5">
        <f t="shared" si="93"/>
        <v>108</v>
      </c>
      <c r="D214" s="6">
        <f t="shared" si="108"/>
        <v>9.6000000000000058E-2</v>
      </c>
      <c r="E214" s="7">
        <f t="shared" si="94"/>
        <v>1323727.0979195132</v>
      </c>
      <c r="I214" s="14"/>
      <c r="J214" s="14"/>
      <c r="K214" s="18"/>
      <c r="L214" s="7">
        <f t="shared" si="95"/>
        <v>17930.686374797591</v>
      </c>
      <c r="M214" s="7">
        <f t="shared" si="90"/>
        <v>1252179.4732680325</v>
      </c>
      <c r="N214" s="14">
        <f t="shared" si="109"/>
        <v>68.880360648683777</v>
      </c>
      <c r="O214" s="13">
        <f t="shared" si="91"/>
        <v>9783.7062380013231</v>
      </c>
      <c r="P214" s="7">
        <f t="shared" si="110"/>
        <v>2546859.0246137856</v>
      </c>
      <c r="Q214" s="12">
        <f t="shared" si="115"/>
        <v>204</v>
      </c>
      <c r="R214" s="9">
        <v>260.31638345000778</v>
      </c>
      <c r="S214" s="11">
        <f t="shared" si="118"/>
        <v>9.6000000000000058E-2</v>
      </c>
      <c r="T214" s="10">
        <f t="shared" si="111"/>
        <v>4048007.0999670909</v>
      </c>
      <c r="U214" s="10">
        <f t="shared" si="119"/>
        <v>8629938.9098936208</v>
      </c>
      <c r="V214" s="10">
        <f t="shared" si="112"/>
        <v>1000</v>
      </c>
      <c r="W214" s="10">
        <f t="shared" si="113"/>
        <v>684105.61333534098</v>
      </c>
      <c r="X214" s="9">
        <f t="shared" si="96"/>
        <v>3.8414793058618382</v>
      </c>
      <c r="Y214" s="9">
        <f t="shared" si="116"/>
        <v>33155.573212514071</v>
      </c>
      <c r="AA214" s="10">
        <f t="shared" si="97"/>
        <v>7542.4257517795395</v>
      </c>
      <c r="AB214" s="10">
        <f t="shared" si="117"/>
        <v>1546197.2791148026</v>
      </c>
      <c r="AC214" s="23"/>
      <c r="AD214" s="25">
        <f t="shared" si="98"/>
        <v>-7542.4257517795395</v>
      </c>
      <c r="AE214" s="25">
        <f t="shared" si="99"/>
        <v>-7542.4257517795395</v>
      </c>
      <c r="AF214" s="25">
        <f t="shared" si="100"/>
        <v>0</v>
      </c>
      <c r="AG214" s="25">
        <f t="shared" si="101"/>
        <v>0</v>
      </c>
      <c r="AH214" s="25">
        <f t="shared" si="102"/>
        <v>0</v>
      </c>
      <c r="AI214" s="25">
        <f t="shared" si="103"/>
        <v>0</v>
      </c>
      <c r="AJ214" s="25">
        <f t="shared" si="104"/>
        <v>0</v>
      </c>
      <c r="AK214" s="25">
        <f t="shared" si="105"/>
        <v>0</v>
      </c>
      <c r="AL214" s="25">
        <f t="shared" si="106"/>
        <v>0</v>
      </c>
      <c r="AM214" s="25">
        <f t="shared" si="107"/>
        <v>0</v>
      </c>
      <c r="AO214">
        <f t="shared" si="92"/>
        <v>0</v>
      </c>
    </row>
    <row r="215" spans="1:41" x14ac:dyDescent="0.3">
      <c r="A215" s="4">
        <f t="shared" si="114"/>
        <v>206</v>
      </c>
      <c r="B215">
        <v>267.34492580315799</v>
      </c>
      <c r="C215" s="5">
        <f t="shared" si="93"/>
        <v>109</v>
      </c>
      <c r="D215" s="6">
        <f t="shared" si="108"/>
        <v>2.7000000000000017E-2</v>
      </c>
      <c r="E215" s="7">
        <f t="shared" si="94"/>
        <v>1342363.4363685525</v>
      </c>
      <c r="I215" s="14"/>
      <c r="J215" s="14"/>
      <c r="K215" s="18"/>
      <c r="L215" s="7">
        <f t="shared" si="95"/>
        <v>17930.686374797591</v>
      </c>
      <c r="M215" s="7">
        <f t="shared" ref="M215:M278" si="120">IF(C215="NA","NA",IF(M214="NA",L215,M214+L215))</f>
        <v>1270110.15964283</v>
      </c>
      <c r="N215" s="14">
        <f t="shared" si="109"/>
        <v>67.069484565417497</v>
      </c>
      <c r="O215" s="13">
        <f t="shared" ref="O215:O278" si="121">IF(C215="NA","NA",IF(O214="NA",N215,O214+N215))</f>
        <v>9850.775722566741</v>
      </c>
      <c r="P215" s="7">
        <f t="shared" si="110"/>
        <v>2633554.9046531552</v>
      </c>
      <c r="Q215" s="12">
        <f t="shared" si="115"/>
        <v>205</v>
      </c>
      <c r="R215" s="9">
        <v>267.34492580315799</v>
      </c>
      <c r="S215" s="11">
        <f t="shared" si="118"/>
        <v>2.7000000000000017E-2</v>
      </c>
      <c r="T215" s="10">
        <f t="shared" si="111"/>
        <v>4089345.7717665266</v>
      </c>
      <c r="U215" s="10">
        <f t="shared" si="119"/>
        <v>8863974.2604607474</v>
      </c>
      <c r="V215" s="10">
        <f t="shared" si="112"/>
        <v>1000</v>
      </c>
      <c r="W215" s="10">
        <f t="shared" si="113"/>
        <v>685105.61333534098</v>
      </c>
      <c r="X215" s="9">
        <f t="shared" si="96"/>
        <v>3.7404861790280801</v>
      </c>
      <c r="Y215" s="9">
        <f t="shared" si="116"/>
        <v>33159.313698693099</v>
      </c>
      <c r="AA215" s="10">
        <f t="shared" si="97"/>
        <v>7542.4257517795395</v>
      </c>
      <c r="AB215" s="10">
        <f t="shared" si="117"/>
        <v>1553739.7048665821</v>
      </c>
      <c r="AC215" s="23"/>
      <c r="AD215" s="25">
        <f t="shared" si="98"/>
        <v>-7542.4257517795395</v>
      </c>
      <c r="AE215" s="25">
        <f t="shared" si="99"/>
        <v>-7542.4257517795395</v>
      </c>
      <c r="AF215" s="25">
        <f t="shared" si="100"/>
        <v>0</v>
      </c>
      <c r="AG215" s="25">
        <f t="shared" si="101"/>
        <v>0</v>
      </c>
      <c r="AH215" s="25">
        <f t="shared" si="102"/>
        <v>0</v>
      </c>
      <c r="AI215" s="25">
        <f t="shared" si="103"/>
        <v>0</v>
      </c>
      <c r="AJ215" s="25">
        <f t="shared" si="104"/>
        <v>0</v>
      </c>
      <c r="AK215" s="25">
        <f t="shared" si="105"/>
        <v>0</v>
      </c>
      <c r="AL215" s="25">
        <f t="shared" si="106"/>
        <v>0</v>
      </c>
      <c r="AM215" s="25">
        <f t="shared" si="107"/>
        <v>0</v>
      </c>
      <c r="AO215">
        <f t="shared" si="92"/>
        <v>-8.3333333333333925E-2</v>
      </c>
    </row>
    <row r="216" spans="1:41" x14ac:dyDescent="0.3">
      <c r="A216" s="4">
        <f t="shared" si="114"/>
        <v>207</v>
      </c>
      <c r="B216">
        <v>259.32457802906322</v>
      </c>
      <c r="C216" s="5">
        <f t="shared" si="93"/>
        <v>110</v>
      </c>
      <c r="D216" s="6">
        <f t="shared" si="108"/>
        <v>-3.0000000000000124E-2</v>
      </c>
      <c r="E216" s="7">
        <f t="shared" si="94"/>
        <v>1361155.0776380021</v>
      </c>
      <c r="I216" s="14"/>
      <c r="J216" s="14"/>
      <c r="K216" s="18"/>
      <c r="L216" s="7">
        <f t="shared" si="95"/>
        <v>17930.686374797591</v>
      </c>
      <c r="M216" s="7">
        <f t="shared" si="120"/>
        <v>1288040.8460176275</v>
      </c>
      <c r="N216" s="14">
        <f t="shared" si="109"/>
        <v>69.143798521048979</v>
      </c>
      <c r="O216" s="13">
        <f t="shared" si="121"/>
        <v>9919.9195210877897</v>
      </c>
      <c r="P216" s="7">
        <f t="shared" si="110"/>
        <v>2572478.9438883578</v>
      </c>
      <c r="Q216" s="12">
        <f t="shared" si="115"/>
        <v>206</v>
      </c>
      <c r="R216" s="9">
        <v>259.32457802906322</v>
      </c>
      <c r="S216" s="11">
        <f t="shared" si="118"/>
        <v>-3.0000000000000124E-2</v>
      </c>
      <c r="T216" s="10">
        <f t="shared" si="111"/>
        <v>4131028.9324976266</v>
      </c>
      <c r="U216" s="10">
        <f t="shared" si="119"/>
        <v>8599025.0326469243</v>
      </c>
      <c r="V216" s="10">
        <f t="shared" si="112"/>
        <v>1000</v>
      </c>
      <c r="W216" s="10">
        <f t="shared" si="113"/>
        <v>686105.61333534098</v>
      </c>
      <c r="X216" s="9">
        <f t="shared" si="96"/>
        <v>3.8561713185856501</v>
      </c>
      <c r="Y216" s="9">
        <f t="shared" si="116"/>
        <v>33163.169870011683</v>
      </c>
      <c r="AA216" s="10">
        <f t="shared" si="97"/>
        <v>7542.4257517795395</v>
      </c>
      <c r="AB216" s="10">
        <f t="shared" si="117"/>
        <v>1561282.1306183615</v>
      </c>
      <c r="AC216" s="23"/>
      <c r="AD216" s="25">
        <f t="shared" si="98"/>
        <v>-7542.4257517795395</v>
      </c>
      <c r="AE216" s="25">
        <f t="shared" si="99"/>
        <v>-7542.4257517795395</v>
      </c>
      <c r="AF216" s="25">
        <f t="shared" si="100"/>
        <v>0</v>
      </c>
      <c r="AG216" s="25">
        <f t="shared" si="101"/>
        <v>0</v>
      </c>
      <c r="AH216" s="25">
        <f t="shared" si="102"/>
        <v>0</v>
      </c>
      <c r="AI216" s="25">
        <f t="shared" si="103"/>
        <v>0</v>
      </c>
      <c r="AJ216" s="25">
        <f t="shared" si="104"/>
        <v>0</v>
      </c>
      <c r="AK216" s="25">
        <f t="shared" si="105"/>
        <v>0</v>
      </c>
      <c r="AL216" s="25">
        <f t="shared" si="106"/>
        <v>0</v>
      </c>
      <c r="AM216" s="25">
        <f t="shared" si="107"/>
        <v>0</v>
      </c>
      <c r="AO216">
        <f t="shared" si="92"/>
        <v>-0.16666666666666607</v>
      </c>
    </row>
    <row r="217" spans="1:41" x14ac:dyDescent="0.3">
      <c r="A217" s="4">
        <f t="shared" si="114"/>
        <v>208</v>
      </c>
      <c r="B217">
        <v>289.1469045024055</v>
      </c>
      <c r="C217" s="5">
        <f t="shared" si="93"/>
        <v>111</v>
      </c>
      <c r="D217" s="6">
        <f t="shared" si="108"/>
        <v>0.11500000000000006</v>
      </c>
      <c r="E217" s="7">
        <f t="shared" si="94"/>
        <v>1380103.3159180295</v>
      </c>
      <c r="I217" s="14"/>
      <c r="J217" s="14"/>
      <c r="K217" s="18"/>
      <c r="L217" s="7">
        <f t="shared" si="95"/>
        <v>17930.686374797591</v>
      </c>
      <c r="M217" s="7">
        <f t="shared" si="120"/>
        <v>1305971.532392425</v>
      </c>
      <c r="N217" s="14">
        <f t="shared" si="109"/>
        <v>62.012375355200874</v>
      </c>
      <c r="O217" s="13">
        <f t="shared" si="121"/>
        <v>9981.9318964429913</v>
      </c>
      <c r="P217" s="7">
        <f t="shared" si="110"/>
        <v>2886244.7088103169</v>
      </c>
      <c r="Q217" s="12">
        <f t="shared" si="115"/>
        <v>207</v>
      </c>
      <c r="R217" s="9">
        <v>289.1469045024055</v>
      </c>
      <c r="S217" s="11">
        <f t="shared" si="118"/>
        <v>0.11500000000000006</v>
      </c>
      <c r="T217" s="10">
        <f t="shared" si="111"/>
        <v>4173059.452901484</v>
      </c>
      <c r="U217" s="10">
        <f t="shared" si="119"/>
        <v>9589027.9114013202</v>
      </c>
      <c r="V217" s="10">
        <f t="shared" si="112"/>
        <v>1000</v>
      </c>
      <c r="W217" s="10">
        <f t="shared" si="113"/>
        <v>687105.61333534098</v>
      </c>
      <c r="X217" s="9">
        <f t="shared" si="96"/>
        <v>3.4584496130813003</v>
      </c>
      <c r="Y217" s="9">
        <f t="shared" si="116"/>
        <v>33166.628319624768</v>
      </c>
      <c r="AA217" s="10">
        <f t="shared" si="97"/>
        <v>7542.4257517795395</v>
      </c>
      <c r="AB217" s="10">
        <f t="shared" si="117"/>
        <v>1568824.556370141</v>
      </c>
      <c r="AC217" s="23"/>
      <c r="AD217" s="25">
        <f t="shared" si="98"/>
        <v>-7542.4257517795395</v>
      </c>
      <c r="AE217" s="25">
        <f t="shared" si="99"/>
        <v>-7542.4257517795395</v>
      </c>
      <c r="AF217" s="25">
        <f t="shared" si="100"/>
        <v>0</v>
      </c>
      <c r="AG217" s="25">
        <f t="shared" si="101"/>
        <v>0</v>
      </c>
      <c r="AH217" s="25">
        <f t="shared" si="102"/>
        <v>0</v>
      </c>
      <c r="AI217" s="25">
        <f t="shared" si="103"/>
        <v>0</v>
      </c>
      <c r="AJ217" s="25">
        <f t="shared" si="104"/>
        <v>0</v>
      </c>
      <c r="AK217" s="25">
        <f t="shared" si="105"/>
        <v>0</v>
      </c>
      <c r="AL217" s="25">
        <f t="shared" si="106"/>
        <v>0</v>
      </c>
      <c r="AM217" s="25">
        <f t="shared" si="107"/>
        <v>0</v>
      </c>
      <c r="AO217">
        <f t="shared" si="92"/>
        <v>-0.25</v>
      </c>
    </row>
    <row r="218" spans="1:41" x14ac:dyDescent="0.3">
      <c r="A218" s="4">
        <f t="shared" si="114"/>
        <v>209</v>
      </c>
      <c r="B218">
        <v>281.33993808084057</v>
      </c>
      <c r="C218" s="5">
        <f t="shared" si="93"/>
        <v>112</v>
      </c>
      <c r="D218" s="6">
        <f t="shared" si="108"/>
        <v>-2.6999999999999958E-2</v>
      </c>
      <c r="E218" s="7">
        <f t="shared" si="94"/>
        <v>1399209.4561837243</v>
      </c>
      <c r="I218" s="14"/>
      <c r="J218" s="14"/>
      <c r="K218" s="18"/>
      <c r="L218" s="7">
        <f t="shared" si="95"/>
        <v>17930.686374797591</v>
      </c>
      <c r="M218" s="7">
        <f t="shared" si="120"/>
        <v>1323902.2187672225</v>
      </c>
      <c r="N218" s="14">
        <f t="shared" si="109"/>
        <v>63.733170971429466</v>
      </c>
      <c r="O218" s="13">
        <f t="shared" si="121"/>
        <v>10045.66506741442</v>
      </c>
      <c r="P218" s="7">
        <f t="shared" si="110"/>
        <v>2826246.7880472359</v>
      </c>
      <c r="Q218" s="12">
        <f t="shared" si="115"/>
        <v>208</v>
      </c>
      <c r="R218" s="9">
        <v>281.33993808084057</v>
      </c>
      <c r="S218" s="11">
        <f t="shared" si="118"/>
        <v>-2.6999999999999958E-2</v>
      </c>
      <c r="T218" s="10">
        <f t="shared" si="111"/>
        <v>4215440.2276420407</v>
      </c>
      <c r="U218" s="10">
        <f t="shared" si="119"/>
        <v>9331097.1577934846</v>
      </c>
      <c r="V218" s="10">
        <f t="shared" si="112"/>
        <v>1000</v>
      </c>
      <c r="W218" s="10">
        <f t="shared" si="113"/>
        <v>688105.61333534098</v>
      </c>
      <c r="X218" s="9">
        <f t="shared" si="96"/>
        <v>3.5544189240301134</v>
      </c>
      <c r="Y218" s="9">
        <f t="shared" si="116"/>
        <v>33170.1827385488</v>
      </c>
      <c r="AA218" s="10">
        <f t="shared" si="97"/>
        <v>7542.4257517795395</v>
      </c>
      <c r="AB218" s="10">
        <f t="shared" si="117"/>
        <v>1576366.9821219204</v>
      </c>
      <c r="AC218" s="23"/>
      <c r="AD218" s="25">
        <f t="shared" si="98"/>
        <v>-7542.4257517795395</v>
      </c>
      <c r="AE218" s="25">
        <f t="shared" si="99"/>
        <v>-7542.4257517795395</v>
      </c>
      <c r="AF218" s="25">
        <f t="shared" si="100"/>
        <v>0</v>
      </c>
      <c r="AG218" s="25">
        <f t="shared" si="101"/>
        <v>0</v>
      </c>
      <c r="AH218" s="25">
        <f t="shared" si="102"/>
        <v>0</v>
      </c>
      <c r="AI218" s="25">
        <f t="shared" si="103"/>
        <v>0</v>
      </c>
      <c r="AJ218" s="25">
        <f t="shared" si="104"/>
        <v>0</v>
      </c>
      <c r="AK218" s="25">
        <f t="shared" si="105"/>
        <v>0</v>
      </c>
      <c r="AL218" s="25">
        <f t="shared" si="106"/>
        <v>0</v>
      </c>
      <c r="AM218" s="25">
        <f t="shared" si="107"/>
        <v>0</v>
      </c>
      <c r="AO218">
        <f t="shared" si="92"/>
        <v>-0.33333333333333393</v>
      </c>
    </row>
    <row r="219" spans="1:41" x14ac:dyDescent="0.3">
      <c r="A219" s="4">
        <f t="shared" si="114"/>
        <v>210</v>
      </c>
      <c r="B219">
        <v>319.32082972175402</v>
      </c>
      <c r="C219" s="5">
        <f t="shared" si="93"/>
        <v>113</v>
      </c>
      <c r="D219" s="6">
        <f t="shared" si="108"/>
        <v>0.13499999999999993</v>
      </c>
      <c r="E219" s="7">
        <f t="shared" si="94"/>
        <v>1418474.8142849661</v>
      </c>
      <c r="I219" s="14"/>
      <c r="J219" s="14"/>
      <c r="K219" s="18"/>
      <c r="L219" s="7">
        <f t="shared" si="95"/>
        <v>17930.686374797591</v>
      </c>
      <c r="M219" s="7">
        <f t="shared" si="120"/>
        <v>1341832.90514202</v>
      </c>
      <c r="N219" s="14">
        <f t="shared" si="109"/>
        <v>56.152573543109668</v>
      </c>
      <c r="O219" s="13">
        <f t="shared" si="121"/>
        <v>10101.81764095753</v>
      </c>
      <c r="P219" s="7">
        <f t="shared" si="110"/>
        <v>3225720.7908084104</v>
      </c>
      <c r="Q219" s="12">
        <f t="shared" si="115"/>
        <v>209</v>
      </c>
      <c r="R219" s="9">
        <v>319.32082972175402</v>
      </c>
      <c r="S219" s="11">
        <f t="shared" si="118"/>
        <v>0.13499999999999993</v>
      </c>
      <c r="T219" s="10">
        <f t="shared" si="111"/>
        <v>4258174.1755054351</v>
      </c>
      <c r="U219" s="10">
        <f t="shared" si="119"/>
        <v>10591930.274095606</v>
      </c>
      <c r="V219" s="10">
        <f t="shared" si="112"/>
        <v>1000</v>
      </c>
      <c r="W219" s="10">
        <f t="shared" si="113"/>
        <v>689105.61333534098</v>
      </c>
      <c r="X219" s="9">
        <f t="shared" si="96"/>
        <v>3.1316466291014216</v>
      </c>
      <c r="Y219" s="9">
        <f t="shared" si="116"/>
        <v>33173.314385177902</v>
      </c>
      <c r="AA219" s="10">
        <f t="shared" si="97"/>
        <v>7542.4257517795395</v>
      </c>
      <c r="AB219" s="10">
        <f t="shared" si="117"/>
        <v>1583909.4078736999</v>
      </c>
      <c r="AC219" s="23"/>
      <c r="AD219" s="25">
        <f t="shared" si="98"/>
        <v>-7542.4257517795395</v>
      </c>
      <c r="AE219" s="25">
        <f t="shared" si="99"/>
        <v>-7542.4257517795395</v>
      </c>
      <c r="AF219" s="25">
        <f t="shared" si="100"/>
        <v>0</v>
      </c>
      <c r="AG219" s="25">
        <f t="shared" si="101"/>
        <v>0</v>
      </c>
      <c r="AH219" s="25">
        <f t="shared" si="102"/>
        <v>0</v>
      </c>
      <c r="AI219" s="25">
        <f t="shared" si="103"/>
        <v>0</v>
      </c>
      <c r="AJ219" s="25">
        <f t="shared" si="104"/>
        <v>0</v>
      </c>
      <c r="AK219" s="25">
        <f t="shared" si="105"/>
        <v>0</v>
      </c>
      <c r="AL219" s="25">
        <f t="shared" si="106"/>
        <v>0</v>
      </c>
      <c r="AM219" s="25">
        <f t="shared" si="107"/>
        <v>0</v>
      </c>
      <c r="AO219">
        <f t="shared" si="92"/>
        <v>-0.41666666666666607</v>
      </c>
    </row>
    <row r="220" spans="1:41" x14ac:dyDescent="0.3">
      <c r="A220" s="4">
        <f t="shared" si="114"/>
        <v>211</v>
      </c>
      <c r="B220">
        <v>326.98452963507611</v>
      </c>
      <c r="C220" s="5">
        <f t="shared" si="93"/>
        <v>114</v>
      </c>
      <c r="D220" s="6">
        <f t="shared" si="108"/>
        <v>2.3999999999999983E-2</v>
      </c>
      <c r="E220" s="7">
        <f t="shared" si="94"/>
        <v>1437900.7170370524</v>
      </c>
      <c r="I220" s="14"/>
      <c r="J220" s="14"/>
      <c r="K220" s="18"/>
      <c r="L220" s="7">
        <f t="shared" si="95"/>
        <v>17930.686374797591</v>
      </c>
      <c r="M220" s="7">
        <f t="shared" si="120"/>
        <v>1359763.5915168175</v>
      </c>
      <c r="N220" s="14">
        <f t="shared" si="109"/>
        <v>54.836497600693036</v>
      </c>
      <c r="O220" s="13">
        <f t="shared" si="121"/>
        <v>10156.654138558222</v>
      </c>
      <c r="P220" s="7">
        <f t="shared" si="110"/>
        <v>3321068.7761626095</v>
      </c>
      <c r="Q220" s="12">
        <f t="shared" si="115"/>
        <v>210</v>
      </c>
      <c r="R220" s="9">
        <v>326.98452963507611</v>
      </c>
      <c r="S220" s="11">
        <f t="shared" si="118"/>
        <v>2.3999999999999983E-2</v>
      </c>
      <c r="T220" s="10">
        <f t="shared" si="111"/>
        <v>4301264.2396010254</v>
      </c>
      <c r="U220" s="10">
        <f t="shared" si="119"/>
        <v>10847160.600673901</v>
      </c>
      <c r="V220" s="10">
        <f t="shared" si="112"/>
        <v>1000</v>
      </c>
      <c r="W220" s="10">
        <f t="shared" si="113"/>
        <v>690105.61333534098</v>
      </c>
      <c r="X220" s="9">
        <f t="shared" si="96"/>
        <v>3.0582486612318571</v>
      </c>
      <c r="Y220" s="9">
        <f t="shared" si="116"/>
        <v>33176.372633839135</v>
      </c>
      <c r="AA220" s="10">
        <f t="shared" si="97"/>
        <v>7542.4257517795395</v>
      </c>
      <c r="AB220" s="10">
        <f t="shared" si="117"/>
        <v>1591451.8336254794</v>
      </c>
      <c r="AC220" s="23"/>
      <c r="AD220" s="25">
        <f t="shared" si="98"/>
        <v>-7542.4257517795395</v>
      </c>
      <c r="AE220" s="25">
        <f t="shared" si="99"/>
        <v>-7542.4257517795395</v>
      </c>
      <c r="AF220" s="25">
        <f t="shared" si="100"/>
        <v>0</v>
      </c>
      <c r="AG220" s="25">
        <f t="shared" si="101"/>
        <v>0</v>
      </c>
      <c r="AH220" s="25">
        <f t="shared" si="102"/>
        <v>0</v>
      </c>
      <c r="AI220" s="25">
        <f t="shared" si="103"/>
        <v>0</v>
      </c>
      <c r="AJ220" s="25">
        <f t="shared" si="104"/>
        <v>0</v>
      </c>
      <c r="AK220" s="25">
        <f t="shared" si="105"/>
        <v>0</v>
      </c>
      <c r="AL220" s="25">
        <f t="shared" si="106"/>
        <v>0</v>
      </c>
      <c r="AM220" s="25">
        <f t="shared" si="107"/>
        <v>0</v>
      </c>
      <c r="AO220">
        <f t="shared" si="92"/>
        <v>-0.5</v>
      </c>
    </row>
    <row r="221" spans="1:41" x14ac:dyDescent="0.3">
      <c r="A221" s="4">
        <f t="shared" si="114"/>
        <v>212</v>
      </c>
      <c r="B221">
        <v>295.92099931974388</v>
      </c>
      <c r="C221" s="5">
        <f t="shared" si="93"/>
        <v>115</v>
      </c>
      <c r="D221" s="6">
        <f t="shared" si="108"/>
        <v>-9.5000000000000001E-2</v>
      </c>
      <c r="E221" s="7">
        <f t="shared" si="94"/>
        <v>1457488.5023120719</v>
      </c>
      <c r="I221" s="14"/>
      <c r="J221" s="14"/>
      <c r="K221" s="18"/>
      <c r="L221" s="7">
        <f t="shared" si="95"/>
        <v>17930.686374797591</v>
      </c>
      <c r="M221" s="7">
        <f t="shared" si="120"/>
        <v>1377694.2778916149</v>
      </c>
      <c r="N221" s="14">
        <f t="shared" si="109"/>
        <v>60.592815028390092</v>
      </c>
      <c r="O221" s="13">
        <f t="shared" si="121"/>
        <v>10217.246953586613</v>
      </c>
      <c r="P221" s="7">
        <f t="shared" si="110"/>
        <v>3023497.9288019594</v>
      </c>
      <c r="Q221" s="12">
        <f t="shared" si="115"/>
        <v>211</v>
      </c>
      <c r="R221" s="9">
        <v>295.92099931974388</v>
      </c>
      <c r="S221" s="11">
        <f t="shared" si="118"/>
        <v>-9.5000000000000001E-2</v>
      </c>
      <c r="T221" s="10">
        <f t="shared" si="111"/>
        <v>4344713.387564077</v>
      </c>
      <c r="U221" s="10">
        <f t="shared" si="119"/>
        <v>9817585.3436098807</v>
      </c>
      <c r="V221" s="10">
        <f t="shared" si="112"/>
        <v>1000</v>
      </c>
      <c r="W221" s="10">
        <f t="shared" si="113"/>
        <v>691105.61333534098</v>
      </c>
      <c r="X221" s="9">
        <f t="shared" si="96"/>
        <v>3.3792802886539857</v>
      </c>
      <c r="Y221" s="9">
        <f t="shared" si="116"/>
        <v>33179.751914127788</v>
      </c>
      <c r="AA221" s="10">
        <f t="shared" si="97"/>
        <v>7542.4257517795395</v>
      </c>
      <c r="AB221" s="10">
        <f t="shared" si="117"/>
        <v>1598994.2593772588</v>
      </c>
      <c r="AC221" s="23"/>
      <c r="AD221" s="25">
        <f t="shared" si="98"/>
        <v>-7542.4257517795395</v>
      </c>
      <c r="AE221" s="25">
        <f t="shared" si="99"/>
        <v>-7542.4257517795395</v>
      </c>
      <c r="AF221" s="25">
        <f t="shared" si="100"/>
        <v>0</v>
      </c>
      <c r="AG221" s="25">
        <f t="shared" si="101"/>
        <v>0</v>
      </c>
      <c r="AH221" s="25">
        <f t="shared" si="102"/>
        <v>0</v>
      </c>
      <c r="AI221" s="25">
        <f t="shared" si="103"/>
        <v>0</v>
      </c>
      <c r="AJ221" s="25">
        <f t="shared" si="104"/>
        <v>0</v>
      </c>
      <c r="AK221" s="25">
        <f t="shared" si="105"/>
        <v>0</v>
      </c>
      <c r="AL221" s="25">
        <f t="shared" si="106"/>
        <v>0</v>
      </c>
      <c r="AM221" s="25">
        <f t="shared" si="107"/>
        <v>0</v>
      </c>
      <c r="AO221">
        <f t="shared" si="92"/>
        <v>-0.58333333333333393</v>
      </c>
    </row>
    <row r="222" spans="1:41" x14ac:dyDescent="0.3">
      <c r="A222" s="4">
        <f t="shared" si="114"/>
        <v>213</v>
      </c>
      <c r="B222">
        <v>300.95165630817951</v>
      </c>
      <c r="C222" s="5">
        <f t="shared" si="93"/>
        <v>116</v>
      </c>
      <c r="D222" s="6">
        <f t="shared" si="108"/>
        <v>1.6999999999999925E-2</v>
      </c>
      <c r="E222" s="7">
        <f t="shared" si="94"/>
        <v>1477239.5191310495</v>
      </c>
      <c r="I222" s="14"/>
      <c r="J222" s="14"/>
      <c r="K222" s="18"/>
      <c r="L222" s="7">
        <f t="shared" si="95"/>
        <v>17930.686374797591</v>
      </c>
      <c r="M222" s="7">
        <f t="shared" si="120"/>
        <v>1395624.9642664124</v>
      </c>
      <c r="N222" s="14">
        <f t="shared" si="109"/>
        <v>59.579955780127918</v>
      </c>
      <c r="O222" s="13">
        <f t="shared" si="121"/>
        <v>10276.82690936674</v>
      </c>
      <c r="P222" s="7">
        <f t="shared" si="110"/>
        <v>3092828.07996639</v>
      </c>
      <c r="Q222" s="12">
        <f t="shared" si="115"/>
        <v>212</v>
      </c>
      <c r="R222" s="9">
        <v>300.95165630817951</v>
      </c>
      <c r="S222" s="11">
        <f t="shared" si="118"/>
        <v>1.6999999999999925E-2</v>
      </c>
      <c r="T222" s="10">
        <f t="shared" si="111"/>
        <v>4388524.6117601544</v>
      </c>
      <c r="U222" s="10">
        <f t="shared" si="119"/>
        <v>9985501.2944512479</v>
      </c>
      <c r="V222" s="10">
        <f t="shared" si="112"/>
        <v>1000</v>
      </c>
      <c r="W222" s="10">
        <f t="shared" si="113"/>
        <v>692105.61333534098</v>
      </c>
      <c r="X222" s="9">
        <f t="shared" si="96"/>
        <v>3.3227928108692093</v>
      </c>
      <c r="Y222" s="9">
        <f t="shared" si="116"/>
        <v>33183.074706938656</v>
      </c>
      <c r="AA222" s="10">
        <f t="shared" si="97"/>
        <v>7542.4257517795395</v>
      </c>
      <c r="AB222" s="10">
        <f t="shared" si="117"/>
        <v>1606536.6851290383</v>
      </c>
      <c r="AC222" s="23"/>
      <c r="AD222" s="25">
        <f t="shared" si="98"/>
        <v>-7542.4257517795395</v>
      </c>
      <c r="AE222" s="25">
        <f t="shared" si="99"/>
        <v>-7542.4257517795395</v>
      </c>
      <c r="AF222" s="25">
        <f t="shared" si="100"/>
        <v>0</v>
      </c>
      <c r="AG222" s="25">
        <f t="shared" si="101"/>
        <v>0</v>
      </c>
      <c r="AH222" s="25">
        <f t="shared" si="102"/>
        <v>0</v>
      </c>
      <c r="AI222" s="25">
        <f t="shared" si="103"/>
        <v>0</v>
      </c>
      <c r="AJ222" s="25">
        <f t="shared" si="104"/>
        <v>0</v>
      </c>
      <c r="AK222" s="25">
        <f t="shared" si="105"/>
        <v>0</v>
      </c>
      <c r="AL222" s="25">
        <f t="shared" si="106"/>
        <v>0</v>
      </c>
      <c r="AM222" s="25">
        <f t="shared" si="107"/>
        <v>0</v>
      </c>
      <c r="AO222">
        <f t="shared" si="92"/>
        <v>-0.66666666666666607</v>
      </c>
    </row>
    <row r="223" spans="1:41" x14ac:dyDescent="0.3">
      <c r="A223" s="4">
        <f t="shared" si="114"/>
        <v>214</v>
      </c>
      <c r="B223">
        <v>290.71929999370138</v>
      </c>
      <c r="C223" s="5">
        <f t="shared" si="93"/>
        <v>117</v>
      </c>
      <c r="D223" s="6">
        <f t="shared" si="108"/>
        <v>-3.4000000000000072E-2</v>
      </c>
      <c r="E223" s="7">
        <f t="shared" si="94"/>
        <v>1497155.1277568527</v>
      </c>
      <c r="I223" s="14"/>
      <c r="J223" s="14"/>
      <c r="K223" s="18"/>
      <c r="L223" s="7">
        <f t="shared" si="95"/>
        <v>17930.686374797591</v>
      </c>
      <c r="M223" s="7">
        <f t="shared" si="120"/>
        <v>1413555.6506412099</v>
      </c>
      <c r="N223" s="14">
        <f t="shared" si="109"/>
        <v>61.676972857275288</v>
      </c>
      <c r="O223" s="13">
        <f t="shared" si="121"/>
        <v>10338.503882224015</v>
      </c>
      <c r="P223" s="7">
        <f t="shared" si="110"/>
        <v>3005602.6116223298</v>
      </c>
      <c r="Q223" s="12">
        <f t="shared" si="115"/>
        <v>213</v>
      </c>
      <c r="R223" s="9">
        <v>290.71929999370138</v>
      </c>
      <c r="S223" s="11">
        <f t="shared" si="118"/>
        <v>-3.4000000000000072E-2</v>
      </c>
      <c r="T223" s="10">
        <f t="shared" si="111"/>
        <v>4432700.9294912005</v>
      </c>
      <c r="U223" s="10">
        <f t="shared" si="119"/>
        <v>9646960.2504399046</v>
      </c>
      <c r="V223" s="10">
        <f t="shared" si="112"/>
        <v>1000</v>
      </c>
      <c r="W223" s="10">
        <f t="shared" si="113"/>
        <v>693105.61333534098</v>
      </c>
      <c r="X223" s="9">
        <f t="shared" si="96"/>
        <v>3.4397441106306519</v>
      </c>
      <c r="Y223" s="9">
        <f t="shared" si="116"/>
        <v>33186.51445104929</v>
      </c>
      <c r="AA223" s="10">
        <f t="shared" si="97"/>
        <v>7542.4257517795395</v>
      </c>
      <c r="AB223" s="10">
        <f t="shared" si="117"/>
        <v>1614079.1108808178</v>
      </c>
      <c r="AC223" s="23"/>
      <c r="AD223" s="25">
        <f t="shared" si="98"/>
        <v>-7542.4257517795395</v>
      </c>
      <c r="AE223" s="25">
        <f t="shared" si="99"/>
        <v>-7542.4257517795395</v>
      </c>
      <c r="AF223" s="25">
        <f t="shared" si="100"/>
        <v>0</v>
      </c>
      <c r="AG223" s="25">
        <f t="shared" si="101"/>
        <v>0</v>
      </c>
      <c r="AH223" s="25">
        <f t="shared" si="102"/>
        <v>0</v>
      </c>
      <c r="AI223" s="25">
        <f t="shared" si="103"/>
        <v>0</v>
      </c>
      <c r="AJ223" s="25">
        <f t="shared" si="104"/>
        <v>0</v>
      </c>
      <c r="AK223" s="25">
        <f t="shared" si="105"/>
        <v>0</v>
      </c>
      <c r="AL223" s="25">
        <f t="shared" si="106"/>
        <v>0</v>
      </c>
      <c r="AM223" s="25">
        <f t="shared" si="107"/>
        <v>0</v>
      </c>
      <c r="AO223">
        <f t="shared" si="92"/>
        <v>-0.75</v>
      </c>
    </row>
    <row r="224" spans="1:41" x14ac:dyDescent="0.3">
      <c r="A224" s="4">
        <f t="shared" si="114"/>
        <v>215</v>
      </c>
      <c r="B224">
        <v>274.43901919405408</v>
      </c>
      <c r="C224" s="5">
        <f t="shared" si="93"/>
        <v>118</v>
      </c>
      <c r="D224" s="6">
        <f t="shared" si="108"/>
        <v>-5.6000000000000077E-2</v>
      </c>
      <c r="E224" s="7">
        <f t="shared" si="94"/>
        <v>1517236.6997878712</v>
      </c>
      <c r="I224" s="14"/>
      <c r="J224" s="14"/>
      <c r="K224" s="18"/>
      <c r="L224" s="7">
        <f t="shared" si="95"/>
        <v>17930.686374797591</v>
      </c>
      <c r="M224" s="7">
        <f t="shared" si="120"/>
        <v>1431486.3370160074</v>
      </c>
      <c r="N224" s="14">
        <f t="shared" si="109"/>
        <v>65.335776331859421</v>
      </c>
      <c r="O224" s="13">
        <f t="shared" si="121"/>
        <v>10403.839658555875</v>
      </c>
      <c r="P224" s="7">
        <f t="shared" si="110"/>
        <v>2855219.5517462767</v>
      </c>
      <c r="Q224" s="12">
        <f t="shared" si="115"/>
        <v>214</v>
      </c>
      <c r="R224" s="9">
        <v>274.43901919405408</v>
      </c>
      <c r="S224" s="11">
        <f t="shared" si="118"/>
        <v>-5.6000000000000077E-2</v>
      </c>
      <c r="T224" s="10">
        <f t="shared" si="111"/>
        <v>4477245.3832033398</v>
      </c>
      <c r="U224" s="10">
        <f t="shared" si="119"/>
        <v>9107674.4764152691</v>
      </c>
      <c r="V224" s="10">
        <f t="shared" si="112"/>
        <v>1000</v>
      </c>
      <c r="W224" s="10">
        <f t="shared" si="113"/>
        <v>694105.61333534098</v>
      </c>
      <c r="X224" s="9">
        <f t="shared" si="96"/>
        <v>3.6437967273629788</v>
      </c>
      <c r="Y224" s="9">
        <f t="shared" si="116"/>
        <v>33190.15824777665</v>
      </c>
      <c r="AA224" s="10">
        <f t="shared" si="97"/>
        <v>7542.4257517795395</v>
      </c>
      <c r="AB224" s="10">
        <f t="shared" si="117"/>
        <v>1621621.5366325972</v>
      </c>
      <c r="AC224" s="23"/>
      <c r="AD224" s="25">
        <f t="shared" si="98"/>
        <v>-7542.4257517795395</v>
      </c>
      <c r="AE224" s="25">
        <f t="shared" si="99"/>
        <v>-7542.4257517795395</v>
      </c>
      <c r="AF224" s="25">
        <f t="shared" si="100"/>
        <v>0</v>
      </c>
      <c r="AG224" s="25">
        <f t="shared" si="101"/>
        <v>0</v>
      </c>
      <c r="AH224" s="25">
        <f t="shared" si="102"/>
        <v>0</v>
      </c>
      <c r="AI224" s="25">
        <f t="shared" si="103"/>
        <v>0</v>
      </c>
      <c r="AJ224" s="25">
        <f t="shared" si="104"/>
        <v>0</v>
      </c>
      <c r="AK224" s="25">
        <f t="shared" si="105"/>
        <v>0</v>
      </c>
      <c r="AL224" s="25">
        <f t="shared" si="106"/>
        <v>0</v>
      </c>
      <c r="AM224" s="25">
        <f t="shared" si="107"/>
        <v>0</v>
      </c>
      <c r="AO224">
        <f t="shared" si="92"/>
        <v>-0.83333333333333393</v>
      </c>
    </row>
    <row r="225" spans="1:41" x14ac:dyDescent="0.3">
      <c r="A225" s="4">
        <f t="shared" si="114"/>
        <v>216</v>
      </c>
      <c r="B225">
        <v>289.258726230533</v>
      </c>
      <c r="C225" s="5">
        <f t="shared" si="93"/>
        <v>119</v>
      </c>
      <c r="D225" s="6">
        <f t="shared" si="108"/>
        <v>5.3999999999999986E-2</v>
      </c>
      <c r="E225" s="7">
        <f t="shared" si="94"/>
        <v>1537485.6182524806</v>
      </c>
      <c r="I225" s="14"/>
      <c r="J225" s="14"/>
      <c r="K225" s="18"/>
      <c r="L225" s="7">
        <f t="shared" si="95"/>
        <v>17930.686374797591</v>
      </c>
      <c r="M225" s="7">
        <f t="shared" si="120"/>
        <v>1449417.0233908049</v>
      </c>
      <c r="N225" s="14">
        <f t="shared" si="109"/>
        <v>61.988402591896978</v>
      </c>
      <c r="O225" s="13">
        <f t="shared" si="121"/>
        <v>10465.828061147771</v>
      </c>
      <c r="P225" s="7">
        <f t="shared" si="110"/>
        <v>3027332.0939153731</v>
      </c>
      <c r="Q225" s="12">
        <f t="shared" si="115"/>
        <v>215</v>
      </c>
      <c r="R225" s="9">
        <v>289.258726230533</v>
      </c>
      <c r="S225" s="11">
        <f t="shared" si="118"/>
        <v>5.3999999999999986E-2</v>
      </c>
      <c r="T225" s="10">
        <f t="shared" si="111"/>
        <v>4522161.0406964095</v>
      </c>
      <c r="U225" s="10">
        <f t="shared" si="119"/>
        <v>9600542.8981416933</v>
      </c>
      <c r="V225" s="10">
        <f t="shared" si="112"/>
        <v>1000</v>
      </c>
      <c r="W225" s="10">
        <f t="shared" si="113"/>
        <v>695105.61333534098</v>
      </c>
      <c r="X225" s="9">
        <f t="shared" si="96"/>
        <v>3.457112644556906</v>
      </c>
      <c r="Y225" s="9">
        <f t="shared" si="116"/>
        <v>33193.615360421209</v>
      </c>
      <c r="AA225" s="10">
        <f t="shared" si="97"/>
        <v>7542.4257517795395</v>
      </c>
      <c r="AB225" s="10">
        <f t="shared" si="117"/>
        <v>1629163.9623843767</v>
      </c>
      <c r="AC225" s="23"/>
      <c r="AD225" s="25">
        <f t="shared" si="98"/>
        <v>-7542.4257517795395</v>
      </c>
      <c r="AE225" s="25">
        <f t="shared" si="99"/>
        <v>-7542.4257517795395</v>
      </c>
      <c r="AF225" s="25">
        <f t="shared" si="100"/>
        <v>0</v>
      </c>
      <c r="AG225" s="25">
        <f t="shared" si="101"/>
        <v>0</v>
      </c>
      <c r="AH225" s="25">
        <f t="shared" si="102"/>
        <v>0</v>
      </c>
      <c r="AI225" s="25">
        <f t="shared" si="103"/>
        <v>0</v>
      </c>
      <c r="AJ225" s="25">
        <f t="shared" si="104"/>
        <v>0</v>
      </c>
      <c r="AK225" s="25">
        <f t="shared" si="105"/>
        <v>0</v>
      </c>
      <c r="AL225" s="25">
        <f t="shared" si="106"/>
        <v>0</v>
      </c>
      <c r="AM225" s="25">
        <f t="shared" si="107"/>
        <v>0</v>
      </c>
      <c r="AO225">
        <f t="shared" si="92"/>
        <v>-0.91666666666666607</v>
      </c>
    </row>
    <row r="226" spans="1:41" x14ac:dyDescent="0.3">
      <c r="A226" s="4">
        <f t="shared" si="114"/>
        <v>217</v>
      </c>
      <c r="B226">
        <v>254.83693780909957</v>
      </c>
      <c r="C226" s="5">
        <f t="shared" si="93"/>
        <v>120</v>
      </c>
      <c r="D226" s="6">
        <f t="shared" si="108"/>
        <v>-0.11900000000000002</v>
      </c>
      <c r="E226" s="7">
        <f t="shared" si="94"/>
        <v>1557903.2777042959</v>
      </c>
      <c r="I226" s="14"/>
      <c r="J226" s="14"/>
      <c r="K226" s="18"/>
      <c r="L226" s="7">
        <f t="shared" si="95"/>
        <v>19741.685698652149</v>
      </c>
      <c r="M226" s="7">
        <f t="shared" si="120"/>
        <v>1469158.7090894571</v>
      </c>
      <c r="N226" s="14">
        <f t="shared" si="109"/>
        <v>77.467912887262855</v>
      </c>
      <c r="O226" s="13">
        <f t="shared" si="121"/>
        <v>10543.295974035034</v>
      </c>
      <c r="P226" s="7">
        <f t="shared" si="110"/>
        <v>2686821.2604380958</v>
      </c>
      <c r="Q226" s="12">
        <f t="shared" si="115"/>
        <v>216</v>
      </c>
      <c r="R226" s="9">
        <v>254.83693780909957</v>
      </c>
      <c r="S226" s="11">
        <f t="shared" si="118"/>
        <v>-0.11900000000000002</v>
      </c>
      <c r="T226" s="10">
        <f t="shared" si="111"/>
        <v>4567450.9953352567</v>
      </c>
      <c r="U226" s="10">
        <f t="shared" si="119"/>
        <v>8458959.2932628319</v>
      </c>
      <c r="V226" s="10">
        <f t="shared" si="112"/>
        <v>1000</v>
      </c>
      <c r="W226" s="10">
        <f t="shared" si="113"/>
        <v>696105.61333534098</v>
      </c>
      <c r="X226" s="9">
        <f t="shared" si="96"/>
        <v>3.9240779166366697</v>
      </c>
      <c r="Y226" s="9">
        <f t="shared" si="116"/>
        <v>33197.539438337844</v>
      </c>
      <c r="AA226" s="10">
        <f t="shared" si="97"/>
        <v>7542.4257517795395</v>
      </c>
      <c r="AB226" s="10">
        <f t="shared" si="117"/>
        <v>1636706.3881361561</v>
      </c>
      <c r="AC226" s="23"/>
      <c r="AD226" s="25">
        <f t="shared" si="98"/>
        <v>-7542.4257517795395</v>
      </c>
      <c r="AE226" s="25">
        <f t="shared" si="99"/>
        <v>-7542.4257517795395</v>
      </c>
      <c r="AF226" s="25">
        <f t="shared" si="100"/>
        <v>0</v>
      </c>
      <c r="AG226" s="25">
        <f t="shared" si="101"/>
        <v>0</v>
      </c>
      <c r="AH226" s="25">
        <f t="shared" si="102"/>
        <v>0</v>
      </c>
      <c r="AI226" s="25">
        <f t="shared" si="103"/>
        <v>0</v>
      </c>
      <c r="AJ226" s="25">
        <f t="shared" si="104"/>
        <v>0</v>
      </c>
      <c r="AK226" s="25">
        <f t="shared" si="105"/>
        <v>0</v>
      </c>
      <c r="AL226" s="25">
        <f t="shared" si="106"/>
        <v>0</v>
      </c>
      <c r="AM226" s="25">
        <f t="shared" si="107"/>
        <v>0</v>
      </c>
      <c r="AO226">
        <f t="shared" si="92"/>
        <v>0</v>
      </c>
    </row>
    <row r="227" spans="1:41" x14ac:dyDescent="0.3">
      <c r="A227" s="4">
        <f t="shared" si="114"/>
        <v>218</v>
      </c>
      <c r="B227">
        <v>280.5754685278186</v>
      </c>
      <c r="C227" s="5">
        <f t="shared" si="93"/>
        <v>121</v>
      </c>
      <c r="D227" s="6">
        <f t="shared" si="108"/>
        <v>0.10099999999999991</v>
      </c>
      <c r="E227" s="7">
        <f t="shared" si="94"/>
        <v>1578491.0843182087</v>
      </c>
      <c r="I227" s="14"/>
      <c r="J227" s="14"/>
      <c r="K227" s="18"/>
      <c r="L227" s="7">
        <f t="shared" si="95"/>
        <v>19741.685698652149</v>
      </c>
      <c r="M227" s="7">
        <f t="shared" si="120"/>
        <v>1488900.3947881092</v>
      </c>
      <c r="N227" s="14">
        <f t="shared" si="109"/>
        <v>70.361410433481268</v>
      </c>
      <c r="O227" s="13">
        <f t="shared" si="121"/>
        <v>10613.657384468515</v>
      </c>
      <c r="P227" s="7">
        <f t="shared" si="110"/>
        <v>2977931.8934409954</v>
      </c>
      <c r="Q227" s="12">
        <f t="shared" si="115"/>
        <v>217</v>
      </c>
      <c r="R227" s="9">
        <v>280.5754685278186</v>
      </c>
      <c r="S227" s="11">
        <f t="shared" si="118"/>
        <v>0.10099999999999991</v>
      </c>
      <c r="T227" s="10">
        <f t="shared" si="111"/>
        <v>4613118.3662627628</v>
      </c>
      <c r="U227" s="10">
        <f t="shared" si="119"/>
        <v>9314415.1818823777</v>
      </c>
      <c r="V227" s="10">
        <f t="shared" si="112"/>
        <v>1000</v>
      </c>
      <c r="W227" s="10">
        <f t="shared" si="113"/>
        <v>697105.61333534098</v>
      </c>
      <c r="X227" s="9">
        <f t="shared" si="96"/>
        <v>3.5641034665183198</v>
      </c>
      <c r="Y227" s="9">
        <f t="shared" si="116"/>
        <v>33201.103541804361</v>
      </c>
      <c r="AA227" s="10">
        <f t="shared" si="97"/>
        <v>7542.4257517795395</v>
      </c>
      <c r="AB227" s="10">
        <f t="shared" si="117"/>
        <v>1644248.8138879356</v>
      </c>
      <c r="AC227" s="23"/>
      <c r="AD227" s="25">
        <f t="shared" si="98"/>
        <v>-7542.4257517795395</v>
      </c>
      <c r="AE227" s="25">
        <f t="shared" si="99"/>
        <v>-7542.4257517795395</v>
      </c>
      <c r="AF227" s="25">
        <f t="shared" si="100"/>
        <v>0</v>
      </c>
      <c r="AG227" s="25">
        <f t="shared" si="101"/>
        <v>0</v>
      </c>
      <c r="AH227" s="25">
        <f t="shared" si="102"/>
        <v>0</v>
      </c>
      <c r="AI227" s="25">
        <f t="shared" si="103"/>
        <v>0</v>
      </c>
      <c r="AJ227" s="25">
        <f t="shared" si="104"/>
        <v>0</v>
      </c>
      <c r="AK227" s="25">
        <f t="shared" si="105"/>
        <v>0</v>
      </c>
      <c r="AL227" s="25">
        <f t="shared" si="106"/>
        <v>0</v>
      </c>
      <c r="AM227" s="25">
        <f t="shared" si="107"/>
        <v>0</v>
      </c>
      <c r="AO227">
        <f t="shared" si="92"/>
        <v>-8.3333333333333925E-2</v>
      </c>
    </row>
    <row r="228" spans="1:41" x14ac:dyDescent="0.3">
      <c r="A228" s="4">
        <f t="shared" si="114"/>
        <v>219</v>
      </c>
      <c r="B228">
        <v>295.44596835979297</v>
      </c>
      <c r="C228" s="5">
        <f t="shared" si="93"/>
        <v>122</v>
      </c>
      <c r="D228" s="6">
        <f t="shared" si="108"/>
        <v>5.299999999999995E-2</v>
      </c>
      <c r="E228" s="7">
        <f t="shared" si="94"/>
        <v>1599250.4559872386</v>
      </c>
      <c r="I228" s="14"/>
      <c r="J228" s="14"/>
      <c r="K228" s="18"/>
      <c r="L228" s="7">
        <f t="shared" si="95"/>
        <v>19741.685698652149</v>
      </c>
      <c r="M228" s="7">
        <f t="shared" si="120"/>
        <v>1508642.0804867614</v>
      </c>
      <c r="N228" s="14">
        <f t="shared" si="109"/>
        <v>66.819952928282305</v>
      </c>
      <c r="O228" s="13">
        <f t="shared" si="121"/>
        <v>10680.477337396798</v>
      </c>
      <c r="P228" s="7">
        <f t="shared" si="110"/>
        <v>3155503.9694920206</v>
      </c>
      <c r="Q228" s="12">
        <f t="shared" si="115"/>
        <v>218</v>
      </c>
      <c r="R228" s="9">
        <v>295.44596835979297</v>
      </c>
      <c r="S228" s="11">
        <f t="shared" si="118"/>
        <v>5.299999999999995E-2</v>
      </c>
      <c r="T228" s="10">
        <f t="shared" si="111"/>
        <v>4659166.2986146621</v>
      </c>
      <c r="U228" s="10">
        <f t="shared" si="119"/>
        <v>9809132.186522143</v>
      </c>
      <c r="V228" s="10">
        <f t="shared" si="112"/>
        <v>1000</v>
      </c>
      <c r="W228" s="10">
        <f t="shared" si="113"/>
        <v>698105.61333534098</v>
      </c>
      <c r="X228" s="9">
        <f t="shared" si="96"/>
        <v>3.384713643417208</v>
      </c>
      <c r="Y228" s="9">
        <f t="shared" si="116"/>
        <v>33204.488255447781</v>
      </c>
      <c r="AA228" s="10">
        <f t="shared" si="97"/>
        <v>7542.4257517795395</v>
      </c>
      <c r="AB228" s="10">
        <f t="shared" si="117"/>
        <v>1651791.2396397151</v>
      </c>
      <c r="AC228" s="23"/>
      <c r="AD228" s="25">
        <f t="shared" si="98"/>
        <v>-7542.4257517795395</v>
      </c>
      <c r="AE228" s="25">
        <f t="shared" si="99"/>
        <v>-7542.4257517795395</v>
      </c>
      <c r="AF228" s="25">
        <f t="shared" si="100"/>
        <v>0</v>
      </c>
      <c r="AG228" s="25">
        <f t="shared" si="101"/>
        <v>0</v>
      </c>
      <c r="AH228" s="25">
        <f t="shared" si="102"/>
        <v>0</v>
      </c>
      <c r="AI228" s="25">
        <f t="shared" si="103"/>
        <v>0</v>
      </c>
      <c r="AJ228" s="25">
        <f t="shared" si="104"/>
        <v>0</v>
      </c>
      <c r="AK228" s="25">
        <f t="shared" si="105"/>
        <v>0</v>
      </c>
      <c r="AL228" s="25">
        <f t="shared" si="106"/>
        <v>0</v>
      </c>
      <c r="AM228" s="25">
        <f t="shared" si="107"/>
        <v>0</v>
      </c>
      <c r="AO228">
        <f t="shared" ref="AO228:AO291" si="122">IF(C228="NA","NA",INT(C228/12)-(C228/12))</f>
        <v>-0.16666666666666607</v>
      </c>
    </row>
    <row r="229" spans="1:41" x14ac:dyDescent="0.3">
      <c r="A229" s="4">
        <f t="shared" si="114"/>
        <v>220</v>
      </c>
      <c r="B229">
        <v>306.67291515746513</v>
      </c>
      <c r="C229" s="5">
        <f t="shared" si="93"/>
        <v>123</v>
      </c>
      <c r="D229" s="6">
        <f t="shared" si="108"/>
        <v>3.8000000000000075E-2</v>
      </c>
      <c r="E229" s="7">
        <f t="shared" si="94"/>
        <v>1620182.8224201766</v>
      </c>
      <c r="I229" s="14"/>
      <c r="J229" s="14"/>
      <c r="K229" s="18"/>
      <c r="L229" s="7">
        <f t="shared" si="95"/>
        <v>19741.685698652149</v>
      </c>
      <c r="M229" s="7">
        <f t="shared" si="120"/>
        <v>1528383.7661854136</v>
      </c>
      <c r="N229" s="14">
        <f t="shared" si="109"/>
        <v>64.373750412603371</v>
      </c>
      <c r="O229" s="13">
        <f t="shared" si="121"/>
        <v>10744.851087809402</v>
      </c>
      <c r="P229" s="7">
        <f t="shared" si="110"/>
        <v>3295154.8060313696</v>
      </c>
      <c r="Q229" s="12">
        <f t="shared" si="115"/>
        <v>219</v>
      </c>
      <c r="R229" s="9">
        <v>306.67291515746513</v>
      </c>
      <c r="S229" s="11">
        <f t="shared" si="118"/>
        <v>3.8000000000000075E-2</v>
      </c>
      <c r="T229" s="10">
        <f t="shared" si="111"/>
        <v>4705597.9637361635</v>
      </c>
      <c r="U229" s="10">
        <f t="shared" si="119"/>
        <v>10182917.209609985</v>
      </c>
      <c r="V229" s="10">
        <f t="shared" si="112"/>
        <v>1000</v>
      </c>
      <c r="W229" s="10">
        <f t="shared" si="113"/>
        <v>699105.61333534098</v>
      </c>
      <c r="X229" s="9">
        <f t="shared" si="96"/>
        <v>3.2608031246793909</v>
      </c>
      <c r="Y229" s="9">
        <f t="shared" si="116"/>
        <v>33207.749058572459</v>
      </c>
      <c r="AA229" s="10">
        <f t="shared" si="97"/>
        <v>7542.4257517795395</v>
      </c>
      <c r="AB229" s="10">
        <f t="shared" si="117"/>
        <v>1659333.6653914945</v>
      </c>
      <c r="AC229" s="23"/>
      <c r="AD229" s="25">
        <f t="shared" si="98"/>
        <v>-7542.4257517795395</v>
      </c>
      <c r="AE229" s="25">
        <f t="shared" si="99"/>
        <v>-7542.4257517795395</v>
      </c>
      <c r="AF229" s="25">
        <f t="shared" si="100"/>
        <v>0</v>
      </c>
      <c r="AG229" s="25">
        <f t="shared" si="101"/>
        <v>0</v>
      </c>
      <c r="AH229" s="25">
        <f t="shared" si="102"/>
        <v>0</v>
      </c>
      <c r="AI229" s="25">
        <f t="shared" si="103"/>
        <v>0</v>
      </c>
      <c r="AJ229" s="25">
        <f t="shared" si="104"/>
        <v>0</v>
      </c>
      <c r="AK229" s="25">
        <f t="shared" si="105"/>
        <v>0</v>
      </c>
      <c r="AL229" s="25">
        <f t="shared" si="106"/>
        <v>0</v>
      </c>
      <c r="AM229" s="25">
        <f t="shared" si="107"/>
        <v>0</v>
      </c>
      <c r="AO229">
        <f t="shared" si="122"/>
        <v>-0.25</v>
      </c>
    </row>
    <row r="230" spans="1:41" x14ac:dyDescent="0.3">
      <c r="A230" s="4">
        <f t="shared" si="114"/>
        <v>221</v>
      </c>
      <c r="B230">
        <v>281.21906319939552</v>
      </c>
      <c r="C230" s="5">
        <f t="shared" si="93"/>
        <v>124</v>
      </c>
      <c r="D230" s="6">
        <f t="shared" si="108"/>
        <v>-8.3000000000000004E-2</v>
      </c>
      <c r="E230" s="7">
        <f t="shared" si="94"/>
        <v>1641289.6252400558</v>
      </c>
      <c r="I230" s="14"/>
      <c r="J230" s="14"/>
      <c r="K230" s="18"/>
      <c r="L230" s="7">
        <f t="shared" si="95"/>
        <v>19741.685698652149</v>
      </c>
      <c r="M230" s="7">
        <f t="shared" si="120"/>
        <v>1548125.4518840658</v>
      </c>
      <c r="N230" s="14">
        <f t="shared" si="109"/>
        <v>70.200382129338465</v>
      </c>
      <c r="O230" s="13">
        <f t="shared" si="121"/>
        <v>10815.05146993874</v>
      </c>
      <c r="P230" s="7">
        <f t="shared" si="110"/>
        <v>3041398.6428294182</v>
      </c>
      <c r="Q230" s="12">
        <f t="shared" si="115"/>
        <v>220</v>
      </c>
      <c r="R230" s="9">
        <v>281.21906319939552</v>
      </c>
      <c r="S230" s="11">
        <f t="shared" si="118"/>
        <v>-8.3000000000000004E-2</v>
      </c>
      <c r="T230" s="10">
        <f t="shared" si="111"/>
        <v>4752416.5594003424</v>
      </c>
      <c r="U230" s="10">
        <f t="shared" si="119"/>
        <v>9338652.0812123567</v>
      </c>
      <c r="V230" s="10">
        <f t="shared" si="112"/>
        <v>1000</v>
      </c>
      <c r="W230" s="10">
        <f t="shared" si="113"/>
        <v>700105.61333534098</v>
      </c>
      <c r="X230" s="9">
        <f t="shared" si="96"/>
        <v>3.5559467008499355</v>
      </c>
      <c r="Y230" s="9">
        <f t="shared" si="116"/>
        <v>33211.305005273309</v>
      </c>
      <c r="AA230" s="10">
        <f t="shared" si="97"/>
        <v>7542.4257517795395</v>
      </c>
      <c r="AB230" s="10">
        <f t="shared" si="117"/>
        <v>1666876.091143274</v>
      </c>
      <c r="AC230" s="23"/>
      <c r="AD230" s="25">
        <f t="shared" si="98"/>
        <v>-7542.4257517795395</v>
      </c>
      <c r="AE230" s="25">
        <f t="shared" si="99"/>
        <v>-7542.4257517795395</v>
      </c>
      <c r="AF230" s="25">
        <f t="shared" si="100"/>
        <v>0</v>
      </c>
      <c r="AG230" s="25">
        <f t="shared" si="101"/>
        <v>0</v>
      </c>
      <c r="AH230" s="25">
        <f t="shared" si="102"/>
        <v>0</v>
      </c>
      <c r="AI230" s="25">
        <f t="shared" si="103"/>
        <v>0</v>
      </c>
      <c r="AJ230" s="25">
        <f t="shared" si="104"/>
        <v>0</v>
      </c>
      <c r="AK230" s="25">
        <f t="shared" si="105"/>
        <v>0</v>
      </c>
      <c r="AL230" s="25">
        <f t="shared" si="106"/>
        <v>0</v>
      </c>
      <c r="AM230" s="25">
        <f t="shared" si="107"/>
        <v>0</v>
      </c>
      <c r="AO230">
        <f t="shared" si="122"/>
        <v>-0.33333333333333393</v>
      </c>
    </row>
    <row r="231" spans="1:41" x14ac:dyDescent="0.3">
      <c r="A231" s="4">
        <f t="shared" si="114"/>
        <v>222</v>
      </c>
      <c r="B231">
        <v>249.16008999466445</v>
      </c>
      <c r="C231" s="5">
        <f t="shared" si="93"/>
        <v>125</v>
      </c>
      <c r="D231" s="6">
        <f t="shared" si="108"/>
        <v>-0.11399999999999995</v>
      </c>
      <c r="E231" s="7">
        <f t="shared" si="94"/>
        <v>1662572.3180834332</v>
      </c>
      <c r="I231" s="14"/>
      <c r="J231" s="14"/>
      <c r="K231" s="18"/>
      <c r="L231" s="7">
        <f t="shared" si="95"/>
        <v>19741.685698652149</v>
      </c>
      <c r="M231" s="7">
        <f t="shared" si="120"/>
        <v>1567867.1375827179</v>
      </c>
      <c r="N231" s="14">
        <f t="shared" si="109"/>
        <v>79.232936940562595</v>
      </c>
      <c r="O231" s="13">
        <f t="shared" si="121"/>
        <v>10894.284406879304</v>
      </c>
      <c r="P231" s="7">
        <f t="shared" si="110"/>
        <v>2714420.883245517</v>
      </c>
      <c r="Q231" s="12">
        <f t="shared" si="115"/>
        <v>221</v>
      </c>
      <c r="R231" s="9">
        <v>249.16008999466445</v>
      </c>
      <c r="S231" s="11">
        <f t="shared" si="118"/>
        <v>-0.11399999999999995</v>
      </c>
      <c r="T231" s="10">
        <f t="shared" si="111"/>
        <v>4799625.3100283882</v>
      </c>
      <c r="U231" s="10">
        <f t="shared" si="119"/>
        <v>8274931.7439541481</v>
      </c>
      <c r="V231" s="10">
        <f t="shared" si="112"/>
        <v>1000</v>
      </c>
      <c r="W231" s="10">
        <f t="shared" si="113"/>
        <v>701105.61333534098</v>
      </c>
      <c r="X231" s="9">
        <f t="shared" si="96"/>
        <v>4.0134838610044419</v>
      </c>
      <c r="Y231" s="9">
        <f t="shared" si="116"/>
        <v>33215.318489134312</v>
      </c>
      <c r="AA231" s="10">
        <f t="shared" si="97"/>
        <v>7542.4257517795395</v>
      </c>
      <c r="AB231" s="10">
        <f t="shared" si="117"/>
        <v>1674418.5168950534</v>
      </c>
      <c r="AC231" s="23"/>
      <c r="AD231" s="25">
        <f t="shared" si="98"/>
        <v>-7542.4257517795395</v>
      </c>
      <c r="AE231" s="25">
        <f t="shared" si="99"/>
        <v>-7542.4257517795395</v>
      </c>
      <c r="AF231" s="25">
        <f t="shared" si="100"/>
        <v>0</v>
      </c>
      <c r="AG231" s="25">
        <f t="shared" si="101"/>
        <v>0</v>
      </c>
      <c r="AH231" s="25">
        <f t="shared" si="102"/>
        <v>0</v>
      </c>
      <c r="AI231" s="25">
        <f t="shared" si="103"/>
        <v>0</v>
      </c>
      <c r="AJ231" s="25">
        <f t="shared" si="104"/>
        <v>0</v>
      </c>
      <c r="AK231" s="25">
        <f t="shared" si="105"/>
        <v>0</v>
      </c>
      <c r="AL231" s="25">
        <f t="shared" si="106"/>
        <v>0</v>
      </c>
      <c r="AM231" s="25">
        <f t="shared" si="107"/>
        <v>0</v>
      </c>
      <c r="AO231">
        <f t="shared" si="122"/>
        <v>-0.41666666666666607</v>
      </c>
    </row>
    <row r="232" spans="1:41" x14ac:dyDescent="0.3">
      <c r="A232" s="4">
        <f t="shared" si="114"/>
        <v>223</v>
      </c>
      <c r="B232">
        <v>246.41932900472312</v>
      </c>
      <c r="C232" s="5">
        <f t="shared" si="93"/>
        <v>126</v>
      </c>
      <c r="D232" s="6">
        <f t="shared" si="108"/>
        <v>-1.1000000000000051E-2</v>
      </c>
      <c r="E232" s="7">
        <f t="shared" si="94"/>
        <v>1684032.3667005068</v>
      </c>
      <c r="I232" s="14"/>
      <c r="J232" s="14"/>
      <c r="K232" s="18"/>
      <c r="L232" s="7">
        <f t="shared" si="95"/>
        <v>19741.685698652149</v>
      </c>
      <c r="M232" s="7">
        <f t="shared" si="120"/>
        <v>1587608.8232813701</v>
      </c>
      <c r="N232" s="14">
        <f t="shared" si="109"/>
        <v>80.114193064269557</v>
      </c>
      <c r="O232" s="13">
        <f t="shared" si="121"/>
        <v>10974.398599943574</v>
      </c>
      <c r="P232" s="7">
        <f t="shared" si="110"/>
        <v>2704303.9392284681</v>
      </c>
      <c r="Q232" s="12">
        <f t="shared" si="115"/>
        <v>222</v>
      </c>
      <c r="R232" s="9">
        <v>246.41932900472312</v>
      </c>
      <c r="S232" s="11">
        <f t="shared" si="118"/>
        <v>-1.1000000000000051E-2</v>
      </c>
      <c r="T232" s="10">
        <f t="shared" si="111"/>
        <v>4847227.4669116689</v>
      </c>
      <c r="U232" s="10">
        <f t="shared" si="119"/>
        <v>8184896.4947706526</v>
      </c>
      <c r="V232" s="10">
        <f t="shared" si="112"/>
        <v>1000</v>
      </c>
      <c r="W232" s="10">
        <f t="shared" si="113"/>
        <v>702105.61333534098</v>
      </c>
      <c r="X232" s="9">
        <f t="shared" si="96"/>
        <v>4.058123216384673</v>
      </c>
      <c r="Y232" s="9">
        <f t="shared" si="116"/>
        <v>33219.376612350694</v>
      </c>
      <c r="AA232" s="10">
        <f t="shared" si="97"/>
        <v>7542.4257517795395</v>
      </c>
      <c r="AB232" s="10">
        <f t="shared" si="117"/>
        <v>1681960.9426468329</v>
      </c>
      <c r="AC232" s="23"/>
      <c r="AD232" s="25">
        <f t="shared" si="98"/>
        <v>-7542.4257517795395</v>
      </c>
      <c r="AE232" s="25">
        <f t="shared" si="99"/>
        <v>-7542.4257517795395</v>
      </c>
      <c r="AF232" s="25">
        <f t="shared" si="100"/>
        <v>0</v>
      </c>
      <c r="AG232" s="25">
        <f t="shared" si="101"/>
        <v>0</v>
      </c>
      <c r="AH232" s="25">
        <f t="shared" si="102"/>
        <v>0</v>
      </c>
      <c r="AI232" s="25">
        <f t="shared" si="103"/>
        <v>0</v>
      </c>
      <c r="AJ232" s="25">
        <f t="shared" si="104"/>
        <v>0</v>
      </c>
      <c r="AK232" s="25">
        <f t="shared" si="105"/>
        <v>0</v>
      </c>
      <c r="AL232" s="25">
        <f t="shared" si="106"/>
        <v>0</v>
      </c>
      <c r="AM232" s="25">
        <f t="shared" si="107"/>
        <v>0</v>
      </c>
      <c r="AO232">
        <f t="shared" si="122"/>
        <v>-0.5</v>
      </c>
    </row>
    <row r="233" spans="1:41" x14ac:dyDescent="0.3">
      <c r="A233" s="4">
        <f t="shared" si="114"/>
        <v>224</v>
      </c>
      <c r="B233">
        <v>225.72010536832639</v>
      </c>
      <c r="C233" s="5">
        <f t="shared" si="93"/>
        <v>127</v>
      </c>
      <c r="D233" s="6">
        <f t="shared" si="108"/>
        <v>-8.3999999999999977E-2</v>
      </c>
      <c r="E233" s="7">
        <f t="shared" si="94"/>
        <v>1705671.249056055</v>
      </c>
      <c r="I233" s="14"/>
      <c r="J233" s="14"/>
      <c r="K233" s="18"/>
      <c r="L233" s="7">
        <f t="shared" si="95"/>
        <v>19741.685698652149</v>
      </c>
      <c r="M233" s="7">
        <f t="shared" si="120"/>
        <v>1607350.5089800223</v>
      </c>
      <c r="N233" s="14">
        <f t="shared" si="109"/>
        <v>87.460909458809567</v>
      </c>
      <c r="O233" s="13">
        <f t="shared" si="121"/>
        <v>11061.859509402384</v>
      </c>
      <c r="P233" s="7">
        <f t="shared" si="110"/>
        <v>2496884.0940319295</v>
      </c>
      <c r="Q233" s="12">
        <f t="shared" si="115"/>
        <v>223</v>
      </c>
      <c r="R233" s="9">
        <v>225.72010536832639</v>
      </c>
      <c r="S233" s="11">
        <f t="shared" si="118"/>
        <v>-8.3999999999999977E-2</v>
      </c>
      <c r="T233" s="10">
        <f t="shared" si="111"/>
        <v>4895226.3084356431</v>
      </c>
      <c r="U233" s="10">
        <f t="shared" si="119"/>
        <v>7498281.1892099185</v>
      </c>
      <c r="V233" s="10">
        <f t="shared" si="112"/>
        <v>1000</v>
      </c>
      <c r="W233" s="10">
        <f t="shared" si="113"/>
        <v>703105.61333534098</v>
      </c>
      <c r="X233" s="9">
        <f t="shared" si="96"/>
        <v>4.4302655200706038</v>
      </c>
      <c r="Y233" s="9">
        <f t="shared" si="116"/>
        <v>33223.806877870767</v>
      </c>
      <c r="AA233" s="10">
        <f t="shared" si="97"/>
        <v>7542.4257517795395</v>
      </c>
      <c r="AB233" s="10">
        <f t="shared" si="117"/>
        <v>1689503.3683986124</v>
      </c>
      <c r="AC233" s="23"/>
      <c r="AD233" s="25">
        <f t="shared" si="98"/>
        <v>-7542.4257517795395</v>
      </c>
      <c r="AE233" s="25">
        <f t="shared" si="99"/>
        <v>-7542.4257517795395</v>
      </c>
      <c r="AF233" s="25">
        <f t="shared" si="100"/>
        <v>0</v>
      </c>
      <c r="AG233" s="25">
        <f t="shared" si="101"/>
        <v>0</v>
      </c>
      <c r="AH233" s="25">
        <f t="shared" si="102"/>
        <v>0</v>
      </c>
      <c r="AI233" s="25">
        <f t="shared" si="103"/>
        <v>0</v>
      </c>
      <c r="AJ233" s="25">
        <f t="shared" si="104"/>
        <v>0</v>
      </c>
      <c r="AK233" s="25">
        <f t="shared" si="105"/>
        <v>0</v>
      </c>
      <c r="AL233" s="25">
        <f t="shared" si="106"/>
        <v>0</v>
      </c>
      <c r="AM233" s="25">
        <f t="shared" si="107"/>
        <v>0</v>
      </c>
      <c r="AO233">
        <f t="shared" si="122"/>
        <v>-0.58333333333333393</v>
      </c>
    </row>
    <row r="234" spans="1:41" x14ac:dyDescent="0.3">
      <c r="A234" s="4">
        <f t="shared" si="114"/>
        <v>225</v>
      </c>
      <c r="B234">
        <v>239.48903179579429</v>
      </c>
      <c r="C234" s="5">
        <f t="shared" si="93"/>
        <v>128</v>
      </c>
      <c r="D234" s="6">
        <f t="shared" si="108"/>
        <v>6.0999999999999971E-2</v>
      </c>
      <c r="E234" s="7">
        <f t="shared" si="94"/>
        <v>1727490.4554312327</v>
      </c>
      <c r="I234" s="14"/>
      <c r="J234" s="14"/>
      <c r="K234" s="18"/>
      <c r="L234" s="7">
        <f t="shared" si="95"/>
        <v>19741.685698652149</v>
      </c>
      <c r="M234" s="7">
        <f t="shared" si="120"/>
        <v>1627092.1946786745</v>
      </c>
      <c r="N234" s="14">
        <f t="shared" si="109"/>
        <v>82.432525408868585</v>
      </c>
      <c r="O234" s="13">
        <f t="shared" si="121"/>
        <v>11144.292034811253</v>
      </c>
      <c r="P234" s="7">
        <f t="shared" si="110"/>
        <v>2668935.7094665291</v>
      </c>
      <c r="Q234" s="12">
        <f t="shared" si="115"/>
        <v>224</v>
      </c>
      <c r="R234" s="9">
        <v>239.48903179579429</v>
      </c>
      <c r="S234" s="11">
        <f t="shared" si="118"/>
        <v>6.0999999999999971E-2</v>
      </c>
      <c r="T234" s="10">
        <f t="shared" si="111"/>
        <v>4943625.1403056523</v>
      </c>
      <c r="U234" s="10">
        <f t="shared" si="119"/>
        <v>7956737.3417517236</v>
      </c>
      <c r="V234" s="10">
        <f t="shared" si="112"/>
        <v>1000</v>
      </c>
      <c r="W234" s="10">
        <f t="shared" si="113"/>
        <v>704105.61333534098</v>
      </c>
      <c r="X234" s="9">
        <f t="shared" si="96"/>
        <v>4.1755565693408139</v>
      </c>
      <c r="Y234" s="9">
        <f t="shared" si="116"/>
        <v>33227.982434440106</v>
      </c>
      <c r="AA234" s="10">
        <f t="shared" si="97"/>
        <v>7542.4257517795395</v>
      </c>
      <c r="AB234" s="10">
        <f t="shared" si="117"/>
        <v>1697045.7941503918</v>
      </c>
      <c r="AC234" s="23"/>
      <c r="AD234" s="25">
        <f t="shared" si="98"/>
        <v>-7542.4257517795395</v>
      </c>
      <c r="AE234" s="25">
        <f t="shared" si="99"/>
        <v>-7542.4257517795395</v>
      </c>
      <c r="AF234" s="25">
        <f t="shared" si="100"/>
        <v>0</v>
      </c>
      <c r="AG234" s="25">
        <f t="shared" si="101"/>
        <v>0</v>
      </c>
      <c r="AH234" s="25">
        <f t="shared" si="102"/>
        <v>0</v>
      </c>
      <c r="AI234" s="25">
        <f t="shared" si="103"/>
        <v>0</v>
      </c>
      <c r="AJ234" s="25">
        <f t="shared" si="104"/>
        <v>0</v>
      </c>
      <c r="AK234" s="25">
        <f t="shared" si="105"/>
        <v>0</v>
      </c>
      <c r="AL234" s="25">
        <f t="shared" si="106"/>
        <v>0</v>
      </c>
      <c r="AM234" s="25">
        <f t="shared" si="107"/>
        <v>0</v>
      </c>
      <c r="AO234">
        <f t="shared" si="122"/>
        <v>-0.66666666666666607</v>
      </c>
    </row>
    <row r="235" spans="1:41" x14ac:dyDescent="0.3">
      <c r="A235" s="4">
        <f t="shared" si="114"/>
        <v>226</v>
      </c>
      <c r="B235">
        <v>218.17450796596862</v>
      </c>
      <c r="C235" s="5">
        <f t="shared" si="93"/>
        <v>129</v>
      </c>
      <c r="D235" s="6">
        <f t="shared" si="108"/>
        <v>-8.8999999999999926E-2</v>
      </c>
      <c r="E235" s="7">
        <f t="shared" si="94"/>
        <v>1749491.4885262039</v>
      </c>
      <c r="I235" s="14"/>
      <c r="J235" s="14"/>
      <c r="K235" s="18"/>
      <c r="L235" s="7">
        <f t="shared" si="95"/>
        <v>19741.685698652149</v>
      </c>
      <c r="M235" s="7">
        <f t="shared" si="120"/>
        <v>1646833.8803773266</v>
      </c>
      <c r="N235" s="14">
        <f t="shared" si="109"/>
        <v>90.485757858253109</v>
      </c>
      <c r="O235" s="13">
        <f t="shared" si="121"/>
        <v>11234.777792669505</v>
      </c>
      <c r="P235" s="7">
        <f t="shared" si="110"/>
        <v>2451142.1170226601</v>
      </c>
      <c r="Q235" s="12">
        <f t="shared" si="115"/>
        <v>225</v>
      </c>
      <c r="R235" s="9">
        <v>218.17450796596862</v>
      </c>
      <c r="S235" s="11">
        <f t="shared" si="118"/>
        <v>-8.8999999999999926E-2</v>
      </c>
      <c r="T235" s="10">
        <f t="shared" si="111"/>
        <v>4992427.2957745753</v>
      </c>
      <c r="U235" s="10">
        <f t="shared" si="119"/>
        <v>7249498.7183358204</v>
      </c>
      <c r="V235" s="10">
        <f t="shared" si="112"/>
        <v>1000</v>
      </c>
      <c r="W235" s="10">
        <f t="shared" si="113"/>
        <v>705105.61333534098</v>
      </c>
      <c r="X235" s="9">
        <f t="shared" si="96"/>
        <v>4.5834869037769641</v>
      </c>
      <c r="Y235" s="9">
        <f t="shared" si="116"/>
        <v>33232.565921343885</v>
      </c>
      <c r="AA235" s="10">
        <f t="shared" si="97"/>
        <v>7542.4257517795395</v>
      </c>
      <c r="AB235" s="10">
        <f t="shared" si="117"/>
        <v>1704588.2199021713</v>
      </c>
      <c r="AC235" s="23"/>
      <c r="AD235" s="25">
        <f t="shared" si="98"/>
        <v>-7542.4257517795395</v>
      </c>
      <c r="AE235" s="25">
        <f t="shared" si="99"/>
        <v>-7542.4257517795395</v>
      </c>
      <c r="AF235" s="25">
        <f t="shared" si="100"/>
        <v>0</v>
      </c>
      <c r="AG235" s="25">
        <f t="shared" si="101"/>
        <v>0</v>
      </c>
      <c r="AH235" s="25">
        <f t="shared" si="102"/>
        <v>0</v>
      </c>
      <c r="AI235" s="25">
        <f t="shared" si="103"/>
        <v>0</v>
      </c>
      <c r="AJ235" s="25">
        <f t="shared" si="104"/>
        <v>0</v>
      </c>
      <c r="AK235" s="25">
        <f t="shared" si="105"/>
        <v>0</v>
      </c>
      <c r="AL235" s="25">
        <f t="shared" si="106"/>
        <v>0</v>
      </c>
      <c r="AM235" s="25">
        <f t="shared" si="107"/>
        <v>0</v>
      </c>
      <c r="AO235">
        <f t="shared" si="122"/>
        <v>-0.75</v>
      </c>
    </row>
    <row r="236" spans="1:41" x14ac:dyDescent="0.3">
      <c r="A236" s="4">
        <f t="shared" si="114"/>
        <v>227</v>
      </c>
      <c r="B236">
        <v>216.42911190224086</v>
      </c>
      <c r="C236" s="5">
        <f t="shared" si="93"/>
        <v>130</v>
      </c>
      <c r="D236" s="6">
        <f t="shared" si="108"/>
        <v>-8.0000000000000192E-3</v>
      </c>
      <c r="E236" s="7">
        <f t="shared" si="94"/>
        <v>1771675.8635636335</v>
      </c>
      <c r="I236" s="14"/>
      <c r="J236" s="14"/>
      <c r="K236" s="18"/>
      <c r="L236" s="7">
        <f t="shared" si="95"/>
        <v>19741.685698652149</v>
      </c>
      <c r="M236" s="7">
        <f t="shared" si="120"/>
        <v>1666575.5660759788</v>
      </c>
      <c r="N236" s="14">
        <f t="shared" si="109"/>
        <v>91.215481711948698</v>
      </c>
      <c r="O236" s="13">
        <f t="shared" si="121"/>
        <v>11325.993274381453</v>
      </c>
      <c r="P236" s="7">
        <f t="shared" si="110"/>
        <v>2451274.665785131</v>
      </c>
      <c r="Q236" s="12">
        <f t="shared" si="115"/>
        <v>226</v>
      </c>
      <c r="R236" s="9">
        <v>216.42911190224086</v>
      </c>
      <c r="S236" s="11">
        <f t="shared" si="118"/>
        <v>-8.0000000000000192E-3</v>
      </c>
      <c r="T236" s="10">
        <f t="shared" si="111"/>
        <v>5041636.1358724097</v>
      </c>
      <c r="U236" s="10">
        <f t="shared" si="119"/>
        <v>7192494.7285891334</v>
      </c>
      <c r="V236" s="10">
        <f t="shared" si="112"/>
        <v>1000</v>
      </c>
      <c r="W236" s="10">
        <f t="shared" si="113"/>
        <v>706105.61333534098</v>
      </c>
      <c r="X236" s="9">
        <f t="shared" si="96"/>
        <v>4.6204505078396814</v>
      </c>
      <c r="Y236" s="9">
        <f t="shared" si="116"/>
        <v>33237.186371851727</v>
      </c>
      <c r="AA236" s="10">
        <f t="shared" si="97"/>
        <v>7542.4257517795395</v>
      </c>
      <c r="AB236" s="10">
        <f t="shared" si="117"/>
        <v>1712130.6456539507</v>
      </c>
      <c r="AC236" s="23"/>
      <c r="AD236" s="25">
        <f t="shared" si="98"/>
        <v>-7542.4257517795395</v>
      </c>
      <c r="AE236" s="25">
        <f t="shared" si="99"/>
        <v>-7542.4257517795395</v>
      </c>
      <c r="AF236" s="25">
        <f t="shared" si="100"/>
        <v>0</v>
      </c>
      <c r="AG236" s="25">
        <f t="shared" si="101"/>
        <v>0</v>
      </c>
      <c r="AH236" s="25">
        <f t="shared" si="102"/>
        <v>0</v>
      </c>
      <c r="AI236" s="25">
        <f t="shared" si="103"/>
        <v>0</v>
      </c>
      <c r="AJ236" s="25">
        <f t="shared" si="104"/>
        <v>0</v>
      </c>
      <c r="AK236" s="25">
        <f t="shared" si="105"/>
        <v>0</v>
      </c>
      <c r="AL236" s="25">
        <f t="shared" si="106"/>
        <v>0</v>
      </c>
      <c r="AM236" s="25">
        <f t="shared" si="107"/>
        <v>0</v>
      </c>
      <c r="AO236">
        <f t="shared" si="122"/>
        <v>-0.83333333333333393</v>
      </c>
    </row>
    <row r="237" spans="1:41" x14ac:dyDescent="0.3">
      <c r="A237" s="4">
        <f t="shared" si="114"/>
        <v>228</v>
      </c>
      <c r="B237">
        <v>233.95986996632237</v>
      </c>
      <c r="C237" s="5">
        <f t="shared" si="93"/>
        <v>131</v>
      </c>
      <c r="D237" s="6">
        <f t="shared" si="108"/>
        <v>8.1000000000000003E-2</v>
      </c>
      <c r="E237" s="7">
        <f t="shared" si="94"/>
        <v>1794045.1083930412</v>
      </c>
      <c r="I237" s="14"/>
      <c r="J237" s="14"/>
      <c r="K237" s="18"/>
      <c r="L237" s="7">
        <f t="shared" si="95"/>
        <v>19741.685698652149</v>
      </c>
      <c r="M237" s="7">
        <f t="shared" si="120"/>
        <v>1686317.251774631</v>
      </c>
      <c r="N237" s="14">
        <f t="shared" si="109"/>
        <v>84.380649132237465</v>
      </c>
      <c r="O237" s="13">
        <f t="shared" si="121"/>
        <v>11410.373923513691</v>
      </c>
      <c r="P237" s="7">
        <f t="shared" si="110"/>
        <v>2669569.5994123789</v>
      </c>
      <c r="Q237" s="12">
        <f t="shared" si="115"/>
        <v>227</v>
      </c>
      <c r="R237" s="9">
        <v>233.95986996632237</v>
      </c>
      <c r="S237" s="11">
        <f t="shared" si="118"/>
        <v>8.1000000000000003E-2</v>
      </c>
      <c r="T237" s="10">
        <f t="shared" si="111"/>
        <v>5091255.0496377228</v>
      </c>
      <c r="U237" s="10">
        <f t="shared" si="119"/>
        <v>7776167.801604853</v>
      </c>
      <c r="V237" s="10">
        <f t="shared" si="112"/>
        <v>1000</v>
      </c>
      <c r="W237" s="10">
        <f t="shared" si="113"/>
        <v>707105.61333534098</v>
      </c>
      <c r="X237" s="9">
        <f t="shared" si="96"/>
        <v>4.2742372875482717</v>
      </c>
      <c r="Y237" s="9">
        <f t="shared" si="116"/>
        <v>33241.460609139278</v>
      </c>
      <c r="AA237" s="10">
        <f t="shared" si="97"/>
        <v>7542.4257517795395</v>
      </c>
      <c r="AB237" s="10">
        <f t="shared" si="117"/>
        <v>1719673.0714057302</v>
      </c>
      <c r="AC237" s="23"/>
      <c r="AD237" s="25">
        <f t="shared" si="98"/>
        <v>-7542.4257517795395</v>
      </c>
      <c r="AE237" s="25">
        <f t="shared" si="99"/>
        <v>-7542.4257517795395</v>
      </c>
      <c r="AF237" s="25">
        <f t="shared" si="100"/>
        <v>0</v>
      </c>
      <c r="AG237" s="25">
        <f t="shared" si="101"/>
        <v>0</v>
      </c>
      <c r="AH237" s="25">
        <f t="shared" si="102"/>
        <v>0</v>
      </c>
      <c r="AI237" s="25">
        <f t="shared" si="103"/>
        <v>0</v>
      </c>
      <c r="AJ237" s="25">
        <f t="shared" si="104"/>
        <v>0</v>
      </c>
      <c r="AK237" s="25">
        <f t="shared" si="105"/>
        <v>0</v>
      </c>
      <c r="AL237" s="25">
        <f t="shared" si="106"/>
        <v>0</v>
      </c>
      <c r="AM237" s="25">
        <f t="shared" si="107"/>
        <v>0</v>
      </c>
      <c r="AO237">
        <f t="shared" si="122"/>
        <v>-0.91666666666666607</v>
      </c>
    </row>
    <row r="238" spans="1:41" x14ac:dyDescent="0.3">
      <c r="A238" s="4">
        <f t="shared" si="114"/>
        <v>229</v>
      </c>
      <c r="B238">
        <v>253.84645891345977</v>
      </c>
      <c r="C238" s="5">
        <f t="shared" si="93"/>
        <v>132</v>
      </c>
      <c r="D238" s="6">
        <f t="shared" si="108"/>
        <v>8.4999999999999978E-2</v>
      </c>
      <c r="E238" s="7">
        <f t="shared" si="94"/>
        <v>1816600.7635960272</v>
      </c>
      <c r="I238" s="14"/>
      <c r="J238" s="14"/>
      <c r="K238" s="18"/>
      <c r="L238" s="7">
        <f t="shared" si="95"/>
        <v>21735.595954216016</v>
      </c>
      <c r="M238" s="7">
        <f t="shared" si="120"/>
        <v>1708052.8477288471</v>
      </c>
      <c r="N238" s="14">
        <f t="shared" si="109"/>
        <v>85.624972068749713</v>
      </c>
      <c r="O238" s="13">
        <f t="shared" si="121"/>
        <v>11495.998895582441</v>
      </c>
      <c r="P238" s="7">
        <f t="shared" si="110"/>
        <v>2918218.6113166469</v>
      </c>
      <c r="Q238" s="12">
        <f t="shared" si="115"/>
        <v>228</v>
      </c>
      <c r="R238" s="9">
        <v>253.84645891345977</v>
      </c>
      <c r="S238" s="11">
        <f t="shared" si="118"/>
        <v>8.4999999999999978E-2</v>
      </c>
      <c r="T238" s="10">
        <f t="shared" si="111"/>
        <v>5141287.4543510806</v>
      </c>
      <c r="U238" s="10">
        <f t="shared" si="119"/>
        <v>8438227.064741265</v>
      </c>
      <c r="V238" s="10">
        <f t="shared" si="112"/>
        <v>1000</v>
      </c>
      <c r="W238" s="10">
        <f t="shared" si="113"/>
        <v>708105.61333534098</v>
      </c>
      <c r="X238" s="9">
        <f t="shared" si="96"/>
        <v>3.9393892051136143</v>
      </c>
      <c r="Y238" s="9">
        <f t="shared" si="116"/>
        <v>33245.399998344394</v>
      </c>
      <c r="AA238" s="10">
        <f t="shared" si="97"/>
        <v>7542.4257517795395</v>
      </c>
      <c r="AB238" s="10">
        <f t="shared" si="117"/>
        <v>1727215.4971575097</v>
      </c>
      <c r="AC238" s="23"/>
      <c r="AD238" s="25">
        <f t="shared" si="98"/>
        <v>-7542.4257517795395</v>
      </c>
      <c r="AE238" s="25">
        <f t="shared" si="99"/>
        <v>-7542.4257517795395</v>
      </c>
      <c r="AF238" s="25">
        <f t="shared" si="100"/>
        <v>0</v>
      </c>
      <c r="AG238" s="25">
        <f t="shared" si="101"/>
        <v>0</v>
      </c>
      <c r="AH238" s="25">
        <f t="shared" si="102"/>
        <v>0</v>
      </c>
      <c r="AI238" s="25">
        <f t="shared" si="103"/>
        <v>0</v>
      </c>
      <c r="AJ238" s="25">
        <f t="shared" si="104"/>
        <v>0</v>
      </c>
      <c r="AK238" s="25">
        <f t="shared" si="105"/>
        <v>0</v>
      </c>
      <c r="AL238" s="25">
        <f t="shared" si="106"/>
        <v>0</v>
      </c>
      <c r="AM238" s="25">
        <f t="shared" si="107"/>
        <v>0</v>
      </c>
      <c r="AO238">
        <f t="shared" si="122"/>
        <v>0</v>
      </c>
    </row>
    <row r="239" spans="1:41" x14ac:dyDescent="0.3">
      <c r="A239" s="4">
        <f t="shared" si="114"/>
        <v>230</v>
      </c>
      <c r="B239">
        <v>257.90800225607512</v>
      </c>
      <c r="C239" s="5">
        <f t="shared" si="93"/>
        <v>133</v>
      </c>
      <c r="D239" s="6">
        <f t="shared" si="108"/>
        <v>1.599999999999998E-2</v>
      </c>
      <c r="E239" s="7">
        <f t="shared" si="94"/>
        <v>1839344.3825923717</v>
      </c>
      <c r="I239" s="14"/>
      <c r="J239" s="14"/>
      <c r="K239" s="18"/>
      <c r="L239" s="7">
        <f t="shared" si="95"/>
        <v>21735.595954216016</v>
      </c>
      <c r="M239" s="7">
        <f t="shared" si="120"/>
        <v>1729788.4436830631</v>
      </c>
      <c r="N239" s="14">
        <f t="shared" si="109"/>
        <v>84.276547311761533</v>
      </c>
      <c r="O239" s="13">
        <f t="shared" si="121"/>
        <v>11580.275442894203</v>
      </c>
      <c r="P239" s="7">
        <f t="shared" si="110"/>
        <v>2986645.7050519292</v>
      </c>
      <c r="Q239" s="12">
        <f t="shared" si="115"/>
        <v>229</v>
      </c>
      <c r="R239" s="9">
        <v>257.90800225607512</v>
      </c>
      <c r="S239" s="11">
        <f t="shared" si="118"/>
        <v>1.599999999999998E-2</v>
      </c>
      <c r="T239" s="10">
        <f t="shared" si="111"/>
        <v>5191736.7957703844</v>
      </c>
      <c r="U239" s="10">
        <f t="shared" si="119"/>
        <v>8574254.697777126</v>
      </c>
      <c r="V239" s="10">
        <f t="shared" si="112"/>
        <v>1000</v>
      </c>
      <c r="W239" s="10">
        <f t="shared" si="113"/>
        <v>709105.61333534098</v>
      </c>
      <c r="X239" s="9">
        <f t="shared" si="96"/>
        <v>3.8773515798362346</v>
      </c>
      <c r="Y239" s="9">
        <f t="shared" si="116"/>
        <v>33249.277349924232</v>
      </c>
      <c r="AA239" s="10">
        <f t="shared" si="97"/>
        <v>7542.4257517795395</v>
      </c>
      <c r="AB239" s="10">
        <f t="shared" si="117"/>
        <v>1734757.9229092891</v>
      </c>
      <c r="AC239" s="23"/>
      <c r="AD239" s="25">
        <f t="shared" si="98"/>
        <v>-7542.4257517795395</v>
      </c>
      <c r="AE239" s="25">
        <f t="shared" si="99"/>
        <v>-7542.4257517795395</v>
      </c>
      <c r="AF239" s="25">
        <f t="shared" si="100"/>
        <v>0</v>
      </c>
      <c r="AG239" s="25">
        <f t="shared" si="101"/>
        <v>0</v>
      </c>
      <c r="AH239" s="25">
        <f t="shared" si="102"/>
        <v>0</v>
      </c>
      <c r="AI239" s="25">
        <f t="shared" si="103"/>
        <v>0</v>
      </c>
      <c r="AJ239" s="25">
        <f t="shared" si="104"/>
        <v>0</v>
      </c>
      <c r="AK239" s="25">
        <f t="shared" si="105"/>
        <v>0</v>
      </c>
      <c r="AL239" s="25">
        <f t="shared" si="106"/>
        <v>0</v>
      </c>
      <c r="AM239" s="25">
        <f t="shared" si="107"/>
        <v>0</v>
      </c>
      <c r="AO239">
        <f t="shared" si="122"/>
        <v>-8.3333333333333925E-2</v>
      </c>
    </row>
    <row r="240" spans="1:41" x14ac:dyDescent="0.3">
      <c r="A240" s="4">
        <f t="shared" si="114"/>
        <v>231</v>
      </c>
      <c r="B240">
        <v>283.44089447942656</v>
      </c>
      <c r="C240" s="5">
        <f t="shared" si="93"/>
        <v>134</v>
      </c>
      <c r="D240" s="6">
        <f t="shared" si="108"/>
        <v>9.9000000000000005E-2</v>
      </c>
      <c r="E240" s="7">
        <f t="shared" si="94"/>
        <v>1862277.5317470194</v>
      </c>
      <c r="I240" s="14"/>
      <c r="J240" s="14"/>
      <c r="K240" s="18"/>
      <c r="L240" s="7">
        <f t="shared" si="95"/>
        <v>21735.595954216016</v>
      </c>
      <c r="M240" s="7">
        <f t="shared" si="120"/>
        <v>1751524.0396372792</v>
      </c>
      <c r="N240" s="14">
        <f t="shared" si="109"/>
        <v>76.684756425624698</v>
      </c>
      <c r="O240" s="13">
        <f t="shared" si="121"/>
        <v>11656.960199319827</v>
      </c>
      <c r="P240" s="7">
        <f t="shared" si="110"/>
        <v>3304059.2258062861</v>
      </c>
      <c r="Q240" s="12">
        <f t="shared" si="115"/>
        <v>230</v>
      </c>
      <c r="R240" s="9">
        <v>283.44089447942656</v>
      </c>
      <c r="S240" s="11">
        <f t="shared" si="118"/>
        <v>9.9000000000000005E-2</v>
      </c>
      <c r="T240" s="10">
        <f t="shared" si="111"/>
        <v>5242606.548368182</v>
      </c>
      <c r="U240" s="10">
        <f t="shared" si="119"/>
        <v>9424204.9128570613</v>
      </c>
      <c r="V240" s="10">
        <f t="shared" si="112"/>
        <v>1000</v>
      </c>
      <c r="W240" s="10">
        <f t="shared" si="113"/>
        <v>710105.61333534098</v>
      </c>
      <c r="X240" s="9">
        <f t="shared" si="96"/>
        <v>3.5280724111339712</v>
      </c>
      <c r="Y240" s="9">
        <f t="shared" si="116"/>
        <v>33252.805422335368</v>
      </c>
      <c r="AA240" s="10">
        <f t="shared" si="97"/>
        <v>7542.4257517795395</v>
      </c>
      <c r="AB240" s="10">
        <f t="shared" si="117"/>
        <v>1742300.3486610686</v>
      </c>
      <c r="AC240" s="23"/>
      <c r="AD240" s="25">
        <f t="shared" si="98"/>
        <v>-7542.4257517795395</v>
      </c>
      <c r="AE240" s="25">
        <f t="shared" si="99"/>
        <v>-7542.4257517795395</v>
      </c>
      <c r="AF240" s="25">
        <f t="shared" si="100"/>
        <v>0</v>
      </c>
      <c r="AG240" s="25">
        <f t="shared" si="101"/>
        <v>0</v>
      </c>
      <c r="AH240" s="25">
        <f t="shared" si="102"/>
        <v>0</v>
      </c>
      <c r="AI240" s="25">
        <f t="shared" si="103"/>
        <v>0</v>
      </c>
      <c r="AJ240" s="25">
        <f t="shared" si="104"/>
        <v>0</v>
      </c>
      <c r="AK240" s="25">
        <f t="shared" si="105"/>
        <v>0</v>
      </c>
      <c r="AL240" s="25">
        <f t="shared" si="106"/>
        <v>0</v>
      </c>
      <c r="AM240" s="25">
        <f t="shared" si="107"/>
        <v>0</v>
      </c>
      <c r="AO240">
        <f t="shared" si="122"/>
        <v>-0.16666666666666607</v>
      </c>
    </row>
    <row r="241" spans="1:41" x14ac:dyDescent="0.3">
      <c r="A241" s="4">
        <f t="shared" si="114"/>
        <v>232</v>
      </c>
      <c r="B241">
        <v>257.08089129283991</v>
      </c>
      <c r="C241" s="5">
        <f t="shared" si="93"/>
        <v>135</v>
      </c>
      <c r="D241" s="6">
        <f t="shared" si="108"/>
        <v>-9.2999999999999944E-2</v>
      </c>
      <c r="E241" s="7">
        <f t="shared" si="94"/>
        <v>1885401.790477955</v>
      </c>
      <c r="I241" s="14"/>
      <c r="J241" s="14"/>
      <c r="K241" s="18"/>
      <c r="L241" s="7">
        <f t="shared" si="95"/>
        <v>21735.595954216016</v>
      </c>
      <c r="M241" s="7">
        <f t="shared" si="120"/>
        <v>1773259.6355914953</v>
      </c>
      <c r="N241" s="14">
        <f t="shared" si="109"/>
        <v>84.547691759233388</v>
      </c>
      <c r="O241" s="13">
        <f t="shared" si="121"/>
        <v>11741.50789107906</v>
      </c>
      <c r="P241" s="7">
        <f t="shared" si="110"/>
        <v>3018517.3137605176</v>
      </c>
      <c r="Q241" s="12">
        <f t="shared" si="115"/>
        <v>231</v>
      </c>
      <c r="R241" s="9">
        <v>257.08089129283991</v>
      </c>
      <c r="S241" s="11">
        <f t="shared" si="118"/>
        <v>-9.2999999999999944E-2</v>
      </c>
      <c r="T241" s="10">
        <f t="shared" si="111"/>
        <v>5293900.2155709583</v>
      </c>
      <c r="U241" s="10">
        <f t="shared" si="119"/>
        <v>8548660.8559613544</v>
      </c>
      <c r="V241" s="10">
        <f t="shared" si="112"/>
        <v>1000</v>
      </c>
      <c r="W241" s="10">
        <f t="shared" si="113"/>
        <v>711105.61333534098</v>
      </c>
      <c r="X241" s="9">
        <f t="shared" si="96"/>
        <v>3.8898262526284135</v>
      </c>
      <c r="Y241" s="9">
        <f t="shared" si="116"/>
        <v>33256.695248587996</v>
      </c>
      <c r="AA241" s="10">
        <f t="shared" si="97"/>
        <v>7542.4257517795395</v>
      </c>
      <c r="AB241" s="10">
        <f t="shared" si="117"/>
        <v>1749842.7744128481</v>
      </c>
      <c r="AC241" s="23"/>
      <c r="AD241" s="25">
        <f t="shared" si="98"/>
        <v>-7542.4257517795395</v>
      </c>
      <c r="AE241" s="25">
        <f t="shared" si="99"/>
        <v>-7542.4257517795395</v>
      </c>
      <c r="AF241" s="25">
        <f t="shared" si="100"/>
        <v>0</v>
      </c>
      <c r="AG241" s="25">
        <f t="shared" si="101"/>
        <v>0</v>
      </c>
      <c r="AH241" s="25">
        <f t="shared" si="102"/>
        <v>0</v>
      </c>
      <c r="AI241" s="25">
        <f t="shared" si="103"/>
        <v>0</v>
      </c>
      <c r="AJ241" s="25">
        <f t="shared" si="104"/>
        <v>0</v>
      </c>
      <c r="AK241" s="25">
        <f t="shared" si="105"/>
        <v>0</v>
      </c>
      <c r="AL241" s="25">
        <f t="shared" si="106"/>
        <v>0</v>
      </c>
      <c r="AM241" s="25">
        <f t="shared" si="107"/>
        <v>0</v>
      </c>
      <c r="AO241">
        <f t="shared" si="122"/>
        <v>-0.25</v>
      </c>
    </row>
    <row r="242" spans="1:41" x14ac:dyDescent="0.3">
      <c r="A242" s="4">
        <f t="shared" si="114"/>
        <v>233</v>
      </c>
      <c r="B242">
        <v>297.69967211710861</v>
      </c>
      <c r="C242" s="5">
        <f t="shared" si="93"/>
        <v>136</v>
      </c>
      <c r="D242" s="6">
        <f t="shared" si="108"/>
        <v>0.15799999999999997</v>
      </c>
      <c r="E242" s="7">
        <f t="shared" si="94"/>
        <v>1908718.7513649829</v>
      </c>
      <c r="I242" s="14"/>
      <c r="J242" s="14"/>
      <c r="K242" s="18"/>
      <c r="L242" s="7">
        <f t="shared" si="95"/>
        <v>21735.595954216016</v>
      </c>
      <c r="M242" s="7">
        <f t="shared" si="120"/>
        <v>1794995.2315457114</v>
      </c>
      <c r="N242" s="14">
        <f t="shared" si="109"/>
        <v>73.011823626281</v>
      </c>
      <c r="O242" s="13">
        <f t="shared" si="121"/>
        <v>11814.51971470534</v>
      </c>
      <c r="P242" s="7">
        <f t="shared" si="110"/>
        <v>3517178.6452888953</v>
      </c>
      <c r="Q242" s="12">
        <f t="shared" si="115"/>
        <v>232</v>
      </c>
      <c r="R242" s="9">
        <v>297.69967211710861</v>
      </c>
      <c r="S242" s="11">
        <f t="shared" si="118"/>
        <v>0.15799999999999997</v>
      </c>
      <c r="T242" s="10">
        <f t="shared" si="111"/>
        <v>5345621.3300004285</v>
      </c>
      <c r="U242" s="10">
        <f t="shared" si="119"/>
        <v>9900507.2712032478</v>
      </c>
      <c r="V242" s="10">
        <f t="shared" si="112"/>
        <v>1000</v>
      </c>
      <c r="W242" s="10">
        <f t="shared" si="113"/>
        <v>712105.61333534098</v>
      </c>
      <c r="X242" s="9">
        <f t="shared" si="96"/>
        <v>3.359090028176523</v>
      </c>
      <c r="Y242" s="9">
        <f t="shared" si="116"/>
        <v>33260.054338616173</v>
      </c>
      <c r="AA242" s="10">
        <f t="shared" si="97"/>
        <v>7542.4257517795395</v>
      </c>
      <c r="AB242" s="10">
        <f t="shared" si="117"/>
        <v>1757385.2001646275</v>
      </c>
      <c r="AC242" s="23"/>
      <c r="AD242" s="25">
        <f t="shared" si="98"/>
        <v>-7542.4257517795395</v>
      </c>
      <c r="AE242" s="25">
        <f t="shared" si="99"/>
        <v>-7542.4257517795395</v>
      </c>
      <c r="AF242" s="25">
        <f t="shared" si="100"/>
        <v>0</v>
      </c>
      <c r="AG242" s="25">
        <f t="shared" si="101"/>
        <v>0</v>
      </c>
      <c r="AH242" s="25">
        <f t="shared" si="102"/>
        <v>0</v>
      </c>
      <c r="AI242" s="25">
        <f t="shared" si="103"/>
        <v>0</v>
      </c>
      <c r="AJ242" s="25">
        <f t="shared" si="104"/>
        <v>0</v>
      </c>
      <c r="AK242" s="25">
        <f t="shared" si="105"/>
        <v>0</v>
      </c>
      <c r="AL242" s="25">
        <f t="shared" si="106"/>
        <v>0</v>
      </c>
      <c r="AM242" s="25">
        <f t="shared" si="107"/>
        <v>0</v>
      </c>
      <c r="AO242">
        <f t="shared" si="122"/>
        <v>-0.33333333333333393</v>
      </c>
    </row>
    <row r="243" spans="1:41" x14ac:dyDescent="0.3">
      <c r="A243" s="4">
        <f t="shared" si="114"/>
        <v>234</v>
      </c>
      <c r="B243">
        <v>312.28695605084692</v>
      </c>
      <c r="C243" s="5">
        <f t="shared" si="93"/>
        <v>137</v>
      </c>
      <c r="D243" s="6">
        <f t="shared" si="108"/>
        <v>4.8999999999999995E-2</v>
      </c>
      <c r="E243" s="7">
        <f t="shared" si="94"/>
        <v>1932230.0202594015</v>
      </c>
      <c r="I243" s="14"/>
      <c r="J243" s="14"/>
      <c r="K243" s="18"/>
      <c r="L243" s="7">
        <f t="shared" si="95"/>
        <v>21735.595954216016</v>
      </c>
      <c r="M243" s="7">
        <f t="shared" si="120"/>
        <v>1816730.8274999275</v>
      </c>
      <c r="N243" s="14">
        <f t="shared" si="109"/>
        <v>69.601357127055294</v>
      </c>
      <c r="O243" s="13">
        <f t="shared" si="121"/>
        <v>11884.121071832396</v>
      </c>
      <c r="P243" s="7">
        <f t="shared" si="110"/>
        <v>3711255.9948622673</v>
      </c>
      <c r="Q243" s="12">
        <f t="shared" si="115"/>
        <v>233</v>
      </c>
      <c r="R243" s="9">
        <v>312.28695605084692</v>
      </c>
      <c r="S243" s="11">
        <f t="shared" si="118"/>
        <v>4.8999999999999995E-2</v>
      </c>
      <c r="T243" s="10">
        <f t="shared" si="111"/>
        <v>5397773.4537168108</v>
      </c>
      <c r="U243" s="10">
        <f t="shared" si="119"/>
        <v>10386681.127492206</v>
      </c>
      <c r="V243" s="10">
        <f t="shared" si="112"/>
        <v>1000</v>
      </c>
      <c r="W243" s="10">
        <f t="shared" si="113"/>
        <v>713105.61333534098</v>
      </c>
      <c r="X243" s="9">
        <f t="shared" si="96"/>
        <v>3.202183058318897</v>
      </c>
      <c r="Y243" s="9">
        <f t="shared" si="116"/>
        <v>33263.256521674492</v>
      </c>
      <c r="AA243" s="10">
        <f t="shared" si="97"/>
        <v>7542.4257517795395</v>
      </c>
      <c r="AB243" s="10">
        <f t="shared" si="117"/>
        <v>1764927.625916407</v>
      </c>
      <c r="AC243" s="23"/>
      <c r="AD243" s="25">
        <f t="shared" si="98"/>
        <v>-7542.4257517795395</v>
      </c>
      <c r="AE243" s="25">
        <f t="shared" si="99"/>
        <v>-7542.4257517795395</v>
      </c>
      <c r="AF243" s="25">
        <f t="shared" si="100"/>
        <v>0</v>
      </c>
      <c r="AG243" s="25">
        <f t="shared" si="101"/>
        <v>0</v>
      </c>
      <c r="AH243" s="25">
        <f t="shared" si="102"/>
        <v>0</v>
      </c>
      <c r="AI243" s="25">
        <f t="shared" si="103"/>
        <v>0</v>
      </c>
      <c r="AJ243" s="25">
        <f t="shared" si="104"/>
        <v>0</v>
      </c>
      <c r="AK243" s="25">
        <f t="shared" si="105"/>
        <v>0</v>
      </c>
      <c r="AL243" s="25">
        <f t="shared" si="106"/>
        <v>0</v>
      </c>
      <c r="AM243" s="25">
        <f t="shared" si="107"/>
        <v>0</v>
      </c>
      <c r="AO243">
        <f t="shared" si="122"/>
        <v>-0.41666666666666607</v>
      </c>
    </row>
    <row r="244" spans="1:41" x14ac:dyDescent="0.3">
      <c r="A244" s="4">
        <f t="shared" si="114"/>
        <v>235</v>
      </c>
      <c r="B244">
        <v>344.45251252408417</v>
      </c>
      <c r="C244" s="5">
        <f t="shared" si="93"/>
        <v>138</v>
      </c>
      <c r="D244" s="6">
        <f t="shared" si="108"/>
        <v>0.10300000000000004</v>
      </c>
      <c r="E244" s="7">
        <f t="shared" si="94"/>
        <v>1955937.2163946079</v>
      </c>
      <c r="I244" s="14"/>
      <c r="J244" s="14"/>
      <c r="K244" s="18"/>
      <c r="L244" s="7">
        <f t="shared" si="95"/>
        <v>21735.595954216016</v>
      </c>
      <c r="M244" s="7">
        <f t="shared" si="120"/>
        <v>1838466.4234541436</v>
      </c>
      <c r="N244" s="14">
        <f t="shared" si="109"/>
        <v>63.101865029061912</v>
      </c>
      <c r="O244" s="13">
        <f t="shared" si="121"/>
        <v>11947.222936861459</v>
      </c>
      <c r="P244" s="7">
        <f t="shared" si="110"/>
        <v>4115250.9582872973</v>
      </c>
      <c r="Q244" s="12">
        <f t="shared" si="115"/>
        <v>234</v>
      </c>
      <c r="R244" s="9">
        <v>344.45251252408417</v>
      </c>
      <c r="S244" s="11">
        <f t="shared" si="118"/>
        <v>0.10300000000000004</v>
      </c>
      <c r="T244" s="10">
        <f t="shared" si="111"/>
        <v>5450360.1784641612</v>
      </c>
      <c r="U244" s="10">
        <f t="shared" si="119"/>
        <v>11457612.283623904</v>
      </c>
      <c r="V244" s="10">
        <f t="shared" si="112"/>
        <v>1000</v>
      </c>
      <c r="W244" s="10">
        <f t="shared" si="113"/>
        <v>714105.61333534098</v>
      </c>
      <c r="X244" s="9">
        <f t="shared" si="96"/>
        <v>2.9031578044595618</v>
      </c>
      <c r="Y244" s="9">
        <f t="shared" si="116"/>
        <v>33266.159679478951</v>
      </c>
      <c r="AA244" s="10">
        <f t="shared" si="97"/>
        <v>7542.4257517795395</v>
      </c>
      <c r="AB244" s="10">
        <f t="shared" si="117"/>
        <v>1772470.0516681864</v>
      </c>
      <c r="AC244" s="23"/>
      <c r="AD244" s="25">
        <f t="shared" si="98"/>
        <v>-7542.4257517795395</v>
      </c>
      <c r="AE244" s="25">
        <f t="shared" si="99"/>
        <v>-7542.4257517795395</v>
      </c>
      <c r="AF244" s="25">
        <f t="shared" si="100"/>
        <v>0</v>
      </c>
      <c r="AG244" s="25">
        <f t="shared" si="101"/>
        <v>0</v>
      </c>
      <c r="AH244" s="25">
        <f t="shared" si="102"/>
        <v>0</v>
      </c>
      <c r="AI244" s="25">
        <f t="shared" si="103"/>
        <v>0</v>
      </c>
      <c r="AJ244" s="25">
        <f t="shared" si="104"/>
        <v>0</v>
      </c>
      <c r="AK244" s="25">
        <f t="shared" si="105"/>
        <v>0</v>
      </c>
      <c r="AL244" s="25">
        <f t="shared" si="106"/>
        <v>0</v>
      </c>
      <c r="AM244" s="25">
        <f t="shared" si="107"/>
        <v>0</v>
      </c>
      <c r="AO244">
        <f t="shared" si="122"/>
        <v>-0.5</v>
      </c>
    </row>
    <row r="245" spans="1:41" x14ac:dyDescent="0.3">
      <c r="A245" s="4">
        <f t="shared" si="114"/>
        <v>236</v>
      </c>
      <c r="B245">
        <v>371.31980850096278</v>
      </c>
      <c r="C245" s="5">
        <f t="shared" si="93"/>
        <v>139</v>
      </c>
      <c r="D245" s="6">
        <f t="shared" si="108"/>
        <v>7.8000000000000125E-2</v>
      </c>
      <c r="E245" s="7">
        <f t="shared" si="94"/>
        <v>1979841.9724976069</v>
      </c>
      <c r="I245" s="14"/>
      <c r="J245" s="14"/>
      <c r="K245" s="18"/>
      <c r="L245" s="7">
        <f t="shared" si="95"/>
        <v>21735.595954216016</v>
      </c>
      <c r="M245" s="7">
        <f t="shared" si="120"/>
        <v>1860202.0194083597</v>
      </c>
      <c r="N245" s="14">
        <f t="shared" si="109"/>
        <v>58.536052902654824</v>
      </c>
      <c r="O245" s="13">
        <f t="shared" si="121"/>
        <v>12005.758989764114</v>
      </c>
      <c r="P245" s="7">
        <f t="shared" si="110"/>
        <v>4457976.1289879233</v>
      </c>
      <c r="Q245" s="12">
        <f t="shared" si="115"/>
        <v>235</v>
      </c>
      <c r="R245" s="9">
        <v>371.31980850096278</v>
      </c>
      <c r="S245" s="11">
        <f t="shared" si="118"/>
        <v>7.8000000000000125E-2</v>
      </c>
      <c r="T245" s="10">
        <f t="shared" si="111"/>
        <v>5503385.1259177402</v>
      </c>
      <c r="U245" s="10">
        <f t="shared" si="119"/>
        <v>12352384.04174657</v>
      </c>
      <c r="V245" s="10">
        <f t="shared" si="112"/>
        <v>1000</v>
      </c>
      <c r="W245" s="10">
        <f t="shared" si="113"/>
        <v>715105.61333534098</v>
      </c>
      <c r="X245" s="9">
        <f t="shared" si="96"/>
        <v>2.6930962935617457</v>
      </c>
      <c r="Y245" s="9">
        <f t="shared" si="116"/>
        <v>33268.85277577251</v>
      </c>
      <c r="AA245" s="10">
        <f t="shared" si="97"/>
        <v>7542.4257517795395</v>
      </c>
      <c r="AB245" s="10">
        <f t="shared" si="117"/>
        <v>1780012.4774199659</v>
      </c>
      <c r="AC245" s="23"/>
      <c r="AD245" s="25">
        <f t="shared" si="98"/>
        <v>-7542.4257517795395</v>
      </c>
      <c r="AE245" s="25">
        <f t="shared" si="99"/>
        <v>-7542.4257517795395</v>
      </c>
      <c r="AF245" s="25">
        <f t="shared" si="100"/>
        <v>0</v>
      </c>
      <c r="AG245" s="25">
        <f t="shared" si="101"/>
        <v>0</v>
      </c>
      <c r="AH245" s="25">
        <f t="shared" si="102"/>
        <v>0</v>
      </c>
      <c r="AI245" s="25">
        <f t="shared" si="103"/>
        <v>0</v>
      </c>
      <c r="AJ245" s="25">
        <f t="shared" si="104"/>
        <v>0</v>
      </c>
      <c r="AK245" s="25">
        <f t="shared" si="105"/>
        <v>0</v>
      </c>
      <c r="AL245" s="25">
        <f t="shared" si="106"/>
        <v>0</v>
      </c>
      <c r="AM245" s="25">
        <f t="shared" si="107"/>
        <v>0</v>
      </c>
      <c r="AO245">
        <f t="shared" si="122"/>
        <v>-0.58333333333333393</v>
      </c>
    </row>
    <row r="246" spans="1:41" x14ac:dyDescent="0.3">
      <c r="A246" s="4">
        <f t="shared" si="114"/>
        <v>237</v>
      </c>
      <c r="B246">
        <v>371.69112830946369</v>
      </c>
      <c r="C246" s="5">
        <f t="shared" si="93"/>
        <v>140</v>
      </c>
      <c r="D246" s="6">
        <f t="shared" si="108"/>
        <v>9.999999999998684E-4</v>
      </c>
      <c r="E246" s="7">
        <f t="shared" si="94"/>
        <v>2003945.9349014647</v>
      </c>
      <c r="I246" s="14"/>
      <c r="J246" s="14"/>
      <c r="K246" s="18"/>
      <c r="L246" s="7">
        <f t="shared" si="95"/>
        <v>21735.595954216016</v>
      </c>
      <c r="M246" s="7">
        <f t="shared" si="120"/>
        <v>1881937.6153625757</v>
      </c>
      <c r="N246" s="14">
        <f t="shared" si="109"/>
        <v>58.477575327327507</v>
      </c>
      <c r="O246" s="13">
        <f t="shared" si="121"/>
        <v>12064.236565091442</v>
      </c>
      <c r="P246" s="7">
        <f t="shared" si="110"/>
        <v>4484169.7010711264</v>
      </c>
      <c r="Q246" s="12">
        <f t="shared" si="115"/>
        <v>236</v>
      </c>
      <c r="R246" s="9">
        <v>371.69112830946369</v>
      </c>
      <c r="S246" s="11">
        <f t="shared" si="118"/>
        <v>9.999999999998684E-4</v>
      </c>
      <c r="T246" s="10">
        <f t="shared" si="111"/>
        <v>5556851.9479334326</v>
      </c>
      <c r="U246" s="10">
        <f t="shared" si="119"/>
        <v>12365737.425788315</v>
      </c>
      <c r="V246" s="10">
        <f t="shared" si="112"/>
        <v>1000</v>
      </c>
      <c r="W246" s="10">
        <f t="shared" si="113"/>
        <v>716105.61333534098</v>
      </c>
      <c r="X246" s="9">
        <f t="shared" si="96"/>
        <v>2.6904058876740717</v>
      </c>
      <c r="Y246" s="9">
        <f t="shared" si="116"/>
        <v>33271.543181660185</v>
      </c>
      <c r="AA246" s="10">
        <f t="shared" si="97"/>
        <v>7542.4257517795395</v>
      </c>
      <c r="AB246" s="10">
        <f t="shared" si="117"/>
        <v>1787554.9031717454</v>
      </c>
      <c r="AC246" s="23"/>
      <c r="AD246" s="25">
        <f t="shared" si="98"/>
        <v>-7542.4257517795395</v>
      </c>
      <c r="AE246" s="25">
        <f t="shared" si="99"/>
        <v>-7542.4257517795395</v>
      </c>
      <c r="AF246" s="25">
        <f t="shared" si="100"/>
        <v>0</v>
      </c>
      <c r="AG246" s="25">
        <f t="shared" si="101"/>
        <v>0</v>
      </c>
      <c r="AH246" s="25">
        <f t="shared" si="102"/>
        <v>0</v>
      </c>
      <c r="AI246" s="25">
        <f t="shared" si="103"/>
        <v>0</v>
      </c>
      <c r="AJ246" s="25">
        <f t="shared" si="104"/>
        <v>0</v>
      </c>
      <c r="AK246" s="25">
        <f t="shared" si="105"/>
        <v>0</v>
      </c>
      <c r="AL246" s="25">
        <f t="shared" si="106"/>
        <v>0</v>
      </c>
      <c r="AM246" s="25">
        <f t="shared" si="107"/>
        <v>0</v>
      </c>
      <c r="AO246">
        <f t="shared" si="122"/>
        <v>-0.66666666666666607</v>
      </c>
    </row>
    <row r="247" spans="1:41" x14ac:dyDescent="0.3">
      <c r="A247" s="4">
        <f t="shared" si="114"/>
        <v>238</v>
      </c>
      <c r="B247">
        <v>348.64627835427694</v>
      </c>
      <c r="C247" s="5">
        <f t="shared" si="93"/>
        <v>141</v>
      </c>
      <c r="D247" s="6">
        <f t="shared" si="108"/>
        <v>-6.2E-2</v>
      </c>
      <c r="E247" s="7">
        <f t="shared" si="94"/>
        <v>2028250.7636586877</v>
      </c>
      <c r="I247" s="14"/>
      <c r="J247" s="14"/>
      <c r="K247" s="18"/>
      <c r="L247" s="7">
        <f t="shared" si="95"/>
        <v>21735.595954216016</v>
      </c>
      <c r="M247" s="7">
        <f t="shared" si="120"/>
        <v>1903673.2113167918</v>
      </c>
      <c r="N247" s="14">
        <f t="shared" si="109"/>
        <v>62.342830839368339</v>
      </c>
      <c r="O247" s="13">
        <f t="shared" si="121"/>
        <v>12126.57939593081</v>
      </c>
      <c r="P247" s="7">
        <f t="shared" si="110"/>
        <v>4227886.7755589327</v>
      </c>
      <c r="Q247" s="12">
        <f t="shared" si="115"/>
        <v>237</v>
      </c>
      <c r="R247" s="9">
        <v>348.64627835427694</v>
      </c>
      <c r="S247" s="11">
        <f t="shared" si="118"/>
        <v>-6.2E-2</v>
      </c>
      <c r="T247" s="10">
        <f t="shared" si="111"/>
        <v>5610764.326799253</v>
      </c>
      <c r="U247" s="10">
        <f t="shared" si="119"/>
        <v>11599999.705389438</v>
      </c>
      <c r="V247" s="10">
        <f t="shared" si="112"/>
        <v>1000</v>
      </c>
      <c r="W247" s="10">
        <f t="shared" si="113"/>
        <v>717105.61333534098</v>
      </c>
      <c r="X247" s="9">
        <f t="shared" si="96"/>
        <v>2.8682365540235306</v>
      </c>
      <c r="Y247" s="9">
        <f t="shared" si="116"/>
        <v>33274.411418214208</v>
      </c>
      <c r="AA247" s="10">
        <f t="shared" si="97"/>
        <v>7542.4257517795395</v>
      </c>
      <c r="AB247" s="10">
        <f t="shared" si="117"/>
        <v>1795097.3289235248</v>
      </c>
      <c r="AC247" s="23"/>
      <c r="AD247" s="25">
        <f t="shared" si="98"/>
        <v>-7542.4257517795395</v>
      </c>
      <c r="AE247" s="25">
        <f t="shared" si="99"/>
        <v>-7542.4257517795395</v>
      </c>
      <c r="AF247" s="25">
        <f t="shared" si="100"/>
        <v>0</v>
      </c>
      <c r="AG247" s="25">
        <f t="shared" si="101"/>
        <v>0</v>
      </c>
      <c r="AH247" s="25">
        <f t="shared" si="102"/>
        <v>0</v>
      </c>
      <c r="AI247" s="25">
        <f t="shared" si="103"/>
        <v>0</v>
      </c>
      <c r="AJ247" s="25">
        <f t="shared" si="104"/>
        <v>0</v>
      </c>
      <c r="AK247" s="25">
        <f t="shared" si="105"/>
        <v>0</v>
      </c>
      <c r="AL247" s="25">
        <f t="shared" si="106"/>
        <v>0</v>
      </c>
      <c r="AM247" s="25">
        <f t="shared" si="107"/>
        <v>0</v>
      </c>
      <c r="AO247">
        <f t="shared" si="122"/>
        <v>-0.75</v>
      </c>
    </row>
    <row r="248" spans="1:41" x14ac:dyDescent="0.3">
      <c r="A248" s="4">
        <f t="shared" si="114"/>
        <v>239</v>
      </c>
      <c r="B248">
        <v>361.89483693173946</v>
      </c>
      <c r="C248" s="5">
        <f t="shared" si="93"/>
        <v>142</v>
      </c>
      <c r="D248" s="6">
        <f t="shared" si="108"/>
        <v>3.7999999999999985E-2</v>
      </c>
      <c r="E248" s="7">
        <f t="shared" si="94"/>
        <v>2052758.1326555545</v>
      </c>
      <c r="I248" s="14"/>
      <c r="J248" s="14"/>
      <c r="K248" s="18"/>
      <c r="L248" s="7">
        <f t="shared" si="95"/>
        <v>21735.595954216016</v>
      </c>
      <c r="M248" s="7">
        <f t="shared" si="120"/>
        <v>1925408.8072710079</v>
      </c>
      <c r="N248" s="14">
        <f t="shared" si="109"/>
        <v>60.060530673765264</v>
      </c>
      <c r="O248" s="13">
        <f t="shared" si="121"/>
        <v>12186.639926604576</v>
      </c>
      <c r="P248" s="7">
        <f t="shared" si="110"/>
        <v>4410282.0689843884</v>
      </c>
      <c r="Q248" s="12">
        <f t="shared" si="115"/>
        <v>238</v>
      </c>
      <c r="R248" s="9">
        <v>361.89483693173946</v>
      </c>
      <c r="S248" s="11">
        <f t="shared" si="118"/>
        <v>3.7999999999999985E-2</v>
      </c>
      <c r="T248" s="10">
        <f t="shared" si="111"/>
        <v>5665125.9754889589</v>
      </c>
      <c r="U248" s="10">
        <f t="shared" si="119"/>
        <v>12041837.694194237</v>
      </c>
      <c r="V248" s="10">
        <f t="shared" si="112"/>
        <v>1000</v>
      </c>
      <c r="W248" s="10">
        <f t="shared" si="113"/>
        <v>718105.61333534098</v>
      </c>
      <c r="X248" s="9">
        <f t="shared" si="96"/>
        <v>2.7632336743964649</v>
      </c>
      <c r="Y248" s="9">
        <f t="shared" si="116"/>
        <v>33277.174651888607</v>
      </c>
      <c r="AA248" s="10">
        <f t="shared" si="97"/>
        <v>7542.4257517795395</v>
      </c>
      <c r="AB248" s="10">
        <f t="shared" si="117"/>
        <v>1802639.7546753043</v>
      </c>
      <c r="AC248" s="23"/>
      <c r="AD248" s="25">
        <f t="shared" si="98"/>
        <v>-7542.4257517795395</v>
      </c>
      <c r="AE248" s="25">
        <f t="shared" si="99"/>
        <v>-7542.4257517795395</v>
      </c>
      <c r="AF248" s="25">
        <f t="shared" si="100"/>
        <v>0</v>
      </c>
      <c r="AG248" s="25">
        <f t="shared" si="101"/>
        <v>0</v>
      </c>
      <c r="AH248" s="25">
        <f t="shared" si="102"/>
        <v>0</v>
      </c>
      <c r="AI248" s="25">
        <f t="shared" si="103"/>
        <v>0</v>
      </c>
      <c r="AJ248" s="25">
        <f t="shared" si="104"/>
        <v>0</v>
      </c>
      <c r="AK248" s="25">
        <f t="shared" si="105"/>
        <v>0</v>
      </c>
      <c r="AL248" s="25">
        <f t="shared" si="106"/>
        <v>0</v>
      </c>
      <c r="AM248" s="25">
        <f t="shared" si="107"/>
        <v>0</v>
      </c>
      <c r="AO248">
        <f t="shared" si="122"/>
        <v>-0.83333333333333393</v>
      </c>
    </row>
    <row r="249" spans="1:41" x14ac:dyDescent="0.3">
      <c r="A249" s="4">
        <f t="shared" si="114"/>
        <v>240</v>
      </c>
      <c r="B249">
        <v>389.39884453855171</v>
      </c>
      <c r="C249" s="5">
        <f t="shared" si="93"/>
        <v>143</v>
      </c>
      <c r="D249" s="6">
        <f t="shared" si="108"/>
        <v>7.6000000000000151E-2</v>
      </c>
      <c r="E249" s="7">
        <f t="shared" si="94"/>
        <v>2077469.7297273951</v>
      </c>
      <c r="I249" s="14"/>
      <c r="J249" s="14"/>
      <c r="K249" s="18"/>
      <c r="L249" s="7">
        <f t="shared" si="95"/>
        <v>21735.595954216016</v>
      </c>
      <c r="M249" s="7">
        <f t="shared" si="120"/>
        <v>1947144.403225224</v>
      </c>
      <c r="N249" s="14">
        <f t="shared" si="109"/>
        <v>55.818337057402651</v>
      </c>
      <c r="O249" s="13">
        <f t="shared" si="121"/>
        <v>12242.458263661978</v>
      </c>
      <c r="P249" s="7">
        <f t="shared" si="110"/>
        <v>4767199.1021814179</v>
      </c>
      <c r="Q249" s="12">
        <f t="shared" si="115"/>
        <v>239</v>
      </c>
      <c r="R249" s="9">
        <v>389.39884453855171</v>
      </c>
      <c r="S249" s="11">
        <f t="shared" si="118"/>
        <v>7.6000000000000151E-2</v>
      </c>
      <c r="T249" s="10">
        <f t="shared" si="111"/>
        <v>5719940.637917744</v>
      </c>
      <c r="U249" s="10">
        <f t="shared" si="119"/>
        <v>12958093.358952999</v>
      </c>
      <c r="V249" s="10">
        <f t="shared" si="112"/>
        <v>1000</v>
      </c>
      <c r="W249" s="10">
        <f t="shared" si="113"/>
        <v>719105.61333534098</v>
      </c>
      <c r="X249" s="9">
        <f t="shared" si="96"/>
        <v>2.5680610356844467</v>
      </c>
      <c r="Y249" s="9">
        <f t="shared" si="116"/>
        <v>33279.742712924293</v>
      </c>
      <c r="AA249" s="10">
        <f t="shared" si="97"/>
        <v>7542.4257517795395</v>
      </c>
      <c r="AB249" s="10">
        <f t="shared" si="117"/>
        <v>1810182.1804270837</v>
      </c>
      <c r="AC249" s="23"/>
      <c r="AD249" s="25">
        <f t="shared" si="98"/>
        <v>-7542.4257517795395</v>
      </c>
      <c r="AE249" s="25">
        <f t="shared" si="99"/>
        <v>-7542.4257517795395</v>
      </c>
      <c r="AF249" s="25">
        <f t="shared" si="100"/>
        <v>0</v>
      </c>
      <c r="AG249" s="25">
        <f t="shared" si="101"/>
        <v>0</v>
      </c>
      <c r="AH249" s="25">
        <f t="shared" si="102"/>
        <v>0</v>
      </c>
      <c r="AI249" s="25">
        <f t="shared" si="103"/>
        <v>0</v>
      </c>
      <c r="AJ249" s="25">
        <f t="shared" si="104"/>
        <v>0</v>
      </c>
      <c r="AK249" s="25">
        <f t="shared" si="105"/>
        <v>0</v>
      </c>
      <c r="AL249" s="25">
        <f t="shared" si="106"/>
        <v>0</v>
      </c>
      <c r="AM249" s="25">
        <f t="shared" si="107"/>
        <v>0</v>
      </c>
      <c r="AO249">
        <f t="shared" si="122"/>
        <v>-0.91666666666666607</v>
      </c>
    </row>
    <row r="250" spans="1:41" x14ac:dyDescent="0.3">
      <c r="A250" s="4">
        <f t="shared" si="114"/>
        <v>241</v>
      </c>
      <c r="B250">
        <v>404.97479832009378</v>
      </c>
      <c r="C250" s="5">
        <f t="shared" si="93"/>
        <v>144</v>
      </c>
      <c r="D250" s="6">
        <f t="shared" si="108"/>
        <v>0.04</v>
      </c>
      <c r="E250" s="7">
        <f t="shared" si="94"/>
        <v>2102387.2567748344</v>
      </c>
      <c r="I250" s="14"/>
      <c r="J250" s="14"/>
      <c r="K250" s="18"/>
      <c r="L250" s="7">
        <f t="shared" si="95"/>
        <v>23930.891145591835</v>
      </c>
      <c r="M250" s="7">
        <f t="shared" si="120"/>
        <v>1971075.2943708159</v>
      </c>
      <c r="N250" s="14">
        <f t="shared" si="109"/>
        <v>59.092297211731079</v>
      </c>
      <c r="O250" s="13">
        <f t="shared" si="121"/>
        <v>12301.550560873709</v>
      </c>
      <c r="P250" s="7">
        <f t="shared" si="110"/>
        <v>4981817.9574142667</v>
      </c>
      <c r="Q250" s="12">
        <f t="shared" si="115"/>
        <v>240</v>
      </c>
      <c r="R250" s="9">
        <v>404.97479832009378</v>
      </c>
      <c r="S250" s="11">
        <f t="shared" si="118"/>
        <v>0.04</v>
      </c>
      <c r="T250" s="10">
        <f t="shared" si="111"/>
        <v>5775212.0892001037</v>
      </c>
      <c r="U250" s="10">
        <f t="shared" si="119"/>
        <v>13477457.09331112</v>
      </c>
      <c r="V250" s="10">
        <f t="shared" si="112"/>
        <v>1000</v>
      </c>
      <c r="W250" s="10">
        <f t="shared" si="113"/>
        <v>720105.61333534098</v>
      </c>
      <c r="X250" s="9">
        <f t="shared" si="96"/>
        <v>2.4692894573888911</v>
      </c>
      <c r="Y250" s="9">
        <f t="shared" si="116"/>
        <v>33282.212002381682</v>
      </c>
      <c r="AA250" s="10">
        <f t="shared" si="97"/>
        <v>7542.4257517795395</v>
      </c>
      <c r="AB250" s="10">
        <f t="shared" si="117"/>
        <v>1817724.6061788632</v>
      </c>
      <c r="AC250" s="23"/>
      <c r="AD250" s="25">
        <f t="shared" si="98"/>
        <v>-7542.4257517795395</v>
      </c>
      <c r="AE250" s="25">
        <f t="shared" si="99"/>
        <v>-7542.4257517795395</v>
      </c>
      <c r="AF250" s="25">
        <f t="shared" si="100"/>
        <v>0</v>
      </c>
      <c r="AG250" s="25">
        <f t="shared" si="101"/>
        <v>0</v>
      </c>
      <c r="AH250" s="25">
        <f t="shared" si="102"/>
        <v>0</v>
      </c>
      <c r="AI250" s="25">
        <f t="shared" si="103"/>
        <v>0</v>
      </c>
      <c r="AJ250" s="25">
        <f t="shared" si="104"/>
        <v>0</v>
      </c>
      <c r="AK250" s="25">
        <f t="shared" si="105"/>
        <v>0</v>
      </c>
      <c r="AL250" s="25">
        <f t="shared" si="106"/>
        <v>0</v>
      </c>
      <c r="AM250" s="25">
        <f t="shared" si="107"/>
        <v>0</v>
      </c>
      <c r="AO250">
        <f t="shared" si="122"/>
        <v>0</v>
      </c>
    </row>
    <row r="251" spans="1:41" x14ac:dyDescent="0.3">
      <c r="A251" s="4">
        <f t="shared" si="114"/>
        <v>242</v>
      </c>
      <c r="B251">
        <v>433.32303420250037</v>
      </c>
      <c r="C251" s="5">
        <f t="shared" si="93"/>
        <v>145</v>
      </c>
      <c r="D251" s="6">
        <f t="shared" si="108"/>
        <v>7.0000000000000048E-2</v>
      </c>
      <c r="E251" s="7">
        <f t="shared" si="94"/>
        <v>2127512.4298810023</v>
      </c>
      <c r="I251" s="14"/>
      <c r="J251" s="14"/>
      <c r="K251" s="18"/>
      <c r="L251" s="7">
        <f t="shared" si="95"/>
        <v>23930.891145591835</v>
      </c>
      <c r="M251" s="7">
        <f t="shared" si="120"/>
        <v>1995006.1855164077</v>
      </c>
      <c r="N251" s="14">
        <f t="shared" si="109"/>
        <v>55.226445992272033</v>
      </c>
      <c r="O251" s="13">
        <f t="shared" si="121"/>
        <v>12356.777006865981</v>
      </c>
      <c r="P251" s="7">
        <f t="shared" si="110"/>
        <v>5354476.1055788575</v>
      </c>
      <c r="Q251" s="12">
        <f t="shared" si="115"/>
        <v>241</v>
      </c>
      <c r="R251" s="9">
        <v>433.32303420250037</v>
      </c>
      <c r="S251" s="11">
        <f t="shared" si="118"/>
        <v>7.0000000000000048E-2</v>
      </c>
      <c r="T251" s="10">
        <f t="shared" si="111"/>
        <v>5830944.1359098144</v>
      </c>
      <c r="U251" s="10">
        <f t="shared" si="119"/>
        <v>14421949.089842899</v>
      </c>
      <c r="V251" s="10">
        <f t="shared" si="112"/>
        <v>1000</v>
      </c>
      <c r="W251" s="10">
        <f t="shared" si="113"/>
        <v>721105.61333534098</v>
      </c>
      <c r="X251" s="9">
        <f t="shared" si="96"/>
        <v>2.3077471564382157</v>
      </c>
      <c r="Y251" s="9">
        <f t="shared" si="116"/>
        <v>33284.519749538122</v>
      </c>
      <c r="AA251" s="10">
        <f t="shared" si="97"/>
        <v>7542.4257517795395</v>
      </c>
      <c r="AB251" s="10">
        <f t="shared" si="117"/>
        <v>1825267.0319306427</v>
      </c>
      <c r="AC251" s="23"/>
      <c r="AD251" s="25">
        <f t="shared" si="98"/>
        <v>-7542.4257517795395</v>
      </c>
      <c r="AE251" s="25">
        <f t="shared" si="99"/>
        <v>-7542.4257517795395</v>
      </c>
      <c r="AF251" s="25">
        <f t="shared" si="100"/>
        <v>0</v>
      </c>
      <c r="AG251" s="25">
        <f t="shared" si="101"/>
        <v>0</v>
      </c>
      <c r="AH251" s="25">
        <f t="shared" si="102"/>
        <v>0</v>
      </c>
      <c r="AI251" s="25">
        <f t="shared" si="103"/>
        <v>0</v>
      </c>
      <c r="AJ251" s="25">
        <f t="shared" si="104"/>
        <v>0</v>
      </c>
      <c r="AK251" s="25">
        <f t="shared" si="105"/>
        <v>0</v>
      </c>
      <c r="AL251" s="25">
        <f t="shared" si="106"/>
        <v>0</v>
      </c>
      <c r="AM251" s="25">
        <f t="shared" si="107"/>
        <v>0</v>
      </c>
      <c r="AO251">
        <f t="shared" si="122"/>
        <v>-8.3333333333333925E-2</v>
      </c>
    </row>
    <row r="252" spans="1:41" x14ac:dyDescent="0.3">
      <c r="A252" s="4">
        <f t="shared" si="114"/>
        <v>243</v>
      </c>
      <c r="B252">
        <v>400.39048360311034</v>
      </c>
      <c r="C252" s="5">
        <f t="shared" si="93"/>
        <v>146</v>
      </c>
      <c r="D252" s="6">
        <f t="shared" si="108"/>
        <v>-7.5999999999999998E-2</v>
      </c>
      <c r="E252" s="7">
        <f t="shared" si="94"/>
        <v>2152846.9794297218</v>
      </c>
      <c r="I252" s="14"/>
      <c r="J252" s="14"/>
      <c r="K252" s="18"/>
      <c r="L252" s="7">
        <f t="shared" si="95"/>
        <v>23930.891145591835</v>
      </c>
      <c r="M252" s="7">
        <f t="shared" si="120"/>
        <v>2018937.0766619996</v>
      </c>
      <c r="N252" s="14">
        <f t="shared" si="109"/>
        <v>59.768880944017354</v>
      </c>
      <c r="O252" s="13">
        <f t="shared" si="121"/>
        <v>12416.545887809998</v>
      </c>
      <c r="P252" s="7">
        <f t="shared" si="110"/>
        <v>4971466.812700456</v>
      </c>
      <c r="Q252" s="12">
        <f t="shared" si="115"/>
        <v>242</v>
      </c>
      <c r="R252" s="9">
        <v>400.39048360311034</v>
      </c>
      <c r="S252" s="11">
        <f t="shared" si="118"/>
        <v>-7.5999999999999998E-2</v>
      </c>
      <c r="T252" s="10">
        <f t="shared" si="111"/>
        <v>5887140.6163421078</v>
      </c>
      <c r="U252" s="10">
        <f t="shared" si="119"/>
        <v>13326804.959014839</v>
      </c>
      <c r="V252" s="10">
        <f t="shared" si="112"/>
        <v>1000</v>
      </c>
      <c r="W252" s="10">
        <f t="shared" si="113"/>
        <v>722105.61333534098</v>
      </c>
      <c r="X252" s="9">
        <f t="shared" si="96"/>
        <v>2.4975618576171166</v>
      </c>
      <c r="Y252" s="9">
        <f t="shared" si="116"/>
        <v>33287.017311395735</v>
      </c>
      <c r="AA252" s="10">
        <f t="shared" si="97"/>
        <v>7542.4257517795395</v>
      </c>
      <c r="AB252" s="10">
        <f t="shared" si="117"/>
        <v>1832809.4576824221</v>
      </c>
      <c r="AC252" s="23"/>
      <c r="AD252" s="25">
        <f t="shared" si="98"/>
        <v>-7542.4257517795395</v>
      </c>
      <c r="AE252" s="25">
        <f t="shared" si="99"/>
        <v>-7542.4257517795395</v>
      </c>
      <c r="AF252" s="25">
        <f t="shared" si="100"/>
        <v>0</v>
      </c>
      <c r="AG252" s="25">
        <f t="shared" si="101"/>
        <v>0</v>
      </c>
      <c r="AH252" s="25">
        <f t="shared" si="102"/>
        <v>0</v>
      </c>
      <c r="AI252" s="25">
        <f t="shared" si="103"/>
        <v>0</v>
      </c>
      <c r="AJ252" s="25">
        <f t="shared" si="104"/>
        <v>0</v>
      </c>
      <c r="AK252" s="25">
        <f t="shared" si="105"/>
        <v>0</v>
      </c>
      <c r="AL252" s="25">
        <f t="shared" si="106"/>
        <v>0</v>
      </c>
      <c r="AM252" s="25">
        <f t="shared" si="107"/>
        <v>0</v>
      </c>
      <c r="AO252">
        <f t="shared" si="122"/>
        <v>-0.16666666666666607</v>
      </c>
    </row>
    <row r="253" spans="1:41" x14ac:dyDescent="0.3">
      <c r="A253" s="4">
        <f t="shared" si="114"/>
        <v>244</v>
      </c>
      <c r="B253">
        <v>368.35924491486151</v>
      </c>
      <c r="C253" s="5">
        <f t="shared" si="93"/>
        <v>147</v>
      </c>
      <c r="D253" s="6">
        <f t="shared" si="108"/>
        <v>-8.0000000000000016E-2</v>
      </c>
      <c r="E253" s="7">
        <f t="shared" si="94"/>
        <v>2178392.6502246801</v>
      </c>
      <c r="I253" s="14"/>
      <c r="J253" s="14"/>
      <c r="K253" s="18"/>
      <c r="L253" s="7">
        <f t="shared" si="95"/>
        <v>23930.891145591835</v>
      </c>
      <c r="M253" s="7">
        <f t="shared" si="120"/>
        <v>2042867.9678075914</v>
      </c>
      <c r="N253" s="14">
        <f t="shared" si="109"/>
        <v>64.966174939149298</v>
      </c>
      <c r="O253" s="13">
        <f t="shared" si="121"/>
        <v>12481.512062749147</v>
      </c>
      <c r="P253" s="7">
        <f t="shared" si="110"/>
        <v>4597680.3588300114</v>
      </c>
      <c r="Q253" s="12">
        <f t="shared" si="115"/>
        <v>243</v>
      </c>
      <c r="R253" s="9">
        <v>368.35924491486151</v>
      </c>
      <c r="S253" s="11">
        <f t="shared" si="118"/>
        <v>-8.0000000000000016E-2</v>
      </c>
      <c r="T253" s="10">
        <f t="shared" si="111"/>
        <v>5943805.400778004</v>
      </c>
      <c r="U253" s="10">
        <f t="shared" si="119"/>
        <v>12261580.562293651</v>
      </c>
      <c r="V253" s="10">
        <f t="shared" si="112"/>
        <v>1000</v>
      </c>
      <c r="W253" s="10">
        <f t="shared" si="113"/>
        <v>723105.61333534098</v>
      </c>
      <c r="X253" s="9">
        <f t="shared" si="96"/>
        <v>2.7147411495838227</v>
      </c>
      <c r="Y253" s="9">
        <f t="shared" si="116"/>
        <v>33289.732052545318</v>
      </c>
      <c r="AA253" s="10">
        <f t="shared" si="97"/>
        <v>7542.4257517795395</v>
      </c>
      <c r="AB253" s="10">
        <f t="shared" si="117"/>
        <v>1840351.8834342016</v>
      </c>
      <c r="AC253" s="23"/>
      <c r="AD253" s="25">
        <f t="shared" si="98"/>
        <v>-7542.4257517795395</v>
      </c>
      <c r="AE253" s="25">
        <f t="shared" si="99"/>
        <v>-7542.4257517795395</v>
      </c>
      <c r="AF253" s="25">
        <f t="shared" si="100"/>
        <v>0</v>
      </c>
      <c r="AG253" s="25">
        <f t="shared" si="101"/>
        <v>0</v>
      </c>
      <c r="AH253" s="25">
        <f t="shared" si="102"/>
        <v>0</v>
      </c>
      <c r="AI253" s="25">
        <f t="shared" si="103"/>
        <v>0</v>
      </c>
      <c r="AJ253" s="25">
        <f t="shared" si="104"/>
        <v>0</v>
      </c>
      <c r="AK253" s="25">
        <f t="shared" si="105"/>
        <v>0</v>
      </c>
      <c r="AL253" s="25">
        <f t="shared" si="106"/>
        <v>0</v>
      </c>
      <c r="AM253" s="25">
        <f t="shared" si="107"/>
        <v>0</v>
      </c>
      <c r="AO253">
        <f t="shared" si="122"/>
        <v>-0.25</v>
      </c>
    </row>
    <row r="254" spans="1:41" x14ac:dyDescent="0.3">
      <c r="A254" s="4">
        <f t="shared" si="114"/>
        <v>245</v>
      </c>
      <c r="B254">
        <v>361.36041926147914</v>
      </c>
      <c r="C254" s="5">
        <f t="shared" si="93"/>
        <v>148</v>
      </c>
      <c r="D254" s="6">
        <f t="shared" si="108"/>
        <v>-1.9E-2</v>
      </c>
      <c r="E254" s="7">
        <f t="shared" si="94"/>
        <v>2204151.2016095961</v>
      </c>
      <c r="I254" s="14"/>
      <c r="J254" s="14"/>
      <c r="K254" s="18"/>
      <c r="L254" s="7">
        <f t="shared" si="95"/>
        <v>23930.891145591835</v>
      </c>
      <c r="M254" s="7">
        <f t="shared" si="120"/>
        <v>2066798.8589531833</v>
      </c>
      <c r="N254" s="14">
        <f t="shared" si="109"/>
        <v>66.22443928557523</v>
      </c>
      <c r="O254" s="13">
        <f t="shared" si="121"/>
        <v>12547.736502034722</v>
      </c>
      <c r="P254" s="7">
        <f t="shared" si="110"/>
        <v>4534255.323157833</v>
      </c>
      <c r="Q254" s="12">
        <f t="shared" si="115"/>
        <v>244</v>
      </c>
      <c r="R254" s="9">
        <v>361.36041926147914</v>
      </c>
      <c r="S254" s="11">
        <f t="shared" si="118"/>
        <v>-1.9E-2</v>
      </c>
      <c r="T254" s="10">
        <f t="shared" si="111"/>
        <v>6000942.3917508638</v>
      </c>
      <c r="U254" s="10">
        <f t="shared" si="119"/>
        <v>12029591.531610072</v>
      </c>
      <c r="V254" s="10">
        <f t="shared" si="112"/>
        <v>1000</v>
      </c>
      <c r="W254" s="10">
        <f t="shared" si="113"/>
        <v>724105.61333534098</v>
      </c>
      <c r="X254" s="9">
        <f t="shared" si="96"/>
        <v>2.7673202340304002</v>
      </c>
      <c r="Y254" s="9">
        <f t="shared" si="116"/>
        <v>33292.499372779348</v>
      </c>
      <c r="AA254" s="10">
        <f t="shared" si="97"/>
        <v>7542.4257517795395</v>
      </c>
      <c r="AB254" s="10">
        <f t="shared" si="117"/>
        <v>1847894.3091859811</v>
      </c>
      <c r="AC254" s="23"/>
      <c r="AD254" s="25">
        <f t="shared" si="98"/>
        <v>-7542.4257517795395</v>
      </c>
      <c r="AE254" s="25">
        <f t="shared" si="99"/>
        <v>-7542.4257517795395</v>
      </c>
      <c r="AF254" s="25">
        <f t="shared" si="100"/>
        <v>0</v>
      </c>
      <c r="AG254" s="25">
        <f t="shared" si="101"/>
        <v>0</v>
      </c>
      <c r="AH254" s="25">
        <f t="shared" si="102"/>
        <v>0</v>
      </c>
      <c r="AI254" s="25">
        <f t="shared" si="103"/>
        <v>0</v>
      </c>
      <c r="AJ254" s="25">
        <f t="shared" si="104"/>
        <v>0</v>
      </c>
      <c r="AK254" s="25">
        <f t="shared" si="105"/>
        <v>0</v>
      </c>
      <c r="AL254" s="25">
        <f t="shared" si="106"/>
        <v>0</v>
      </c>
      <c r="AM254" s="25">
        <f t="shared" si="107"/>
        <v>0</v>
      </c>
      <c r="AO254">
        <f t="shared" si="122"/>
        <v>-0.33333333333333393</v>
      </c>
    </row>
    <row r="255" spans="1:41" x14ac:dyDescent="0.3">
      <c r="A255" s="4">
        <f t="shared" si="114"/>
        <v>246</v>
      </c>
      <c r="B255">
        <v>385.21020693273681</v>
      </c>
      <c r="C255" s="5">
        <f t="shared" si="93"/>
        <v>149</v>
      </c>
      <c r="D255" s="6">
        <f t="shared" si="108"/>
        <v>6.6000000000000142E-2</v>
      </c>
      <c r="E255" s="7">
        <f t="shared" si="94"/>
        <v>2230124.4075893871</v>
      </c>
      <c r="I255" s="14"/>
      <c r="J255" s="14"/>
      <c r="K255" s="18"/>
      <c r="L255" s="7">
        <f t="shared" si="95"/>
        <v>23930.891145591835</v>
      </c>
      <c r="M255" s="7">
        <f t="shared" si="120"/>
        <v>2090729.7500987751</v>
      </c>
      <c r="N255" s="14">
        <f t="shared" si="109"/>
        <v>62.124239479901711</v>
      </c>
      <c r="O255" s="13">
        <f t="shared" si="121"/>
        <v>12609.860741514623</v>
      </c>
      <c r="P255" s="7">
        <f t="shared" si="110"/>
        <v>4857447.0656318422</v>
      </c>
      <c r="Q255" s="12">
        <f t="shared" si="115"/>
        <v>245</v>
      </c>
      <c r="R255" s="9">
        <v>385.21020693273681</v>
      </c>
      <c r="S255" s="11">
        <f t="shared" si="118"/>
        <v>6.6000000000000142E-2</v>
      </c>
      <c r="T255" s="10">
        <f t="shared" si="111"/>
        <v>6058555.5243151635</v>
      </c>
      <c r="U255" s="10">
        <f t="shared" si="119"/>
        <v>12824610.572696337</v>
      </c>
      <c r="V255" s="10">
        <f t="shared" si="112"/>
        <v>1000</v>
      </c>
      <c r="W255" s="10">
        <f t="shared" si="113"/>
        <v>725105.61333534098</v>
      </c>
      <c r="X255" s="9">
        <f t="shared" si="96"/>
        <v>2.5959852101598497</v>
      </c>
      <c r="Y255" s="9">
        <f t="shared" si="116"/>
        <v>33295.095357989507</v>
      </c>
      <c r="AA255" s="10">
        <f t="shared" si="97"/>
        <v>7542.4257517795395</v>
      </c>
      <c r="AB255" s="10">
        <f t="shared" si="117"/>
        <v>1855436.7349377605</v>
      </c>
      <c r="AC255" s="23"/>
      <c r="AD255" s="25">
        <f t="shared" si="98"/>
        <v>-7542.4257517795395</v>
      </c>
      <c r="AE255" s="25">
        <f t="shared" si="99"/>
        <v>-7542.4257517795395</v>
      </c>
      <c r="AF255" s="25">
        <f t="shared" si="100"/>
        <v>0</v>
      </c>
      <c r="AG255" s="25">
        <f t="shared" si="101"/>
        <v>0</v>
      </c>
      <c r="AH255" s="25">
        <f t="shared" si="102"/>
        <v>0</v>
      </c>
      <c r="AI255" s="25">
        <f t="shared" si="103"/>
        <v>0</v>
      </c>
      <c r="AJ255" s="25">
        <f t="shared" si="104"/>
        <v>0</v>
      </c>
      <c r="AK255" s="25">
        <f t="shared" si="105"/>
        <v>0</v>
      </c>
      <c r="AL255" s="25">
        <f t="shared" si="106"/>
        <v>0</v>
      </c>
      <c r="AM255" s="25">
        <f t="shared" si="107"/>
        <v>0</v>
      </c>
      <c r="AO255">
        <f t="shared" si="122"/>
        <v>-0.41666666666666607</v>
      </c>
    </row>
    <row r="256" spans="1:41" x14ac:dyDescent="0.3">
      <c r="A256" s="4">
        <f t="shared" si="114"/>
        <v>247</v>
      </c>
      <c r="B256">
        <v>349.00044748105955</v>
      </c>
      <c r="C256" s="5">
        <f t="shared" si="93"/>
        <v>150</v>
      </c>
      <c r="D256" s="6">
        <f t="shared" si="108"/>
        <v>-9.3999999999999986E-2</v>
      </c>
      <c r="E256" s="7">
        <f t="shared" si="94"/>
        <v>2256314.0569523438</v>
      </c>
      <c r="I256" s="14"/>
      <c r="J256" s="14"/>
      <c r="K256" s="18"/>
      <c r="L256" s="7">
        <f t="shared" si="95"/>
        <v>23930.891145591835</v>
      </c>
      <c r="M256" s="7">
        <f t="shared" si="120"/>
        <v>2114660.6412443668</v>
      </c>
      <c r="N256" s="14">
        <f t="shared" si="109"/>
        <v>68.569800750443392</v>
      </c>
      <c r="O256" s="13">
        <f t="shared" si="121"/>
        <v>12678.430542265067</v>
      </c>
      <c r="P256" s="7">
        <f t="shared" si="110"/>
        <v>4424777.932608041</v>
      </c>
      <c r="Q256" s="12">
        <f t="shared" si="115"/>
        <v>246</v>
      </c>
      <c r="R256" s="9">
        <v>349.00044748105955</v>
      </c>
      <c r="S256" s="11">
        <f t="shared" si="118"/>
        <v>-9.3999999999999986E-2</v>
      </c>
      <c r="T256" s="10">
        <f t="shared" si="111"/>
        <v>6116648.7663175026</v>
      </c>
      <c r="U256" s="10">
        <f t="shared" si="119"/>
        <v>11620003.178862883</v>
      </c>
      <c r="V256" s="10">
        <f t="shared" si="112"/>
        <v>1000</v>
      </c>
      <c r="W256" s="10">
        <f t="shared" si="113"/>
        <v>726105.61333534098</v>
      </c>
      <c r="X256" s="9">
        <f t="shared" si="96"/>
        <v>2.8653258390285319</v>
      </c>
      <c r="Y256" s="9">
        <f t="shared" si="116"/>
        <v>33297.960683828533</v>
      </c>
      <c r="AA256" s="10">
        <f t="shared" si="97"/>
        <v>7542.4257517795395</v>
      </c>
      <c r="AB256" s="10">
        <f t="shared" si="117"/>
        <v>1862979.16068954</v>
      </c>
      <c r="AC256" s="23"/>
      <c r="AD256" s="25">
        <f t="shared" si="98"/>
        <v>-7542.4257517795395</v>
      </c>
      <c r="AE256" s="25">
        <f t="shared" si="99"/>
        <v>-7542.4257517795395</v>
      </c>
      <c r="AF256" s="25">
        <f t="shared" si="100"/>
        <v>0</v>
      </c>
      <c r="AG256" s="25">
        <f t="shared" si="101"/>
        <v>0</v>
      </c>
      <c r="AH256" s="25">
        <f t="shared" si="102"/>
        <v>0</v>
      </c>
      <c r="AI256" s="25">
        <f t="shared" si="103"/>
        <v>0</v>
      </c>
      <c r="AJ256" s="25">
        <f t="shared" si="104"/>
        <v>0</v>
      </c>
      <c r="AK256" s="25">
        <f t="shared" si="105"/>
        <v>0</v>
      </c>
      <c r="AL256" s="25">
        <f t="shared" si="106"/>
        <v>0</v>
      </c>
      <c r="AM256" s="25">
        <f t="shared" si="107"/>
        <v>0</v>
      </c>
      <c r="AO256">
        <f t="shared" si="122"/>
        <v>-0.5</v>
      </c>
    </row>
    <row r="257" spans="1:41" x14ac:dyDescent="0.3">
      <c r="A257" s="4">
        <f t="shared" si="114"/>
        <v>248</v>
      </c>
      <c r="B257">
        <v>365.0544680651883</v>
      </c>
      <c r="C257" s="5">
        <f t="shared" si="93"/>
        <v>151</v>
      </c>
      <c r="D257" s="6">
        <f t="shared" si="108"/>
        <v>4.6000000000000034E-2</v>
      </c>
      <c r="E257" s="7">
        <f t="shared" si="94"/>
        <v>2282721.9533933238</v>
      </c>
      <c r="I257" s="14"/>
      <c r="J257" s="14"/>
      <c r="K257" s="18"/>
      <c r="L257" s="7">
        <f t="shared" si="95"/>
        <v>23930.891145591835</v>
      </c>
      <c r="M257" s="7">
        <f t="shared" si="120"/>
        <v>2138591.5323899584</v>
      </c>
      <c r="N257" s="14">
        <f t="shared" si="109"/>
        <v>65.554302820691575</v>
      </c>
      <c r="O257" s="13">
        <f t="shared" si="121"/>
        <v>12743.984845085759</v>
      </c>
      <c r="P257" s="7">
        <f t="shared" si="110"/>
        <v>4652248.6086536031</v>
      </c>
      <c r="Q257" s="12">
        <f t="shared" si="115"/>
        <v>247</v>
      </c>
      <c r="R257" s="9">
        <v>365.0544680651883</v>
      </c>
      <c r="S257" s="11">
        <f t="shared" si="118"/>
        <v>4.6000000000000034E-2</v>
      </c>
      <c r="T257" s="10">
        <f t="shared" si="111"/>
        <v>6175226.1186698582</v>
      </c>
      <c r="U257" s="10">
        <f t="shared" si="119"/>
        <v>12155569.325090576</v>
      </c>
      <c r="V257" s="10">
        <f t="shared" si="112"/>
        <v>1000</v>
      </c>
      <c r="W257" s="10">
        <f t="shared" si="113"/>
        <v>727105.61333534098</v>
      </c>
      <c r="X257" s="9">
        <f t="shared" si="96"/>
        <v>2.7393172457251738</v>
      </c>
      <c r="Y257" s="9">
        <f t="shared" si="116"/>
        <v>33300.700001074256</v>
      </c>
      <c r="AA257" s="10">
        <f t="shared" si="97"/>
        <v>7542.4257517795395</v>
      </c>
      <c r="AB257" s="10">
        <f t="shared" si="117"/>
        <v>1870521.5864413194</v>
      </c>
      <c r="AC257" s="23"/>
      <c r="AD257" s="25">
        <f t="shared" si="98"/>
        <v>-7542.4257517795395</v>
      </c>
      <c r="AE257" s="25">
        <f t="shared" si="99"/>
        <v>-7542.4257517795395</v>
      </c>
      <c r="AF257" s="25">
        <f t="shared" si="100"/>
        <v>0</v>
      </c>
      <c r="AG257" s="25">
        <f t="shared" si="101"/>
        <v>0</v>
      </c>
      <c r="AH257" s="25">
        <f t="shared" si="102"/>
        <v>0</v>
      </c>
      <c r="AI257" s="25">
        <f t="shared" si="103"/>
        <v>0</v>
      </c>
      <c r="AJ257" s="25">
        <f t="shared" si="104"/>
        <v>0</v>
      </c>
      <c r="AK257" s="25">
        <f t="shared" si="105"/>
        <v>0</v>
      </c>
      <c r="AL257" s="25">
        <f t="shared" si="106"/>
        <v>0</v>
      </c>
      <c r="AM257" s="25">
        <f t="shared" si="107"/>
        <v>0</v>
      </c>
      <c r="AO257">
        <f t="shared" si="122"/>
        <v>-0.58333333333333393</v>
      </c>
    </row>
    <row r="258" spans="1:41" x14ac:dyDescent="0.3">
      <c r="A258" s="4">
        <f t="shared" si="114"/>
        <v>249</v>
      </c>
      <c r="B258">
        <v>332.92967487545172</v>
      </c>
      <c r="C258" s="5">
        <f t="shared" si="93"/>
        <v>152</v>
      </c>
      <c r="D258" s="6">
        <f t="shared" si="108"/>
        <v>-8.8000000000000023E-2</v>
      </c>
      <c r="E258" s="7">
        <f t="shared" si="94"/>
        <v>2309349.9156379788</v>
      </c>
      <c r="I258" s="14"/>
      <c r="J258" s="14"/>
      <c r="K258" s="18"/>
      <c r="L258" s="7">
        <f t="shared" si="95"/>
        <v>23930.891145591835</v>
      </c>
      <c r="M258" s="7">
        <f t="shared" si="120"/>
        <v>2162522.42353555</v>
      </c>
      <c r="N258" s="14">
        <f t="shared" si="109"/>
        <v>71.879718005144269</v>
      </c>
      <c r="O258" s="13">
        <f t="shared" si="121"/>
        <v>12815.864563090903</v>
      </c>
      <c r="P258" s="7">
        <f t="shared" si="110"/>
        <v>4266781.6222376777</v>
      </c>
      <c r="Q258" s="12">
        <f t="shared" si="115"/>
        <v>248</v>
      </c>
      <c r="R258" s="9">
        <v>332.92967487545172</v>
      </c>
      <c r="S258" s="11">
        <f t="shared" si="118"/>
        <v>-8.8000000000000023E-2</v>
      </c>
      <c r="T258" s="10">
        <f t="shared" si="111"/>
        <v>6234291.6156251524</v>
      </c>
      <c r="U258" s="10">
        <f t="shared" si="119"/>
        <v>11086791.224482605</v>
      </c>
      <c r="V258" s="10">
        <f t="shared" si="112"/>
        <v>1000</v>
      </c>
      <c r="W258" s="10">
        <f t="shared" si="113"/>
        <v>728105.61333534098</v>
      </c>
      <c r="X258" s="9">
        <f t="shared" si="96"/>
        <v>3.0036373308390063</v>
      </c>
      <c r="Y258" s="9">
        <f t="shared" si="116"/>
        <v>33303.703638405095</v>
      </c>
      <c r="AA258" s="10">
        <f t="shared" si="97"/>
        <v>7542.4257517795395</v>
      </c>
      <c r="AB258" s="10">
        <f t="shared" si="117"/>
        <v>1878064.0121930989</v>
      </c>
      <c r="AC258" s="23"/>
      <c r="AD258" s="25">
        <f t="shared" si="98"/>
        <v>-7542.4257517795395</v>
      </c>
      <c r="AE258" s="25">
        <f t="shared" si="99"/>
        <v>-7542.4257517795395</v>
      </c>
      <c r="AF258" s="25">
        <f t="shared" si="100"/>
        <v>0</v>
      </c>
      <c r="AG258" s="25">
        <f t="shared" si="101"/>
        <v>0</v>
      </c>
      <c r="AH258" s="25">
        <f t="shared" si="102"/>
        <v>0</v>
      </c>
      <c r="AI258" s="25">
        <f t="shared" si="103"/>
        <v>0</v>
      </c>
      <c r="AJ258" s="25">
        <f t="shared" si="104"/>
        <v>0</v>
      </c>
      <c r="AK258" s="25">
        <f t="shared" si="105"/>
        <v>0</v>
      </c>
      <c r="AL258" s="25">
        <f t="shared" si="106"/>
        <v>0</v>
      </c>
      <c r="AM258" s="25">
        <f t="shared" si="107"/>
        <v>0</v>
      </c>
      <c r="AO258">
        <f t="shared" si="122"/>
        <v>-0.66666666666666607</v>
      </c>
    </row>
    <row r="259" spans="1:41" x14ac:dyDescent="0.3">
      <c r="A259" s="4">
        <f t="shared" si="114"/>
        <v>250</v>
      </c>
      <c r="B259">
        <v>306.96116023516652</v>
      </c>
      <c r="C259" s="5">
        <f t="shared" si="93"/>
        <v>153</v>
      </c>
      <c r="D259" s="6">
        <f t="shared" si="108"/>
        <v>-7.7999999999999917E-2</v>
      </c>
      <c r="E259" s="7">
        <f t="shared" si="94"/>
        <v>2336199.777568006</v>
      </c>
      <c r="I259" s="14"/>
      <c r="J259" s="14"/>
      <c r="K259" s="18"/>
      <c r="L259" s="7">
        <f t="shared" si="95"/>
        <v>23930.891145591835</v>
      </c>
      <c r="M259" s="7">
        <f t="shared" si="120"/>
        <v>2186453.3146811416</v>
      </c>
      <c r="N259" s="14">
        <f t="shared" si="109"/>
        <v>77.960648595601157</v>
      </c>
      <c r="O259" s="13">
        <f t="shared" si="121"/>
        <v>12893.825211686504</v>
      </c>
      <c r="P259" s="7">
        <f t="shared" si="110"/>
        <v>3957903.5468487306</v>
      </c>
      <c r="Q259" s="12">
        <f t="shared" si="115"/>
        <v>249</v>
      </c>
      <c r="R259" s="9">
        <v>306.96116023516652</v>
      </c>
      <c r="S259" s="11">
        <f t="shared" si="118"/>
        <v>-7.7999999999999917E-2</v>
      </c>
      <c r="T259" s="10">
        <f t="shared" si="111"/>
        <v>6293849.3250550712</v>
      </c>
      <c r="U259" s="10">
        <f t="shared" si="119"/>
        <v>10222943.508972963</v>
      </c>
      <c r="V259" s="10">
        <f t="shared" si="112"/>
        <v>1000</v>
      </c>
      <c r="W259" s="10">
        <f t="shared" si="113"/>
        <v>729105.61333534098</v>
      </c>
      <c r="X259" s="9">
        <f t="shared" si="96"/>
        <v>3.2577411397386182</v>
      </c>
      <c r="Y259" s="9">
        <f t="shared" si="116"/>
        <v>33306.961379544831</v>
      </c>
      <c r="AA259" s="10">
        <f t="shared" si="97"/>
        <v>7542.4257517795395</v>
      </c>
      <c r="AB259" s="10">
        <f t="shared" si="117"/>
        <v>1885606.4379448784</v>
      </c>
      <c r="AC259" s="23"/>
      <c r="AD259" s="25">
        <f t="shared" si="98"/>
        <v>-7542.4257517795395</v>
      </c>
      <c r="AE259" s="25">
        <f t="shared" si="99"/>
        <v>-7542.4257517795395</v>
      </c>
      <c r="AF259" s="25">
        <f t="shared" si="100"/>
        <v>0</v>
      </c>
      <c r="AG259" s="25">
        <f t="shared" si="101"/>
        <v>0</v>
      </c>
      <c r="AH259" s="25">
        <f t="shared" si="102"/>
        <v>0</v>
      </c>
      <c r="AI259" s="25">
        <f t="shared" si="103"/>
        <v>0</v>
      </c>
      <c r="AJ259" s="25">
        <f t="shared" si="104"/>
        <v>0</v>
      </c>
      <c r="AK259" s="25">
        <f t="shared" si="105"/>
        <v>0</v>
      </c>
      <c r="AL259" s="25">
        <f t="shared" si="106"/>
        <v>0</v>
      </c>
      <c r="AM259" s="25">
        <f t="shared" si="107"/>
        <v>0</v>
      </c>
      <c r="AO259">
        <f t="shared" si="122"/>
        <v>-0.75</v>
      </c>
    </row>
    <row r="260" spans="1:41" x14ac:dyDescent="0.3">
      <c r="A260" s="4">
        <f t="shared" si="114"/>
        <v>251</v>
      </c>
      <c r="B260">
        <v>331.825014214215</v>
      </c>
      <c r="C260" s="5">
        <f t="shared" si="93"/>
        <v>154</v>
      </c>
      <c r="D260" s="6">
        <f t="shared" si="108"/>
        <v>8.0999999999999989E-2</v>
      </c>
      <c r="E260" s="7">
        <f t="shared" si="94"/>
        <v>2363273.3883474506</v>
      </c>
      <c r="I260" s="14"/>
      <c r="J260" s="14"/>
      <c r="K260" s="18"/>
      <c r="L260" s="7">
        <f t="shared" si="95"/>
        <v>23930.891145591835</v>
      </c>
      <c r="M260" s="7">
        <f t="shared" si="120"/>
        <v>2210384.2058267333</v>
      </c>
      <c r="N260" s="14">
        <f t="shared" si="109"/>
        <v>72.119008876596808</v>
      </c>
      <c r="O260" s="13">
        <f t="shared" si="121"/>
        <v>12965.9442205631</v>
      </c>
      <c r="P260" s="7">
        <f t="shared" si="110"/>
        <v>4302424.6252890695</v>
      </c>
      <c r="Q260" s="12">
        <f t="shared" si="115"/>
        <v>250</v>
      </c>
      <c r="R260" s="9">
        <v>331.825014214215</v>
      </c>
      <c r="S260" s="11">
        <f t="shared" si="118"/>
        <v>8.0999999999999989E-2</v>
      </c>
      <c r="T260" s="10">
        <f t="shared" si="111"/>
        <v>6353903.3487302419</v>
      </c>
      <c r="U260" s="10">
        <f t="shared" si="119"/>
        <v>11052082.933199773</v>
      </c>
      <c r="V260" s="10">
        <f t="shared" si="112"/>
        <v>1000</v>
      </c>
      <c r="W260" s="10">
        <f t="shared" si="113"/>
        <v>730105.61333534098</v>
      </c>
      <c r="X260" s="9">
        <f t="shared" si="96"/>
        <v>3.0136365770014972</v>
      </c>
      <c r="Y260" s="9">
        <f t="shared" si="116"/>
        <v>33309.975016121833</v>
      </c>
      <c r="AA260" s="10">
        <f t="shared" si="97"/>
        <v>7542.4257517795395</v>
      </c>
      <c r="AB260" s="10">
        <f t="shared" si="117"/>
        <v>1893148.8636966578</v>
      </c>
      <c r="AC260" s="23"/>
      <c r="AD260" s="25">
        <f t="shared" si="98"/>
        <v>-7542.4257517795395</v>
      </c>
      <c r="AE260" s="25">
        <f t="shared" si="99"/>
        <v>-7542.4257517795395</v>
      </c>
      <c r="AF260" s="25">
        <f t="shared" si="100"/>
        <v>0</v>
      </c>
      <c r="AG260" s="25">
        <f t="shared" si="101"/>
        <v>0</v>
      </c>
      <c r="AH260" s="25">
        <f t="shared" si="102"/>
        <v>0</v>
      </c>
      <c r="AI260" s="25">
        <f t="shared" si="103"/>
        <v>0</v>
      </c>
      <c r="AJ260" s="25">
        <f t="shared" si="104"/>
        <v>0</v>
      </c>
      <c r="AK260" s="25">
        <f t="shared" si="105"/>
        <v>0</v>
      </c>
      <c r="AL260" s="25">
        <f t="shared" si="106"/>
        <v>0</v>
      </c>
      <c r="AM260" s="25">
        <f t="shared" si="107"/>
        <v>0</v>
      </c>
      <c r="AO260">
        <f t="shared" si="122"/>
        <v>-0.83333333333333393</v>
      </c>
    </row>
    <row r="261" spans="1:41" x14ac:dyDescent="0.3">
      <c r="A261" s="4">
        <f t="shared" si="114"/>
        <v>252</v>
      </c>
      <c r="B261">
        <v>330.49771415735813</v>
      </c>
      <c r="C261" s="5">
        <f t="shared" si="93"/>
        <v>155</v>
      </c>
      <c r="D261" s="6">
        <f t="shared" si="108"/>
        <v>-4.0000000000000313E-3</v>
      </c>
      <c r="E261" s="7">
        <f t="shared" si="94"/>
        <v>2390572.612550057</v>
      </c>
      <c r="I261" s="14"/>
      <c r="J261" s="14"/>
      <c r="K261" s="18"/>
      <c r="L261" s="7">
        <f t="shared" si="95"/>
        <v>23930.891145591835</v>
      </c>
      <c r="M261" s="7">
        <f t="shared" si="120"/>
        <v>2234315.0969723249</v>
      </c>
      <c r="N261" s="14">
        <f t="shared" si="109"/>
        <v>72.408643450398401</v>
      </c>
      <c r="O261" s="13">
        <f t="shared" si="121"/>
        <v>13038.352864013499</v>
      </c>
      <c r="P261" s="7">
        <f t="shared" si="110"/>
        <v>4309145.8179335054</v>
      </c>
      <c r="Q261" s="12">
        <f t="shared" si="115"/>
        <v>251</v>
      </c>
      <c r="R261" s="9">
        <v>330.49771415735813</v>
      </c>
      <c r="S261" s="11">
        <f t="shared" si="118"/>
        <v>-4.0000000000000313E-3</v>
      </c>
      <c r="T261" s="10">
        <f t="shared" si="111"/>
        <v>6414457.8226027032</v>
      </c>
      <c r="U261" s="10">
        <f t="shared" si="119"/>
        <v>11008870.601466974</v>
      </c>
      <c r="V261" s="10">
        <f t="shared" si="112"/>
        <v>1000</v>
      </c>
      <c r="W261" s="10">
        <f t="shared" si="113"/>
        <v>731105.61333534098</v>
      </c>
      <c r="X261" s="9">
        <f t="shared" si="96"/>
        <v>3.0257395351420655</v>
      </c>
      <c r="Y261" s="9">
        <f t="shared" si="116"/>
        <v>33313.000755656976</v>
      </c>
      <c r="AA261" s="10">
        <f t="shared" si="97"/>
        <v>7542.4257517795395</v>
      </c>
      <c r="AB261" s="10">
        <f t="shared" si="117"/>
        <v>1900691.2894484373</v>
      </c>
      <c r="AC261" s="23"/>
      <c r="AD261" s="25">
        <f t="shared" si="98"/>
        <v>-7542.4257517795395</v>
      </c>
      <c r="AE261" s="25">
        <f t="shared" si="99"/>
        <v>-7542.4257517795395</v>
      </c>
      <c r="AF261" s="25">
        <f t="shared" si="100"/>
        <v>0</v>
      </c>
      <c r="AG261" s="25">
        <f t="shared" si="101"/>
        <v>0</v>
      </c>
      <c r="AH261" s="25">
        <f t="shared" si="102"/>
        <v>0</v>
      </c>
      <c r="AI261" s="25">
        <f t="shared" si="103"/>
        <v>0</v>
      </c>
      <c r="AJ261" s="25">
        <f t="shared" si="104"/>
        <v>0</v>
      </c>
      <c r="AK261" s="25">
        <f t="shared" si="105"/>
        <v>0</v>
      </c>
      <c r="AL261" s="25">
        <f t="shared" si="106"/>
        <v>0</v>
      </c>
      <c r="AM261" s="25">
        <f t="shared" si="107"/>
        <v>0</v>
      </c>
      <c r="AO261">
        <f t="shared" si="122"/>
        <v>-0.91666666666666607</v>
      </c>
    </row>
    <row r="262" spans="1:41" x14ac:dyDescent="0.3">
      <c r="A262" s="4">
        <f t="shared" si="114"/>
        <v>253</v>
      </c>
      <c r="B262">
        <v>359.91201071736299</v>
      </c>
      <c r="C262" s="5">
        <f t="shared" si="93"/>
        <v>156</v>
      </c>
      <c r="D262" s="6">
        <f t="shared" si="108"/>
        <v>8.8999999999999954E-2</v>
      </c>
      <c r="E262" s="7">
        <f t="shared" si="94"/>
        <v>2418099.3302876852</v>
      </c>
      <c r="I262" s="14"/>
      <c r="J262" s="14"/>
      <c r="K262" s="18"/>
      <c r="L262" s="7">
        <f t="shared" si="95"/>
        <v>26347.911151296608</v>
      </c>
      <c r="M262" s="7">
        <f t="shared" si="120"/>
        <v>2260663.0081236213</v>
      </c>
      <c r="N262" s="14">
        <f t="shared" si="109"/>
        <v>73.206534838281584</v>
      </c>
      <c r="O262" s="13">
        <f t="shared" si="121"/>
        <v>13111.559398851781</v>
      </c>
      <c r="P262" s="7">
        <f t="shared" si="110"/>
        <v>4719007.7068808833</v>
      </c>
      <c r="Q262" s="12">
        <f t="shared" si="115"/>
        <v>252</v>
      </c>
      <c r="R262" s="9">
        <v>359.91201071736299</v>
      </c>
      <c r="S262" s="11">
        <f t="shared" si="118"/>
        <v>8.8999999999999954E-2</v>
      </c>
      <c r="T262" s="10">
        <f t="shared" si="111"/>
        <v>6475516.9170907717</v>
      </c>
      <c r="U262" s="10">
        <f t="shared" si="119"/>
        <v>11989749.084997535</v>
      </c>
      <c r="V262" s="10">
        <f t="shared" si="112"/>
        <v>1000</v>
      </c>
      <c r="W262" s="10">
        <f t="shared" si="113"/>
        <v>732105.61333534098</v>
      </c>
      <c r="X262" s="9">
        <f t="shared" si="96"/>
        <v>2.7784568734086919</v>
      </c>
      <c r="Y262" s="9">
        <f t="shared" si="116"/>
        <v>33315.779212530382</v>
      </c>
      <c r="AA262" s="10">
        <f t="shared" si="97"/>
        <v>7542.4257517795395</v>
      </c>
      <c r="AB262" s="10">
        <f t="shared" si="117"/>
        <v>1908233.7152002167</v>
      </c>
      <c r="AC262" s="23"/>
      <c r="AD262" s="25">
        <f t="shared" si="98"/>
        <v>-7542.4257517795395</v>
      </c>
      <c r="AE262" s="25">
        <f t="shared" si="99"/>
        <v>-7542.4257517795395</v>
      </c>
      <c r="AF262" s="25">
        <f t="shared" si="100"/>
        <v>0</v>
      </c>
      <c r="AG262" s="25">
        <f t="shared" si="101"/>
        <v>0</v>
      </c>
      <c r="AH262" s="25">
        <f t="shared" si="102"/>
        <v>0</v>
      </c>
      <c r="AI262" s="25">
        <f t="shared" si="103"/>
        <v>0</v>
      </c>
      <c r="AJ262" s="25">
        <f t="shared" si="104"/>
        <v>0</v>
      </c>
      <c r="AK262" s="25">
        <f t="shared" si="105"/>
        <v>0</v>
      </c>
      <c r="AL262" s="25">
        <f t="shared" si="106"/>
        <v>0</v>
      </c>
      <c r="AM262" s="25">
        <f t="shared" si="107"/>
        <v>0</v>
      </c>
      <c r="AO262">
        <f t="shared" si="122"/>
        <v>0</v>
      </c>
    </row>
    <row r="263" spans="1:41" x14ac:dyDescent="0.3">
      <c r="A263" s="4">
        <f t="shared" si="114"/>
        <v>254</v>
      </c>
      <c r="B263">
        <v>354.51333055660251</v>
      </c>
      <c r="C263" s="5">
        <f t="shared" si="93"/>
        <v>157</v>
      </c>
      <c r="D263" s="6">
        <f t="shared" si="108"/>
        <v>-1.5000000000000091E-2</v>
      </c>
      <c r="E263" s="7">
        <f t="shared" si="94"/>
        <v>2445855.437339793</v>
      </c>
      <c r="I263" s="14"/>
      <c r="J263" s="14"/>
      <c r="K263" s="18"/>
      <c r="L263" s="7">
        <f t="shared" si="95"/>
        <v>26347.911151296608</v>
      </c>
      <c r="M263" s="7">
        <f t="shared" si="120"/>
        <v>2287010.9192749178</v>
      </c>
      <c r="N263" s="14">
        <f t="shared" si="109"/>
        <v>74.321355165768111</v>
      </c>
      <c r="O263" s="13">
        <f t="shared" si="121"/>
        <v>13185.880754017549</v>
      </c>
      <c r="P263" s="7">
        <f t="shared" si="110"/>
        <v>4674570.5024289666</v>
      </c>
      <c r="Q263" s="12">
        <f t="shared" si="115"/>
        <v>253</v>
      </c>
      <c r="R263" s="9">
        <v>354.51333055660251</v>
      </c>
      <c r="S263" s="11">
        <f t="shared" si="118"/>
        <v>-1.5000000000000091E-2</v>
      </c>
      <c r="T263" s="10">
        <f t="shared" si="111"/>
        <v>6537084.8373662373</v>
      </c>
      <c r="U263" s="10">
        <f t="shared" si="119"/>
        <v>11810887.84872257</v>
      </c>
      <c r="V263" s="10">
        <f t="shared" si="112"/>
        <v>1000</v>
      </c>
      <c r="W263" s="10">
        <f t="shared" si="113"/>
        <v>733105.61333534098</v>
      </c>
      <c r="X263" s="9">
        <f t="shared" si="96"/>
        <v>2.8207683993996877</v>
      </c>
      <c r="Y263" s="9">
        <f t="shared" si="116"/>
        <v>33318.599980929779</v>
      </c>
      <c r="AA263" s="10">
        <f t="shared" si="97"/>
        <v>7542.4257517795395</v>
      </c>
      <c r="AB263" s="10">
        <f t="shared" si="117"/>
        <v>1915776.1409519962</v>
      </c>
      <c r="AC263" s="23"/>
      <c r="AD263" s="25">
        <f t="shared" si="98"/>
        <v>-7542.4257517795395</v>
      </c>
      <c r="AE263" s="25">
        <f t="shared" si="99"/>
        <v>-7542.4257517795395</v>
      </c>
      <c r="AF263" s="25">
        <f t="shared" si="100"/>
        <v>0</v>
      </c>
      <c r="AG263" s="25">
        <f t="shared" si="101"/>
        <v>0</v>
      </c>
      <c r="AH263" s="25">
        <f t="shared" si="102"/>
        <v>0</v>
      </c>
      <c r="AI263" s="25">
        <f t="shared" si="103"/>
        <v>0</v>
      </c>
      <c r="AJ263" s="25">
        <f t="shared" si="104"/>
        <v>0</v>
      </c>
      <c r="AK263" s="25">
        <f t="shared" si="105"/>
        <v>0</v>
      </c>
      <c r="AL263" s="25">
        <f t="shared" si="106"/>
        <v>0</v>
      </c>
      <c r="AM263" s="25">
        <f t="shared" si="107"/>
        <v>0</v>
      </c>
      <c r="AO263">
        <f t="shared" si="122"/>
        <v>-8.3333333333333925E-2</v>
      </c>
    </row>
    <row r="264" spans="1:41" x14ac:dyDescent="0.3">
      <c r="A264" s="4">
        <f t="shared" si="114"/>
        <v>255</v>
      </c>
      <c r="B264">
        <v>301.33633097311213</v>
      </c>
      <c r="C264" s="5">
        <f t="shared" si="93"/>
        <v>158</v>
      </c>
      <c r="D264" s="6">
        <f t="shared" si="108"/>
        <v>-0.15000000000000002</v>
      </c>
      <c r="E264" s="7">
        <f t="shared" si="94"/>
        <v>2473842.8452840024</v>
      </c>
      <c r="I264" s="14"/>
      <c r="J264" s="14"/>
      <c r="K264" s="18"/>
      <c r="L264" s="7">
        <f t="shared" si="95"/>
        <v>26347.911151296608</v>
      </c>
      <c r="M264" s="7">
        <f t="shared" si="120"/>
        <v>2313358.8304262143</v>
      </c>
      <c r="N264" s="14">
        <f t="shared" si="109"/>
        <v>87.436888430315435</v>
      </c>
      <c r="O264" s="13">
        <f t="shared" si="121"/>
        <v>13273.317642447864</v>
      </c>
      <c r="P264" s="7">
        <f t="shared" si="110"/>
        <v>3999732.8382159178</v>
      </c>
      <c r="Q264" s="12">
        <f t="shared" si="115"/>
        <v>254</v>
      </c>
      <c r="R264" s="9">
        <v>301.33633097311213</v>
      </c>
      <c r="S264" s="11">
        <f t="shared" si="118"/>
        <v>-0.15000000000000002</v>
      </c>
      <c r="T264" s="10">
        <f t="shared" si="111"/>
        <v>6599165.8236440029</v>
      </c>
      <c r="U264" s="10">
        <f t="shared" si="119"/>
        <v>10040104.671414183</v>
      </c>
      <c r="V264" s="10">
        <f t="shared" si="112"/>
        <v>1000</v>
      </c>
      <c r="W264" s="10">
        <f t="shared" si="113"/>
        <v>734105.61333534098</v>
      </c>
      <c r="X264" s="9">
        <f t="shared" si="96"/>
        <v>3.3185510581172797</v>
      </c>
      <c r="Y264" s="9">
        <f t="shared" si="116"/>
        <v>33321.918531987896</v>
      </c>
      <c r="AA264" s="10">
        <f t="shared" si="97"/>
        <v>7542.4257517795395</v>
      </c>
      <c r="AB264" s="10">
        <f t="shared" si="117"/>
        <v>1923318.5667037757</v>
      </c>
      <c r="AC264" s="23"/>
      <c r="AD264" s="25">
        <f t="shared" si="98"/>
        <v>-7542.4257517795395</v>
      </c>
      <c r="AE264" s="25">
        <f t="shared" si="99"/>
        <v>-7542.4257517795395</v>
      </c>
      <c r="AF264" s="25">
        <f t="shared" si="100"/>
        <v>0</v>
      </c>
      <c r="AG264" s="25">
        <f t="shared" si="101"/>
        <v>0</v>
      </c>
      <c r="AH264" s="25">
        <f t="shared" si="102"/>
        <v>0</v>
      </c>
      <c r="AI264" s="25">
        <f t="shared" si="103"/>
        <v>0</v>
      </c>
      <c r="AJ264" s="25">
        <f t="shared" si="104"/>
        <v>0</v>
      </c>
      <c r="AK264" s="25">
        <f t="shared" si="105"/>
        <v>0</v>
      </c>
      <c r="AL264" s="25">
        <f t="shared" si="106"/>
        <v>0</v>
      </c>
      <c r="AM264" s="25">
        <f t="shared" si="107"/>
        <v>0</v>
      </c>
      <c r="AO264">
        <f t="shared" si="122"/>
        <v>-0.16666666666666607</v>
      </c>
    </row>
    <row r="265" spans="1:41" x14ac:dyDescent="0.3">
      <c r="A265" s="4">
        <f t="shared" si="114"/>
        <v>256</v>
      </c>
      <c r="B265">
        <v>295.30960435364989</v>
      </c>
      <c r="C265" s="5">
        <f t="shared" si="93"/>
        <v>159</v>
      </c>
      <c r="D265" s="6">
        <f t="shared" si="108"/>
        <v>-1.9999999999999987E-2</v>
      </c>
      <c r="E265" s="7">
        <f t="shared" si="94"/>
        <v>2502063.4816277465</v>
      </c>
      <c r="I265" s="14"/>
      <c r="J265" s="14"/>
      <c r="K265" s="18"/>
      <c r="L265" s="7">
        <f t="shared" si="95"/>
        <v>26347.911151296608</v>
      </c>
      <c r="M265" s="7">
        <f t="shared" si="120"/>
        <v>2339706.7415775107</v>
      </c>
      <c r="N265" s="14">
        <f t="shared" si="109"/>
        <v>89.221314724811663</v>
      </c>
      <c r="O265" s="13">
        <f t="shared" si="121"/>
        <v>13362.538957172676</v>
      </c>
      <c r="P265" s="7">
        <f t="shared" si="110"/>
        <v>3946086.092602896</v>
      </c>
      <c r="Q265" s="12">
        <f t="shared" si="115"/>
        <v>255</v>
      </c>
      <c r="R265" s="9">
        <v>295.30960435364989</v>
      </c>
      <c r="S265" s="11">
        <f t="shared" si="118"/>
        <v>-1.9999999999999987E-2</v>
      </c>
      <c r="T265" s="10">
        <f t="shared" si="111"/>
        <v>6661764.1514740791</v>
      </c>
      <c r="U265" s="10">
        <f t="shared" si="119"/>
        <v>9840282.5779858995</v>
      </c>
      <c r="V265" s="10">
        <f t="shared" si="112"/>
        <v>1000</v>
      </c>
      <c r="W265" s="10">
        <f t="shared" si="113"/>
        <v>735105.61333534098</v>
      </c>
      <c r="X265" s="9">
        <f t="shared" si="96"/>
        <v>3.3862765899155911</v>
      </c>
      <c r="Y265" s="9">
        <f t="shared" si="116"/>
        <v>33325.304808577814</v>
      </c>
      <c r="AA265" s="10">
        <f t="shared" si="97"/>
        <v>7542.4257517795395</v>
      </c>
      <c r="AB265" s="10">
        <f t="shared" si="117"/>
        <v>1930860.9924555551</v>
      </c>
      <c r="AC265" s="23"/>
      <c r="AD265" s="25">
        <f t="shared" si="98"/>
        <v>-7542.4257517795395</v>
      </c>
      <c r="AE265" s="25">
        <f t="shared" si="99"/>
        <v>-7542.4257517795395</v>
      </c>
      <c r="AF265" s="25">
        <f t="shared" si="100"/>
        <v>0</v>
      </c>
      <c r="AG265" s="25">
        <f t="shared" si="101"/>
        <v>0</v>
      </c>
      <c r="AH265" s="25">
        <f t="shared" si="102"/>
        <v>0</v>
      </c>
      <c r="AI265" s="25">
        <f t="shared" si="103"/>
        <v>0</v>
      </c>
      <c r="AJ265" s="25">
        <f t="shared" si="104"/>
        <v>0</v>
      </c>
      <c r="AK265" s="25">
        <f t="shared" si="105"/>
        <v>0</v>
      </c>
      <c r="AL265" s="25">
        <f t="shared" si="106"/>
        <v>0</v>
      </c>
      <c r="AM265" s="25">
        <f t="shared" si="107"/>
        <v>0</v>
      </c>
      <c r="AO265">
        <f t="shared" si="122"/>
        <v>-0.25</v>
      </c>
    </row>
    <row r="266" spans="1:41" x14ac:dyDescent="0.3">
      <c r="A266" s="4">
        <f t="shared" si="114"/>
        <v>257</v>
      </c>
      <c r="B266">
        <v>306.53136931908858</v>
      </c>
      <c r="C266" s="5">
        <f t="shared" ref="C266:C329" si="123">IF(AND(A266&gt;=startm,A266&lt;=endm),A266-startm,"NA")</f>
        <v>160</v>
      </c>
      <c r="D266" s="6">
        <f t="shared" si="108"/>
        <v>3.7999999999999999E-2</v>
      </c>
      <c r="E266" s="7">
        <f t="shared" ref="E266:E329" si="124">IF(C266="NA","NA",IF(C266=0,typical,(1+return/12)*typical*((1+return/12)^C266-1)/(return/12)))</f>
        <v>2530519.2899410222</v>
      </c>
      <c r="I266" s="14"/>
      <c r="J266" s="14"/>
      <c r="K266" s="18"/>
      <c r="L266" s="7">
        <f t="shared" ref="L266:L329" si="125">IF(C266="NA","NA",IF(C266=0,typical,IF(L265="NA",typical,IF(INT(C266/12)-(C266/12)=0,L265*(1+gsip1),L265))))</f>
        <v>26347.911151296608</v>
      </c>
      <c r="M266" s="7">
        <f t="shared" si="120"/>
        <v>2366054.6527288072</v>
      </c>
      <c r="N266" s="14">
        <f t="shared" si="109"/>
        <v>85.955023819664419</v>
      </c>
      <c r="O266" s="13">
        <f t="shared" si="121"/>
        <v>13448.49398099234</v>
      </c>
      <c r="P266" s="7">
        <f t="shared" si="110"/>
        <v>4122385.2752731028</v>
      </c>
      <c r="Q266" s="12">
        <f t="shared" si="115"/>
        <v>256</v>
      </c>
      <c r="R266" s="9">
        <v>306.53136931908858</v>
      </c>
      <c r="S266" s="11">
        <f t="shared" si="118"/>
        <v>3.7999999999999999E-2</v>
      </c>
      <c r="T266" s="10">
        <f t="shared" si="111"/>
        <v>6724884.1320360722</v>
      </c>
      <c r="U266" s="10">
        <f t="shared" si="119"/>
        <v>10215251.315949364</v>
      </c>
      <c r="V266" s="10">
        <f t="shared" si="112"/>
        <v>1000</v>
      </c>
      <c r="W266" s="10">
        <f t="shared" si="113"/>
        <v>736105.61333534098</v>
      </c>
      <c r="X266" s="9">
        <f t="shared" ref="X266:X329" si="126">V266/R266</f>
        <v>3.2623088534832285</v>
      </c>
      <c r="Y266" s="9">
        <f t="shared" si="116"/>
        <v>33328.567117431296</v>
      </c>
      <c r="AA266" s="10">
        <f t="shared" ref="AA266:AA329" si="127">typical</f>
        <v>7542.4257517795395</v>
      </c>
      <c r="AB266" s="10">
        <f t="shared" si="117"/>
        <v>1938403.4182073346</v>
      </c>
      <c r="AC266" s="23"/>
      <c r="AD266" s="25">
        <f t="shared" ref="AD266:AD329" si="128">IF(A266=endm,E266,IF(C266="NA","NA",-typical))</f>
        <v>-7542.4257517795395</v>
      </c>
      <c r="AE266" s="25">
        <f t="shared" ref="AE266:AE329" si="129">IF(A266=endm,P266,IF(C266="NA","NA",-typical))</f>
        <v>-7542.4257517795395</v>
      </c>
      <c r="AF266" s="25">
        <f t="shared" ref="AF266:AF329" si="130">IF(A266=endm,F266,IF(C266="NA","NA",-G266))</f>
        <v>0</v>
      </c>
      <c r="AG266" s="25">
        <f t="shared" ref="AG266:AG329" si="131">IF(A266=endm,O266,0)</f>
        <v>0</v>
      </c>
      <c r="AH266" s="25">
        <f t="shared" ref="AH266:AH329" si="132">IF(A266=endm,J266,0)</f>
        <v>0</v>
      </c>
      <c r="AI266" s="25">
        <f t="shared" ref="AI266:AI329" si="133">IF(A266=endm,E266,0)</f>
        <v>0</v>
      </c>
      <c r="AJ266" s="25">
        <f t="shared" ref="AJ266:AJ329" si="134">IF(A266=endm,P266,0)</f>
        <v>0</v>
      </c>
      <c r="AK266" s="25">
        <f t="shared" ref="AK266:AK329" si="135">IF(A266=endm,F266,0)</f>
        <v>0</v>
      </c>
      <c r="AL266" s="25">
        <f t="shared" ref="AL266:AL329" si="136">IF(A266=endm,M266,0)</f>
        <v>0</v>
      </c>
      <c r="AM266" s="25">
        <f t="shared" ref="AM266:AM329" si="137">IF(A266=endm,H266,0)</f>
        <v>0</v>
      </c>
      <c r="AO266">
        <f t="shared" si="122"/>
        <v>-0.33333333333333393</v>
      </c>
    </row>
    <row r="267" spans="1:41" x14ac:dyDescent="0.3">
      <c r="A267" s="4">
        <f t="shared" si="114"/>
        <v>258</v>
      </c>
      <c r="B267">
        <v>290.89826948381506</v>
      </c>
      <c r="C267" s="5">
        <f t="shared" si="123"/>
        <v>161</v>
      </c>
      <c r="D267" s="6">
        <f t="shared" ref="D267:D330" si="138">IF(C267="NA","NA",IF(C267=0,0,(B267-B266)/B266))</f>
        <v>-5.1000000000000031E-2</v>
      </c>
      <c r="E267" s="7">
        <f t="shared" si="124"/>
        <v>2559212.2299902416</v>
      </c>
      <c r="I267" s="14"/>
      <c r="J267" s="14"/>
      <c r="K267" s="18"/>
      <c r="L267" s="7">
        <f t="shared" si="125"/>
        <v>26347.911151296608</v>
      </c>
      <c r="M267" s="7">
        <f t="shared" si="120"/>
        <v>2392402.5638801036</v>
      </c>
      <c r="N267" s="14">
        <f t="shared" ref="N267:N330" si="139">IF(C267="NA","NA",L267/B267)</f>
        <v>90.574313824725408</v>
      </c>
      <c r="O267" s="13">
        <f t="shared" si="121"/>
        <v>13539.068294817065</v>
      </c>
      <c r="P267" s="7">
        <f t="shared" ref="P267:P330" si="140">IF(C267="NA","NA",O267*B267)</f>
        <v>3938491.5373854712</v>
      </c>
      <c r="Q267" s="12">
        <f t="shared" si="115"/>
        <v>257</v>
      </c>
      <c r="R267" s="9">
        <v>290.89826948381506</v>
      </c>
      <c r="S267" s="11">
        <f t="shared" si="118"/>
        <v>-5.1000000000000031E-2</v>
      </c>
      <c r="T267" s="10">
        <f t="shared" ref="T267:T330" si="141">(1+return/12)*typical*((1+return/12)^Q267-1)/(return/12)</f>
        <v>6788530.1124360831</v>
      </c>
      <c r="U267" s="10">
        <f t="shared" si="119"/>
        <v>9695222.4988359455</v>
      </c>
      <c r="V267" s="10">
        <f t="shared" ref="V267:V330" si="142">IF((U267-T267)&gt;0,IF(typical-(U267-T267)&lt;min,min,typical-(U267-T267)),IF((U267-T267)&lt;0,IF(typical-(U267-T267)&gt;max,max,typical-(U267-T267)),IF((T267-U267)=0,min,)))</f>
        <v>1000</v>
      </c>
      <c r="W267" s="10">
        <f t="shared" ref="W267:W330" si="143">W266+V267</f>
        <v>737105.61333534098</v>
      </c>
      <c r="X267" s="9">
        <f t="shared" si="126"/>
        <v>3.4376278751140452</v>
      </c>
      <c r="Y267" s="9">
        <f t="shared" si="116"/>
        <v>33332.004745306411</v>
      </c>
      <c r="AA267" s="10">
        <f t="shared" si="127"/>
        <v>7542.4257517795395</v>
      </c>
      <c r="AB267" s="10">
        <f t="shared" si="117"/>
        <v>1945945.843959114</v>
      </c>
      <c r="AC267" s="23"/>
      <c r="AD267" s="25">
        <f t="shared" si="128"/>
        <v>-7542.4257517795395</v>
      </c>
      <c r="AE267" s="25">
        <f t="shared" si="129"/>
        <v>-7542.4257517795395</v>
      </c>
      <c r="AF267" s="25">
        <f t="shared" si="130"/>
        <v>0</v>
      </c>
      <c r="AG267" s="25">
        <f t="shared" si="131"/>
        <v>0</v>
      </c>
      <c r="AH267" s="25">
        <f t="shared" si="132"/>
        <v>0</v>
      </c>
      <c r="AI267" s="25">
        <f t="shared" si="133"/>
        <v>0</v>
      </c>
      <c r="AJ267" s="25">
        <f t="shared" si="134"/>
        <v>0</v>
      </c>
      <c r="AK267" s="25">
        <f t="shared" si="135"/>
        <v>0</v>
      </c>
      <c r="AL267" s="25">
        <f t="shared" si="136"/>
        <v>0</v>
      </c>
      <c r="AM267" s="25">
        <f t="shared" si="137"/>
        <v>0</v>
      </c>
      <c r="AO267">
        <f t="shared" si="122"/>
        <v>-0.41666666666666607</v>
      </c>
    </row>
    <row r="268" spans="1:41" x14ac:dyDescent="0.3">
      <c r="A268" s="4">
        <f t="shared" ref="A268:A331" si="144">A267+1</f>
        <v>259</v>
      </c>
      <c r="B268">
        <v>281.58952486033297</v>
      </c>
      <c r="C268" s="5">
        <f t="shared" si="123"/>
        <v>162</v>
      </c>
      <c r="D268" s="6">
        <f t="shared" si="138"/>
        <v>-3.2000000000000008E-2</v>
      </c>
      <c r="E268" s="7">
        <f t="shared" si="124"/>
        <v>2588144.2778732046</v>
      </c>
      <c r="I268" s="14"/>
      <c r="J268" s="14"/>
      <c r="K268" s="18"/>
      <c r="L268" s="7">
        <f t="shared" si="125"/>
        <v>26347.911151296608</v>
      </c>
      <c r="M268" s="7">
        <f t="shared" si="120"/>
        <v>2418750.4750314001</v>
      </c>
      <c r="N268" s="14">
        <f t="shared" si="139"/>
        <v>93.568506017278324</v>
      </c>
      <c r="O268" s="13">
        <f t="shared" si="121"/>
        <v>13632.636800834343</v>
      </c>
      <c r="P268" s="7">
        <f t="shared" si="140"/>
        <v>3838807.7193404324</v>
      </c>
      <c r="Q268" s="12">
        <f t="shared" ref="Q268:Q331" si="145">Q267+1</f>
        <v>258</v>
      </c>
      <c r="R268" s="9">
        <v>281.58952486033297</v>
      </c>
      <c r="S268" s="11">
        <f t="shared" si="118"/>
        <v>-3.2000000000000008E-2</v>
      </c>
      <c r="T268" s="10">
        <f t="shared" si="141"/>
        <v>6852706.4760060953</v>
      </c>
      <c r="U268" s="10">
        <f t="shared" si="119"/>
        <v>9385943.3788731955</v>
      </c>
      <c r="V268" s="10">
        <f t="shared" si="142"/>
        <v>1000</v>
      </c>
      <c r="W268" s="10">
        <f t="shared" si="143"/>
        <v>738105.61333534098</v>
      </c>
      <c r="X268" s="9">
        <f t="shared" si="126"/>
        <v>3.5512684660269063</v>
      </c>
      <c r="Y268" s="9">
        <f t="shared" ref="Y268:Y331" si="146">Y267+X268</f>
        <v>33335.556013772439</v>
      </c>
      <c r="AA268" s="10">
        <f t="shared" si="127"/>
        <v>7542.4257517795395</v>
      </c>
      <c r="AB268" s="10">
        <f t="shared" ref="AB268:AB331" si="147">AB267+AA268</f>
        <v>1953488.2697108935</v>
      </c>
      <c r="AC268" s="23"/>
      <c r="AD268" s="25">
        <f t="shared" si="128"/>
        <v>-7542.4257517795395</v>
      </c>
      <c r="AE268" s="25">
        <f t="shared" si="129"/>
        <v>-7542.4257517795395</v>
      </c>
      <c r="AF268" s="25">
        <f t="shared" si="130"/>
        <v>0</v>
      </c>
      <c r="AG268" s="25">
        <f t="shared" si="131"/>
        <v>0</v>
      </c>
      <c r="AH268" s="25">
        <f t="shared" si="132"/>
        <v>0</v>
      </c>
      <c r="AI268" s="25">
        <f t="shared" si="133"/>
        <v>0</v>
      </c>
      <c r="AJ268" s="25">
        <f t="shared" si="134"/>
        <v>0</v>
      </c>
      <c r="AK268" s="25">
        <f t="shared" si="135"/>
        <v>0</v>
      </c>
      <c r="AL268" s="25">
        <f t="shared" si="136"/>
        <v>0</v>
      </c>
      <c r="AM268" s="25">
        <f t="shared" si="137"/>
        <v>0</v>
      </c>
      <c r="AO268">
        <f t="shared" si="122"/>
        <v>-0.5</v>
      </c>
    </row>
    <row r="269" spans="1:41" x14ac:dyDescent="0.3">
      <c r="A269" s="4">
        <f t="shared" si="144"/>
        <v>260</v>
      </c>
      <c r="B269">
        <v>276.52091341284699</v>
      </c>
      <c r="C269" s="5">
        <f t="shared" si="123"/>
        <v>163</v>
      </c>
      <c r="D269" s="6">
        <f t="shared" si="138"/>
        <v>-1.7999999999999943E-2</v>
      </c>
      <c r="E269" s="7">
        <f t="shared" si="124"/>
        <v>2617317.4261551918</v>
      </c>
      <c r="I269" s="14"/>
      <c r="J269" s="14"/>
      <c r="K269" s="18"/>
      <c r="L269" s="7">
        <f t="shared" si="125"/>
        <v>26347.911151296608</v>
      </c>
      <c r="M269" s="7">
        <f t="shared" si="120"/>
        <v>2445098.3861826966</v>
      </c>
      <c r="N269" s="14">
        <f t="shared" si="139"/>
        <v>95.283611015558364</v>
      </c>
      <c r="O269" s="13">
        <f t="shared" si="121"/>
        <v>13727.920411849902</v>
      </c>
      <c r="P269" s="7">
        <f t="shared" si="140"/>
        <v>3796057.0915436014</v>
      </c>
      <c r="Q269" s="12">
        <f t="shared" si="145"/>
        <v>259</v>
      </c>
      <c r="R269" s="9">
        <v>276.52091341284699</v>
      </c>
      <c r="S269" s="11">
        <f t="shared" si="118"/>
        <v>-1.7999999999999943E-2</v>
      </c>
      <c r="T269" s="10">
        <f t="shared" si="141"/>
        <v>6917417.6426058579</v>
      </c>
      <c r="U269" s="10">
        <f t="shared" si="119"/>
        <v>9217978.3980534784</v>
      </c>
      <c r="V269" s="10">
        <f t="shared" si="142"/>
        <v>1000</v>
      </c>
      <c r="W269" s="10">
        <f t="shared" si="143"/>
        <v>739105.61333534098</v>
      </c>
      <c r="X269" s="9">
        <f t="shared" si="126"/>
        <v>3.6163630000273992</v>
      </c>
      <c r="Y269" s="9">
        <f t="shared" si="146"/>
        <v>33339.172376772469</v>
      </c>
      <c r="AA269" s="10">
        <f t="shared" si="127"/>
        <v>7542.4257517795395</v>
      </c>
      <c r="AB269" s="10">
        <f t="shared" si="147"/>
        <v>1961030.695462673</v>
      </c>
      <c r="AC269" s="23"/>
      <c r="AD269" s="25">
        <f t="shared" si="128"/>
        <v>-7542.4257517795395</v>
      </c>
      <c r="AE269" s="25">
        <f t="shared" si="129"/>
        <v>-7542.4257517795395</v>
      </c>
      <c r="AF269" s="25">
        <f t="shared" si="130"/>
        <v>0</v>
      </c>
      <c r="AG269" s="25">
        <f t="shared" si="131"/>
        <v>0</v>
      </c>
      <c r="AH269" s="25">
        <f t="shared" si="132"/>
        <v>0</v>
      </c>
      <c r="AI269" s="25">
        <f t="shared" si="133"/>
        <v>0</v>
      </c>
      <c r="AJ269" s="25">
        <f t="shared" si="134"/>
        <v>0</v>
      </c>
      <c r="AK269" s="25">
        <f t="shared" si="135"/>
        <v>0</v>
      </c>
      <c r="AL269" s="25">
        <f t="shared" si="136"/>
        <v>0</v>
      </c>
      <c r="AM269" s="25">
        <f t="shared" si="137"/>
        <v>0</v>
      </c>
      <c r="AO269">
        <f t="shared" si="122"/>
        <v>-0.58333333333333393</v>
      </c>
    </row>
    <row r="270" spans="1:41" x14ac:dyDescent="0.3">
      <c r="A270" s="4">
        <f t="shared" si="144"/>
        <v>261</v>
      </c>
      <c r="B270">
        <v>239.74363192893833</v>
      </c>
      <c r="C270" s="5">
        <f t="shared" si="123"/>
        <v>164</v>
      </c>
      <c r="D270" s="6">
        <f t="shared" si="138"/>
        <v>-0.13300000000000006</v>
      </c>
      <c r="E270" s="7">
        <f t="shared" si="124"/>
        <v>2646733.684006196</v>
      </c>
      <c r="I270" s="14"/>
      <c r="J270" s="14"/>
      <c r="K270" s="18"/>
      <c r="L270" s="7">
        <f t="shared" si="125"/>
        <v>26347.911151296608</v>
      </c>
      <c r="M270" s="7">
        <f t="shared" si="120"/>
        <v>2471446.297333993</v>
      </c>
      <c r="N270" s="14">
        <f t="shared" si="139"/>
        <v>109.90035872613421</v>
      </c>
      <c r="O270" s="13">
        <f t="shared" si="121"/>
        <v>13837.820770576036</v>
      </c>
      <c r="P270" s="7">
        <f t="shared" si="140"/>
        <v>3317529.4095195988</v>
      </c>
      <c r="Q270" s="12">
        <f t="shared" si="145"/>
        <v>260</v>
      </c>
      <c r="R270" s="9">
        <v>239.74363192893833</v>
      </c>
      <c r="S270" s="11">
        <f t="shared" ref="S270:S333" si="148">(R270-R269)/R269</f>
        <v>-0.13300000000000006</v>
      </c>
      <c r="T270" s="10">
        <f t="shared" si="141"/>
        <v>6982668.0689272815</v>
      </c>
      <c r="U270" s="10">
        <f t="shared" ref="U270:U333" si="149">(U269+V269)*(1+S270)</f>
        <v>7992854.2711123656</v>
      </c>
      <c r="V270" s="10">
        <f t="shared" si="142"/>
        <v>1000</v>
      </c>
      <c r="W270" s="10">
        <f t="shared" si="143"/>
        <v>740105.61333534098</v>
      </c>
      <c r="X270" s="9">
        <f t="shared" si="126"/>
        <v>4.1711222607005762</v>
      </c>
      <c r="Y270" s="9">
        <f t="shared" si="146"/>
        <v>33343.343499033166</v>
      </c>
      <c r="AA270" s="10">
        <f t="shared" si="127"/>
        <v>7542.4257517795395</v>
      </c>
      <c r="AB270" s="10">
        <f t="shared" si="147"/>
        <v>1968573.1212144524</v>
      </c>
      <c r="AC270" s="23"/>
      <c r="AD270" s="25">
        <f t="shared" si="128"/>
        <v>-7542.4257517795395</v>
      </c>
      <c r="AE270" s="25">
        <f t="shared" si="129"/>
        <v>-7542.4257517795395</v>
      </c>
      <c r="AF270" s="25">
        <f t="shared" si="130"/>
        <v>0</v>
      </c>
      <c r="AG270" s="25">
        <f t="shared" si="131"/>
        <v>0</v>
      </c>
      <c r="AH270" s="25">
        <f t="shared" si="132"/>
        <v>0</v>
      </c>
      <c r="AI270" s="25">
        <f t="shared" si="133"/>
        <v>0</v>
      </c>
      <c r="AJ270" s="25">
        <f t="shared" si="134"/>
        <v>0</v>
      </c>
      <c r="AK270" s="25">
        <f t="shared" si="135"/>
        <v>0</v>
      </c>
      <c r="AL270" s="25">
        <f t="shared" si="136"/>
        <v>0</v>
      </c>
      <c r="AM270" s="25">
        <f t="shared" si="137"/>
        <v>0</v>
      </c>
      <c r="AO270">
        <f t="shared" si="122"/>
        <v>-0.66666666666666607</v>
      </c>
    </row>
    <row r="271" spans="1:41" x14ac:dyDescent="0.3">
      <c r="A271" s="4">
        <f t="shared" si="144"/>
        <v>262</v>
      </c>
      <c r="B271">
        <v>255.08722437239038</v>
      </c>
      <c r="C271" s="5">
        <f t="shared" si="123"/>
        <v>165</v>
      </c>
      <c r="D271" s="6">
        <f t="shared" si="138"/>
        <v>6.4000000000000001E-2</v>
      </c>
      <c r="E271" s="7">
        <f t="shared" si="124"/>
        <v>2676395.0773392916</v>
      </c>
      <c r="I271" s="14"/>
      <c r="J271" s="14"/>
      <c r="K271" s="18"/>
      <c r="L271" s="7">
        <f t="shared" si="125"/>
        <v>26347.911151296608</v>
      </c>
      <c r="M271" s="7">
        <f t="shared" si="120"/>
        <v>2497794.2084852895</v>
      </c>
      <c r="N271" s="14">
        <f t="shared" si="139"/>
        <v>103.28981083283291</v>
      </c>
      <c r="O271" s="13">
        <f t="shared" si="121"/>
        <v>13941.11058140887</v>
      </c>
      <c r="P271" s="7">
        <f t="shared" si="140"/>
        <v>3556199.2028801502</v>
      </c>
      <c r="Q271" s="12">
        <f t="shared" si="145"/>
        <v>261</v>
      </c>
      <c r="R271" s="9">
        <v>255.08722437239038</v>
      </c>
      <c r="S271" s="11">
        <f t="shared" si="148"/>
        <v>6.4000000000000001E-2</v>
      </c>
      <c r="T271" s="10">
        <f t="shared" si="141"/>
        <v>7048462.2488013869</v>
      </c>
      <c r="U271" s="10">
        <f t="shared" si="149"/>
        <v>8505460.9444635566</v>
      </c>
      <c r="V271" s="10">
        <f t="shared" si="142"/>
        <v>1000</v>
      </c>
      <c r="W271" s="10">
        <f t="shared" si="143"/>
        <v>741105.61333534098</v>
      </c>
      <c r="X271" s="9">
        <f t="shared" si="126"/>
        <v>3.9202276886283607</v>
      </c>
      <c r="Y271" s="9">
        <f t="shared" si="146"/>
        <v>33347.263726721794</v>
      </c>
      <c r="AA271" s="10">
        <f t="shared" si="127"/>
        <v>7542.4257517795395</v>
      </c>
      <c r="AB271" s="10">
        <f t="shared" si="147"/>
        <v>1976115.5469662319</v>
      </c>
      <c r="AC271" s="23"/>
      <c r="AD271" s="25">
        <f t="shared" si="128"/>
        <v>-7542.4257517795395</v>
      </c>
      <c r="AE271" s="25">
        <f t="shared" si="129"/>
        <v>-7542.4257517795395</v>
      </c>
      <c r="AF271" s="25">
        <f t="shared" si="130"/>
        <v>0</v>
      </c>
      <c r="AG271" s="25">
        <f t="shared" si="131"/>
        <v>0</v>
      </c>
      <c r="AH271" s="25">
        <f t="shared" si="132"/>
        <v>0</v>
      </c>
      <c r="AI271" s="25">
        <f t="shared" si="133"/>
        <v>0</v>
      </c>
      <c r="AJ271" s="25">
        <f t="shared" si="134"/>
        <v>0</v>
      </c>
      <c r="AK271" s="25">
        <f t="shared" si="135"/>
        <v>0</v>
      </c>
      <c r="AL271" s="25">
        <f t="shared" si="136"/>
        <v>0</v>
      </c>
      <c r="AM271" s="25">
        <f t="shared" si="137"/>
        <v>0</v>
      </c>
      <c r="AO271">
        <f t="shared" si="122"/>
        <v>-0.75</v>
      </c>
    </row>
    <row r="272" spans="1:41" x14ac:dyDescent="0.3">
      <c r="A272" s="4">
        <f t="shared" si="144"/>
        <v>263</v>
      </c>
      <c r="B272">
        <v>280.08577236088468</v>
      </c>
      <c r="C272" s="5">
        <f t="shared" si="123"/>
        <v>166</v>
      </c>
      <c r="D272" s="6">
        <f t="shared" si="138"/>
        <v>9.8000000000000143E-2</v>
      </c>
      <c r="E272" s="7">
        <f t="shared" si="124"/>
        <v>2706303.6489501642</v>
      </c>
      <c r="I272" s="14"/>
      <c r="J272" s="14"/>
      <c r="K272" s="18"/>
      <c r="L272" s="7">
        <f t="shared" si="125"/>
        <v>26347.911151296608</v>
      </c>
      <c r="M272" s="7">
        <f t="shared" si="120"/>
        <v>2524142.1196365859</v>
      </c>
      <c r="N272" s="14">
        <f t="shared" si="139"/>
        <v>94.07086596797167</v>
      </c>
      <c r="O272" s="13">
        <f t="shared" si="121"/>
        <v>14035.181447376841</v>
      </c>
      <c r="P272" s="7">
        <f t="shared" si="140"/>
        <v>3931054.6359137017</v>
      </c>
      <c r="Q272" s="12">
        <f t="shared" si="145"/>
        <v>262</v>
      </c>
      <c r="R272" s="9">
        <v>280.08577236088468</v>
      </c>
      <c r="S272" s="11">
        <f t="shared" si="148"/>
        <v>9.8000000000000143E-2</v>
      </c>
      <c r="T272" s="10">
        <f t="shared" si="141"/>
        <v>7114804.713507778</v>
      </c>
      <c r="U272" s="10">
        <f t="shared" si="149"/>
        <v>9340094.1170209851</v>
      </c>
      <c r="V272" s="10">
        <f t="shared" si="142"/>
        <v>1000</v>
      </c>
      <c r="W272" s="10">
        <f t="shared" si="143"/>
        <v>742105.61333534098</v>
      </c>
      <c r="X272" s="9">
        <f t="shared" si="126"/>
        <v>3.5703348712462297</v>
      </c>
      <c r="Y272" s="9">
        <f t="shared" si="146"/>
        <v>33350.834061593043</v>
      </c>
      <c r="AA272" s="10">
        <f t="shared" si="127"/>
        <v>7542.4257517795395</v>
      </c>
      <c r="AB272" s="10">
        <f t="shared" si="147"/>
        <v>1983657.9727180114</v>
      </c>
      <c r="AC272" s="23"/>
      <c r="AD272" s="25">
        <f t="shared" si="128"/>
        <v>-7542.4257517795395</v>
      </c>
      <c r="AE272" s="25">
        <f t="shared" si="129"/>
        <v>-7542.4257517795395</v>
      </c>
      <c r="AF272" s="25">
        <f t="shared" si="130"/>
        <v>0</v>
      </c>
      <c r="AG272" s="25">
        <f t="shared" si="131"/>
        <v>0</v>
      </c>
      <c r="AH272" s="25">
        <f t="shared" si="132"/>
        <v>0</v>
      </c>
      <c r="AI272" s="25">
        <f t="shared" si="133"/>
        <v>0</v>
      </c>
      <c r="AJ272" s="25">
        <f t="shared" si="134"/>
        <v>0</v>
      </c>
      <c r="AK272" s="25">
        <f t="shared" si="135"/>
        <v>0</v>
      </c>
      <c r="AL272" s="25">
        <f t="shared" si="136"/>
        <v>0</v>
      </c>
      <c r="AM272" s="25">
        <f t="shared" si="137"/>
        <v>0</v>
      </c>
      <c r="AO272">
        <f t="shared" si="122"/>
        <v>-0.83333333333333393</v>
      </c>
    </row>
    <row r="273" spans="1:41" x14ac:dyDescent="0.3">
      <c r="A273" s="4">
        <f t="shared" si="144"/>
        <v>264</v>
      </c>
      <c r="B273">
        <v>277.8450861819976</v>
      </c>
      <c r="C273" s="5">
        <f t="shared" si="123"/>
        <v>167</v>
      </c>
      <c r="D273" s="6">
        <f t="shared" si="138"/>
        <v>-7.999999999999988E-3</v>
      </c>
      <c r="E273" s="7">
        <f t="shared" si="124"/>
        <v>2736461.4586577923</v>
      </c>
      <c r="I273" s="14"/>
      <c r="J273" s="14"/>
      <c r="K273" s="18"/>
      <c r="L273" s="7">
        <f t="shared" si="125"/>
        <v>26347.911151296608</v>
      </c>
      <c r="M273" s="7">
        <f t="shared" si="120"/>
        <v>2550490.0307878824</v>
      </c>
      <c r="N273" s="14">
        <f t="shared" si="139"/>
        <v>94.82950198384242</v>
      </c>
      <c r="O273" s="13">
        <f t="shared" si="121"/>
        <v>14130.010949360683</v>
      </c>
      <c r="P273" s="7">
        <f t="shared" si="140"/>
        <v>3925954.1099776886</v>
      </c>
      <c r="Q273" s="12">
        <f t="shared" si="145"/>
        <v>263</v>
      </c>
      <c r="R273" s="9">
        <v>277.8450861819976</v>
      </c>
      <c r="S273" s="11">
        <f t="shared" si="148"/>
        <v>-7.999999999999988E-3</v>
      </c>
      <c r="T273" s="10">
        <f t="shared" si="141"/>
        <v>7181700.0320867179</v>
      </c>
      <c r="U273" s="10">
        <f t="shared" si="149"/>
        <v>9266365.3640848175</v>
      </c>
      <c r="V273" s="10">
        <f t="shared" si="142"/>
        <v>1000</v>
      </c>
      <c r="W273" s="10">
        <f t="shared" si="143"/>
        <v>743105.61333534098</v>
      </c>
      <c r="X273" s="9">
        <f t="shared" si="126"/>
        <v>3.5991278944014411</v>
      </c>
      <c r="Y273" s="9">
        <f t="shared" si="146"/>
        <v>33354.433189487441</v>
      </c>
      <c r="AA273" s="10">
        <f t="shared" si="127"/>
        <v>7542.4257517795395</v>
      </c>
      <c r="AB273" s="10">
        <f t="shared" si="147"/>
        <v>1991200.3984697908</v>
      </c>
      <c r="AC273" s="23"/>
      <c r="AD273" s="25">
        <f t="shared" si="128"/>
        <v>-7542.4257517795395</v>
      </c>
      <c r="AE273" s="25">
        <f t="shared" si="129"/>
        <v>-7542.4257517795395</v>
      </c>
      <c r="AF273" s="25">
        <f t="shared" si="130"/>
        <v>0</v>
      </c>
      <c r="AG273" s="25">
        <f t="shared" si="131"/>
        <v>0</v>
      </c>
      <c r="AH273" s="25">
        <f t="shared" si="132"/>
        <v>0</v>
      </c>
      <c r="AI273" s="25">
        <f t="shared" si="133"/>
        <v>0</v>
      </c>
      <c r="AJ273" s="25">
        <f t="shared" si="134"/>
        <v>0</v>
      </c>
      <c r="AK273" s="25">
        <f t="shared" si="135"/>
        <v>0</v>
      </c>
      <c r="AL273" s="25">
        <f t="shared" si="136"/>
        <v>0</v>
      </c>
      <c r="AM273" s="25">
        <f t="shared" si="137"/>
        <v>0</v>
      </c>
      <c r="AO273">
        <f t="shared" si="122"/>
        <v>-0.91666666666666607</v>
      </c>
    </row>
    <row r="274" spans="1:41" x14ac:dyDescent="0.3">
      <c r="A274" s="4">
        <f t="shared" si="144"/>
        <v>265</v>
      </c>
      <c r="B274">
        <v>282.01276247472754</v>
      </c>
      <c r="C274" s="5">
        <f t="shared" si="123"/>
        <v>168</v>
      </c>
      <c r="D274" s="6">
        <f t="shared" si="138"/>
        <v>1.4999999999999901E-2</v>
      </c>
      <c r="E274" s="7">
        <f t="shared" si="124"/>
        <v>2766870.5834463183</v>
      </c>
      <c r="I274" s="14"/>
      <c r="J274" s="14"/>
      <c r="K274" s="18"/>
      <c r="L274" s="7">
        <f t="shared" si="125"/>
        <v>29009.050177577567</v>
      </c>
      <c r="M274" s="7">
        <f t="shared" si="120"/>
        <v>2579499.0809654598</v>
      </c>
      <c r="N274" s="14">
        <f t="shared" si="139"/>
        <v>102.86431693025666</v>
      </c>
      <c r="O274" s="13">
        <f t="shared" si="121"/>
        <v>14232.875266290939</v>
      </c>
      <c r="P274" s="7">
        <f t="shared" si="140"/>
        <v>4013852.4718049313</v>
      </c>
      <c r="Q274" s="12">
        <f t="shared" si="145"/>
        <v>264</v>
      </c>
      <c r="R274" s="9">
        <v>282.01276247472754</v>
      </c>
      <c r="S274" s="11">
        <f t="shared" si="148"/>
        <v>1.4999999999999901E-2</v>
      </c>
      <c r="T274" s="10">
        <f t="shared" si="141"/>
        <v>7249152.811653818</v>
      </c>
      <c r="U274" s="10">
        <f t="shared" si="149"/>
        <v>9406375.8445460889</v>
      </c>
      <c r="V274" s="10">
        <f t="shared" si="142"/>
        <v>1000</v>
      </c>
      <c r="W274" s="10">
        <f t="shared" si="143"/>
        <v>744105.61333534098</v>
      </c>
      <c r="X274" s="9">
        <f t="shared" si="126"/>
        <v>3.5459388122181692</v>
      </c>
      <c r="Y274" s="9">
        <f t="shared" si="146"/>
        <v>33357.979128299659</v>
      </c>
      <c r="AA274" s="10">
        <f t="shared" si="127"/>
        <v>7542.4257517795395</v>
      </c>
      <c r="AB274" s="10">
        <f t="shared" si="147"/>
        <v>1998742.8242215703</v>
      </c>
      <c r="AC274" s="23"/>
      <c r="AD274" s="25">
        <f t="shared" si="128"/>
        <v>-7542.4257517795395</v>
      </c>
      <c r="AE274" s="25">
        <f t="shared" si="129"/>
        <v>-7542.4257517795395</v>
      </c>
      <c r="AF274" s="25">
        <f t="shared" si="130"/>
        <v>0</v>
      </c>
      <c r="AG274" s="25">
        <f t="shared" si="131"/>
        <v>0</v>
      </c>
      <c r="AH274" s="25">
        <f t="shared" si="132"/>
        <v>0</v>
      </c>
      <c r="AI274" s="25">
        <f t="shared" si="133"/>
        <v>0</v>
      </c>
      <c r="AJ274" s="25">
        <f t="shared" si="134"/>
        <v>0</v>
      </c>
      <c r="AK274" s="25">
        <f t="shared" si="135"/>
        <v>0</v>
      </c>
      <c r="AL274" s="25">
        <f t="shared" si="136"/>
        <v>0</v>
      </c>
      <c r="AM274" s="25">
        <f t="shared" si="137"/>
        <v>0</v>
      </c>
      <c r="AO274">
        <f t="shared" si="122"/>
        <v>0</v>
      </c>
    </row>
    <row r="275" spans="1:41" x14ac:dyDescent="0.3">
      <c r="A275" s="4">
        <f t="shared" si="144"/>
        <v>266</v>
      </c>
      <c r="B275">
        <v>299.49755374816067</v>
      </c>
      <c r="C275" s="5">
        <f t="shared" si="123"/>
        <v>169</v>
      </c>
      <c r="D275" s="6">
        <f t="shared" si="138"/>
        <v>6.2000000000000083E-2</v>
      </c>
      <c r="E275" s="7">
        <f t="shared" si="124"/>
        <v>2797533.117608082</v>
      </c>
      <c r="I275" s="14"/>
      <c r="J275" s="14"/>
      <c r="K275" s="18"/>
      <c r="L275" s="7">
        <f t="shared" si="125"/>
        <v>29009.050177577567</v>
      </c>
      <c r="M275" s="7">
        <f t="shared" si="120"/>
        <v>2608508.1311430372</v>
      </c>
      <c r="N275" s="14">
        <f t="shared" si="139"/>
        <v>96.859055489883858</v>
      </c>
      <c r="O275" s="13">
        <f t="shared" si="121"/>
        <v>14329.734321780823</v>
      </c>
      <c r="P275" s="7">
        <f t="shared" si="140"/>
        <v>4291720.3752344148</v>
      </c>
      <c r="Q275" s="12">
        <f t="shared" si="145"/>
        <v>265</v>
      </c>
      <c r="R275" s="9">
        <v>299.49755374816067</v>
      </c>
      <c r="S275" s="11">
        <f t="shared" si="148"/>
        <v>6.2000000000000083E-2</v>
      </c>
      <c r="T275" s="10">
        <f t="shared" si="141"/>
        <v>7317167.6977173109</v>
      </c>
      <c r="U275" s="10">
        <f t="shared" si="149"/>
        <v>9990633.1469079461</v>
      </c>
      <c r="V275" s="10">
        <f t="shared" si="142"/>
        <v>1000</v>
      </c>
      <c r="W275" s="10">
        <f t="shared" si="143"/>
        <v>745105.61333534098</v>
      </c>
      <c r="X275" s="9">
        <f t="shared" si="126"/>
        <v>3.3389254352336803</v>
      </c>
      <c r="Y275" s="9">
        <f t="shared" si="146"/>
        <v>33361.318053734896</v>
      </c>
      <c r="AA275" s="10">
        <f t="shared" si="127"/>
        <v>7542.4257517795395</v>
      </c>
      <c r="AB275" s="10">
        <f t="shared" si="147"/>
        <v>2006285.2499733497</v>
      </c>
      <c r="AC275" s="23"/>
      <c r="AD275" s="25">
        <f t="shared" si="128"/>
        <v>-7542.4257517795395</v>
      </c>
      <c r="AE275" s="25">
        <f t="shared" si="129"/>
        <v>-7542.4257517795395</v>
      </c>
      <c r="AF275" s="25">
        <f t="shared" si="130"/>
        <v>0</v>
      </c>
      <c r="AG275" s="25">
        <f t="shared" si="131"/>
        <v>0</v>
      </c>
      <c r="AH275" s="25">
        <f t="shared" si="132"/>
        <v>0</v>
      </c>
      <c r="AI275" s="25">
        <f t="shared" si="133"/>
        <v>0</v>
      </c>
      <c r="AJ275" s="25">
        <f t="shared" si="134"/>
        <v>0</v>
      </c>
      <c r="AK275" s="25">
        <f t="shared" si="135"/>
        <v>0</v>
      </c>
      <c r="AL275" s="25">
        <f t="shared" si="136"/>
        <v>0</v>
      </c>
      <c r="AM275" s="25">
        <f t="shared" si="137"/>
        <v>0</v>
      </c>
      <c r="AO275">
        <f t="shared" si="122"/>
        <v>-8.3333333333333925E-2</v>
      </c>
    </row>
    <row r="276" spans="1:41" x14ac:dyDescent="0.3">
      <c r="A276" s="4">
        <f t="shared" si="144"/>
        <v>267</v>
      </c>
      <c r="B276">
        <v>296.20308065693092</v>
      </c>
      <c r="C276" s="5">
        <f t="shared" si="123"/>
        <v>170</v>
      </c>
      <c r="D276" s="6">
        <f t="shared" si="138"/>
        <v>-1.0999999999999933E-2</v>
      </c>
      <c r="E276" s="7">
        <f t="shared" si="124"/>
        <v>2828451.1728878608</v>
      </c>
      <c r="I276" s="14"/>
      <c r="J276" s="14"/>
      <c r="K276" s="18"/>
      <c r="L276" s="7">
        <f t="shared" si="125"/>
        <v>29009.050177577567</v>
      </c>
      <c r="M276" s="7">
        <f t="shared" si="120"/>
        <v>2637517.1813206146</v>
      </c>
      <c r="N276" s="14">
        <f t="shared" si="139"/>
        <v>97.936355399275882</v>
      </c>
      <c r="O276" s="13">
        <f t="shared" si="121"/>
        <v>14427.670677180098</v>
      </c>
      <c r="P276" s="7">
        <f t="shared" si="140"/>
        <v>4273520.501284414</v>
      </c>
      <c r="Q276" s="12">
        <f t="shared" si="145"/>
        <v>266</v>
      </c>
      <c r="R276" s="9">
        <v>296.20308065693092</v>
      </c>
      <c r="S276" s="11">
        <f t="shared" si="148"/>
        <v>-1.0999999999999933E-2</v>
      </c>
      <c r="T276" s="10">
        <f t="shared" si="141"/>
        <v>7385749.3744979994</v>
      </c>
      <c r="U276" s="10">
        <f t="shared" si="149"/>
        <v>9881725.1822919603</v>
      </c>
      <c r="V276" s="10">
        <f t="shared" si="142"/>
        <v>1000</v>
      </c>
      <c r="W276" s="10">
        <f t="shared" si="143"/>
        <v>746105.61333534098</v>
      </c>
      <c r="X276" s="9">
        <f t="shared" si="126"/>
        <v>3.3760621185375941</v>
      </c>
      <c r="Y276" s="9">
        <f t="shared" si="146"/>
        <v>33364.694115853432</v>
      </c>
      <c r="AA276" s="10">
        <f t="shared" si="127"/>
        <v>7542.4257517795395</v>
      </c>
      <c r="AB276" s="10">
        <f t="shared" si="147"/>
        <v>2013827.6757251292</v>
      </c>
      <c r="AC276" s="23"/>
      <c r="AD276" s="25">
        <f t="shared" si="128"/>
        <v>-7542.4257517795395</v>
      </c>
      <c r="AE276" s="25">
        <f t="shared" si="129"/>
        <v>-7542.4257517795395</v>
      </c>
      <c r="AF276" s="25">
        <f t="shared" si="130"/>
        <v>0</v>
      </c>
      <c r="AG276" s="25">
        <f t="shared" si="131"/>
        <v>0</v>
      </c>
      <c r="AH276" s="25">
        <f t="shared" si="132"/>
        <v>0</v>
      </c>
      <c r="AI276" s="25">
        <f t="shared" si="133"/>
        <v>0</v>
      </c>
      <c r="AJ276" s="25">
        <f t="shared" si="134"/>
        <v>0</v>
      </c>
      <c r="AK276" s="25">
        <f t="shared" si="135"/>
        <v>0</v>
      </c>
      <c r="AL276" s="25">
        <f t="shared" si="136"/>
        <v>0</v>
      </c>
      <c r="AM276" s="25">
        <f t="shared" si="137"/>
        <v>0</v>
      </c>
      <c r="AO276">
        <f t="shared" si="122"/>
        <v>-0.16666666666666607</v>
      </c>
    </row>
    <row r="277" spans="1:41" x14ac:dyDescent="0.3">
      <c r="A277" s="4">
        <f t="shared" si="144"/>
        <v>268</v>
      </c>
      <c r="B277">
        <v>284.35495743065366</v>
      </c>
      <c r="C277" s="5">
        <f t="shared" si="123"/>
        <v>171</v>
      </c>
      <c r="D277" s="6">
        <f t="shared" si="138"/>
        <v>-4.0000000000000098E-2</v>
      </c>
      <c r="E277" s="7">
        <f t="shared" si="124"/>
        <v>2859626.8786283038</v>
      </c>
      <c r="I277" s="14"/>
      <c r="J277" s="14"/>
      <c r="K277" s="18"/>
      <c r="L277" s="7">
        <f t="shared" si="125"/>
        <v>29009.050177577567</v>
      </c>
      <c r="M277" s="7">
        <f t="shared" si="120"/>
        <v>2666526.2314981921</v>
      </c>
      <c r="N277" s="14">
        <f t="shared" si="139"/>
        <v>102.01703687424572</v>
      </c>
      <c r="O277" s="13">
        <f t="shared" si="121"/>
        <v>14529.687714054344</v>
      </c>
      <c r="P277" s="7">
        <f t="shared" si="140"/>
        <v>4131588.7314106142</v>
      </c>
      <c r="Q277" s="12">
        <f t="shared" si="145"/>
        <v>267</v>
      </c>
      <c r="R277" s="9">
        <v>284.35495743065366</v>
      </c>
      <c r="S277" s="11">
        <f t="shared" si="148"/>
        <v>-4.0000000000000098E-2</v>
      </c>
      <c r="T277" s="10">
        <f t="shared" si="141"/>
        <v>7454902.5652518608</v>
      </c>
      <c r="U277" s="10">
        <f t="shared" si="149"/>
        <v>9487416.1750002801</v>
      </c>
      <c r="V277" s="10">
        <f t="shared" si="142"/>
        <v>1000</v>
      </c>
      <c r="W277" s="10">
        <f t="shared" si="143"/>
        <v>747105.61333534098</v>
      </c>
      <c r="X277" s="9">
        <f t="shared" si="126"/>
        <v>3.5167313734766608</v>
      </c>
      <c r="Y277" s="9">
        <f t="shared" si="146"/>
        <v>33368.21084722691</v>
      </c>
      <c r="AA277" s="10">
        <f t="shared" si="127"/>
        <v>7542.4257517795395</v>
      </c>
      <c r="AB277" s="10">
        <f t="shared" si="147"/>
        <v>2021370.1014769087</v>
      </c>
      <c r="AC277" s="23"/>
      <c r="AD277" s="25">
        <f t="shared" si="128"/>
        <v>-7542.4257517795395</v>
      </c>
      <c r="AE277" s="25">
        <f t="shared" si="129"/>
        <v>-7542.4257517795395</v>
      </c>
      <c r="AF277" s="25">
        <f t="shared" si="130"/>
        <v>0</v>
      </c>
      <c r="AG277" s="25">
        <f t="shared" si="131"/>
        <v>0</v>
      </c>
      <c r="AH277" s="25">
        <f t="shared" si="132"/>
        <v>0</v>
      </c>
      <c r="AI277" s="25">
        <f t="shared" si="133"/>
        <v>0</v>
      </c>
      <c r="AJ277" s="25">
        <f t="shared" si="134"/>
        <v>0</v>
      </c>
      <c r="AK277" s="25">
        <f t="shared" si="135"/>
        <v>0</v>
      </c>
      <c r="AL277" s="25">
        <f t="shared" si="136"/>
        <v>0</v>
      </c>
      <c r="AM277" s="25">
        <f t="shared" si="137"/>
        <v>0</v>
      </c>
      <c r="AO277">
        <f t="shared" si="122"/>
        <v>-0.25</v>
      </c>
    </row>
    <row r="278" spans="1:41" x14ac:dyDescent="0.3">
      <c r="A278" s="4">
        <f t="shared" si="144"/>
        <v>269</v>
      </c>
      <c r="B278">
        <v>269.8528546016903</v>
      </c>
      <c r="C278" s="5">
        <f t="shared" si="123"/>
        <v>172</v>
      </c>
      <c r="D278" s="6">
        <f t="shared" si="138"/>
        <v>-5.100000000000008E-2</v>
      </c>
      <c r="E278" s="7">
        <f t="shared" si="124"/>
        <v>2891062.3819165835</v>
      </c>
      <c r="I278" s="14"/>
      <c r="J278" s="14"/>
      <c r="K278" s="18"/>
      <c r="L278" s="7">
        <f t="shared" si="125"/>
        <v>29009.050177577567</v>
      </c>
      <c r="M278" s="7">
        <f t="shared" si="120"/>
        <v>2695535.2816757695</v>
      </c>
      <c r="N278" s="14">
        <f t="shared" si="139"/>
        <v>107.49951198550656</v>
      </c>
      <c r="O278" s="13">
        <f t="shared" si="121"/>
        <v>14637.18722603985</v>
      </c>
      <c r="P278" s="7">
        <f t="shared" si="140"/>
        <v>3949886.7562862504</v>
      </c>
      <c r="Q278" s="12">
        <f t="shared" si="145"/>
        <v>268</v>
      </c>
      <c r="R278" s="9">
        <v>269.8528546016903</v>
      </c>
      <c r="S278" s="11">
        <f t="shared" si="148"/>
        <v>-5.100000000000008E-2</v>
      </c>
      <c r="T278" s="10">
        <f t="shared" si="141"/>
        <v>7524632.0325953374</v>
      </c>
      <c r="U278" s="10">
        <f t="shared" si="149"/>
        <v>9004506.950075265</v>
      </c>
      <c r="V278" s="10">
        <f t="shared" si="142"/>
        <v>1000</v>
      </c>
      <c r="W278" s="10">
        <f t="shared" si="143"/>
        <v>748105.61333534098</v>
      </c>
      <c r="X278" s="9">
        <f t="shared" si="126"/>
        <v>3.7057232597225087</v>
      </c>
      <c r="Y278" s="9">
        <f t="shared" si="146"/>
        <v>33371.916570486632</v>
      </c>
      <c r="AA278" s="10">
        <f t="shared" si="127"/>
        <v>7542.4257517795395</v>
      </c>
      <c r="AB278" s="10">
        <f t="shared" si="147"/>
        <v>2028912.5272286881</v>
      </c>
      <c r="AC278" s="23"/>
      <c r="AD278" s="25">
        <f t="shared" si="128"/>
        <v>-7542.4257517795395</v>
      </c>
      <c r="AE278" s="25">
        <f t="shared" si="129"/>
        <v>-7542.4257517795395</v>
      </c>
      <c r="AF278" s="25">
        <f t="shared" si="130"/>
        <v>0</v>
      </c>
      <c r="AG278" s="25">
        <f t="shared" si="131"/>
        <v>0</v>
      </c>
      <c r="AH278" s="25">
        <f t="shared" si="132"/>
        <v>0</v>
      </c>
      <c r="AI278" s="25">
        <f t="shared" si="133"/>
        <v>0</v>
      </c>
      <c r="AJ278" s="25">
        <f t="shared" si="134"/>
        <v>0</v>
      </c>
      <c r="AK278" s="25">
        <f t="shared" si="135"/>
        <v>0</v>
      </c>
      <c r="AL278" s="25">
        <f t="shared" si="136"/>
        <v>0</v>
      </c>
      <c r="AM278" s="25">
        <f t="shared" si="137"/>
        <v>0</v>
      </c>
      <c r="AO278">
        <f t="shared" si="122"/>
        <v>-0.33333333333333393</v>
      </c>
    </row>
    <row r="279" spans="1:41" x14ac:dyDescent="0.3">
      <c r="A279" s="4">
        <f t="shared" si="144"/>
        <v>270</v>
      </c>
      <c r="B279">
        <v>277.40873453053763</v>
      </c>
      <c r="C279" s="5">
        <f t="shared" si="123"/>
        <v>173</v>
      </c>
      <c r="D279" s="6">
        <f t="shared" si="138"/>
        <v>2.8000000000000014E-2</v>
      </c>
      <c r="E279" s="7">
        <f t="shared" si="124"/>
        <v>2922759.8477322659</v>
      </c>
      <c r="I279" s="14"/>
      <c r="J279" s="14"/>
      <c r="K279" s="18"/>
      <c r="L279" s="7">
        <f t="shared" si="125"/>
        <v>29009.050177577567</v>
      </c>
      <c r="M279" s="7">
        <f t="shared" ref="M279:M342" si="150">IF(C279="NA","NA",IF(M278="NA",L279,M278+L279))</f>
        <v>2724544.3318533469</v>
      </c>
      <c r="N279" s="14">
        <f t="shared" si="139"/>
        <v>104.57150971352779</v>
      </c>
      <c r="O279" s="13">
        <f t="shared" ref="O279:O342" si="151">IF(C279="NA","NA",IF(O278="NA",N279,O278+N279))</f>
        <v>14741.758735753378</v>
      </c>
      <c r="P279" s="7">
        <f t="shared" si="140"/>
        <v>4089492.6356398426</v>
      </c>
      <c r="Q279" s="12">
        <f t="shared" si="145"/>
        <v>269</v>
      </c>
      <c r="R279" s="9">
        <v>277.40873453053763</v>
      </c>
      <c r="S279" s="11">
        <f t="shared" si="148"/>
        <v>2.8000000000000014E-2</v>
      </c>
      <c r="T279" s="10">
        <f t="shared" si="141"/>
        <v>7594942.5788333416</v>
      </c>
      <c r="U279" s="10">
        <f t="shared" si="149"/>
        <v>9257661.1446773726</v>
      </c>
      <c r="V279" s="10">
        <f t="shared" si="142"/>
        <v>1000</v>
      </c>
      <c r="W279" s="10">
        <f t="shared" si="143"/>
        <v>749105.61333534098</v>
      </c>
      <c r="X279" s="9">
        <f t="shared" si="126"/>
        <v>3.6047891631541913</v>
      </c>
      <c r="Y279" s="9">
        <f t="shared" si="146"/>
        <v>33375.521359649785</v>
      </c>
      <c r="AA279" s="10">
        <f t="shared" si="127"/>
        <v>7542.4257517795395</v>
      </c>
      <c r="AB279" s="10">
        <f t="shared" si="147"/>
        <v>2036454.9529804676</v>
      </c>
      <c r="AC279" s="23"/>
      <c r="AD279" s="25">
        <f t="shared" si="128"/>
        <v>-7542.4257517795395</v>
      </c>
      <c r="AE279" s="25">
        <f t="shared" si="129"/>
        <v>-7542.4257517795395</v>
      </c>
      <c r="AF279" s="25">
        <f t="shared" si="130"/>
        <v>0</v>
      </c>
      <c r="AG279" s="25">
        <f t="shared" si="131"/>
        <v>0</v>
      </c>
      <c r="AH279" s="25">
        <f t="shared" si="132"/>
        <v>0</v>
      </c>
      <c r="AI279" s="25">
        <f t="shared" si="133"/>
        <v>0</v>
      </c>
      <c r="AJ279" s="25">
        <f t="shared" si="134"/>
        <v>0</v>
      </c>
      <c r="AK279" s="25">
        <f t="shared" si="135"/>
        <v>0</v>
      </c>
      <c r="AL279" s="25">
        <f t="shared" si="136"/>
        <v>0</v>
      </c>
      <c r="AM279" s="25">
        <f t="shared" si="137"/>
        <v>0</v>
      </c>
      <c r="AO279">
        <f t="shared" si="122"/>
        <v>-0.41666666666666607</v>
      </c>
    </row>
    <row r="280" spans="1:41" x14ac:dyDescent="0.3">
      <c r="A280" s="4">
        <f t="shared" si="144"/>
        <v>271</v>
      </c>
      <c r="B280">
        <v>251.60972221919764</v>
      </c>
      <c r="C280" s="5">
        <f t="shared" si="123"/>
        <v>174</v>
      </c>
      <c r="D280" s="6">
        <f t="shared" si="138"/>
        <v>-9.2999999999999972E-2</v>
      </c>
      <c r="E280" s="7">
        <f t="shared" si="124"/>
        <v>2954721.4590964126</v>
      </c>
      <c r="I280" s="14"/>
      <c r="J280" s="14"/>
      <c r="K280" s="18"/>
      <c r="L280" s="7">
        <f t="shared" si="125"/>
        <v>29009.050177577567</v>
      </c>
      <c r="M280" s="7">
        <f t="shared" si="150"/>
        <v>2753553.3820309243</v>
      </c>
      <c r="N280" s="14">
        <f t="shared" si="139"/>
        <v>115.29383650885092</v>
      </c>
      <c r="O280" s="13">
        <f t="shared" si="151"/>
        <v>14857.052572262228</v>
      </c>
      <c r="P280" s="7">
        <f t="shared" si="140"/>
        <v>3738178.8707029149</v>
      </c>
      <c r="Q280" s="12">
        <f t="shared" si="145"/>
        <v>270</v>
      </c>
      <c r="R280" s="9">
        <v>251.60972221919764</v>
      </c>
      <c r="S280" s="11">
        <f t="shared" si="148"/>
        <v>-9.2999999999999972E-2</v>
      </c>
      <c r="T280" s="10">
        <f t="shared" si="141"/>
        <v>7665839.0462899962</v>
      </c>
      <c r="U280" s="10">
        <f t="shared" si="149"/>
        <v>8397605.6582223773</v>
      </c>
      <c r="V280" s="10">
        <f t="shared" si="142"/>
        <v>1000</v>
      </c>
      <c r="W280" s="10">
        <f t="shared" si="143"/>
        <v>750105.61333534098</v>
      </c>
      <c r="X280" s="9">
        <f t="shared" si="126"/>
        <v>3.9744092206771682</v>
      </c>
      <c r="Y280" s="9">
        <f t="shared" si="146"/>
        <v>33379.49576887046</v>
      </c>
      <c r="AA280" s="10">
        <f t="shared" si="127"/>
        <v>7542.4257517795395</v>
      </c>
      <c r="AB280" s="10">
        <f t="shared" si="147"/>
        <v>2043997.378732247</v>
      </c>
      <c r="AC280" s="23"/>
      <c r="AD280" s="25">
        <f t="shared" si="128"/>
        <v>-7542.4257517795395</v>
      </c>
      <c r="AE280" s="25">
        <f t="shared" si="129"/>
        <v>-7542.4257517795395</v>
      </c>
      <c r="AF280" s="25">
        <f t="shared" si="130"/>
        <v>0</v>
      </c>
      <c r="AG280" s="25">
        <f t="shared" si="131"/>
        <v>0</v>
      </c>
      <c r="AH280" s="25">
        <f t="shared" si="132"/>
        <v>0</v>
      </c>
      <c r="AI280" s="25">
        <f t="shared" si="133"/>
        <v>0</v>
      </c>
      <c r="AJ280" s="25">
        <f t="shared" si="134"/>
        <v>0</v>
      </c>
      <c r="AK280" s="25">
        <f t="shared" si="135"/>
        <v>0</v>
      </c>
      <c r="AL280" s="25">
        <f t="shared" si="136"/>
        <v>0</v>
      </c>
      <c r="AM280" s="25">
        <f t="shared" si="137"/>
        <v>0</v>
      </c>
      <c r="AO280">
        <f t="shared" si="122"/>
        <v>-0.5</v>
      </c>
    </row>
    <row r="281" spans="1:41" x14ac:dyDescent="0.3">
      <c r="A281" s="4">
        <f t="shared" si="144"/>
        <v>272</v>
      </c>
      <c r="B281">
        <v>265.19664721903433</v>
      </c>
      <c r="C281" s="5">
        <f t="shared" si="123"/>
        <v>175</v>
      </c>
      <c r="D281" s="6">
        <f t="shared" si="138"/>
        <v>5.4000000000000097E-2</v>
      </c>
      <c r="E281" s="7">
        <f t="shared" si="124"/>
        <v>2986949.4172219266</v>
      </c>
      <c r="I281" s="14"/>
      <c r="J281" s="14"/>
      <c r="K281" s="18"/>
      <c r="L281" s="7">
        <f t="shared" si="125"/>
        <v>29009.050177577567</v>
      </c>
      <c r="M281" s="7">
        <f t="shared" si="150"/>
        <v>2782562.4322085017</v>
      </c>
      <c r="N281" s="14">
        <f t="shared" si="139"/>
        <v>109.38694165925133</v>
      </c>
      <c r="O281" s="13">
        <f t="shared" si="151"/>
        <v>14966.439513921479</v>
      </c>
      <c r="P281" s="7">
        <f t="shared" si="140"/>
        <v>3969049.5798984501</v>
      </c>
      <c r="Q281" s="12">
        <f t="shared" si="145"/>
        <v>271</v>
      </c>
      <c r="R281" s="9">
        <v>265.19664721903433</v>
      </c>
      <c r="S281" s="11">
        <f t="shared" si="148"/>
        <v>5.4000000000000097E-2</v>
      </c>
      <c r="T281" s="10">
        <f t="shared" si="141"/>
        <v>7737326.3176421244</v>
      </c>
      <c r="U281" s="10">
        <f t="shared" si="149"/>
        <v>8852130.3637663852</v>
      </c>
      <c r="V281" s="10">
        <f t="shared" si="142"/>
        <v>1000</v>
      </c>
      <c r="W281" s="10">
        <f t="shared" si="143"/>
        <v>751105.61333534098</v>
      </c>
      <c r="X281" s="9">
        <f t="shared" si="126"/>
        <v>3.7707867368853583</v>
      </c>
      <c r="Y281" s="9">
        <f t="shared" si="146"/>
        <v>33383.266555607348</v>
      </c>
      <c r="AA281" s="10">
        <f t="shared" si="127"/>
        <v>7542.4257517795395</v>
      </c>
      <c r="AB281" s="10">
        <f t="shared" si="147"/>
        <v>2051539.8044840265</v>
      </c>
      <c r="AC281" s="23"/>
      <c r="AD281" s="25">
        <f t="shared" si="128"/>
        <v>-7542.4257517795395</v>
      </c>
      <c r="AE281" s="25">
        <f t="shared" si="129"/>
        <v>-7542.4257517795395</v>
      </c>
      <c r="AF281" s="25">
        <f t="shared" si="130"/>
        <v>0</v>
      </c>
      <c r="AG281" s="25">
        <f t="shared" si="131"/>
        <v>0</v>
      </c>
      <c r="AH281" s="25">
        <f t="shared" si="132"/>
        <v>0</v>
      </c>
      <c r="AI281" s="25">
        <f t="shared" si="133"/>
        <v>0</v>
      </c>
      <c r="AJ281" s="25">
        <f t="shared" si="134"/>
        <v>0</v>
      </c>
      <c r="AK281" s="25">
        <f t="shared" si="135"/>
        <v>0</v>
      </c>
      <c r="AL281" s="25">
        <f t="shared" si="136"/>
        <v>0</v>
      </c>
      <c r="AM281" s="25">
        <f t="shared" si="137"/>
        <v>0</v>
      </c>
      <c r="AO281">
        <f t="shared" si="122"/>
        <v>-0.58333333333333393</v>
      </c>
    </row>
    <row r="282" spans="1:41" x14ac:dyDescent="0.3">
      <c r="A282" s="4">
        <f t="shared" si="144"/>
        <v>273</v>
      </c>
      <c r="B282">
        <v>252.7324047997397</v>
      </c>
      <c r="C282" s="5">
        <f t="shared" si="123"/>
        <v>176</v>
      </c>
      <c r="D282" s="6">
        <f t="shared" si="138"/>
        <v>-4.7000000000000083E-2</v>
      </c>
      <c r="E282" s="7">
        <f t="shared" si="124"/>
        <v>3019445.941665154</v>
      </c>
      <c r="I282" s="14"/>
      <c r="J282" s="14"/>
      <c r="K282" s="18"/>
      <c r="L282" s="7">
        <f t="shared" si="125"/>
        <v>29009.050177577567</v>
      </c>
      <c r="M282" s="7">
        <f t="shared" si="150"/>
        <v>2811571.4823860792</v>
      </c>
      <c r="N282" s="14">
        <f t="shared" si="139"/>
        <v>114.78168064979155</v>
      </c>
      <c r="O282" s="13">
        <f t="shared" si="151"/>
        <v>15081.221194571272</v>
      </c>
      <c r="P282" s="7">
        <f t="shared" si="140"/>
        <v>3811513.2998208003</v>
      </c>
      <c r="Q282" s="12">
        <f t="shared" si="145"/>
        <v>272</v>
      </c>
      <c r="R282" s="9">
        <v>252.7324047997397</v>
      </c>
      <c r="S282" s="11">
        <f t="shared" si="148"/>
        <v>-4.7000000000000083E-2</v>
      </c>
      <c r="T282" s="10">
        <f t="shared" si="141"/>
        <v>7809409.3162555201</v>
      </c>
      <c r="U282" s="10">
        <f t="shared" si="149"/>
        <v>8437033.2366693653</v>
      </c>
      <c r="V282" s="10">
        <f t="shared" si="142"/>
        <v>1000</v>
      </c>
      <c r="W282" s="10">
        <f t="shared" si="143"/>
        <v>752105.61333534098</v>
      </c>
      <c r="X282" s="9">
        <f t="shared" si="126"/>
        <v>3.9567541835103448</v>
      </c>
      <c r="Y282" s="9">
        <f t="shared" si="146"/>
        <v>33387.223309790861</v>
      </c>
      <c r="AA282" s="10">
        <f t="shared" si="127"/>
        <v>7542.4257517795395</v>
      </c>
      <c r="AB282" s="10">
        <f t="shared" si="147"/>
        <v>2059082.230235806</v>
      </c>
      <c r="AC282" s="23"/>
      <c r="AD282" s="25">
        <f t="shared" si="128"/>
        <v>-7542.4257517795395</v>
      </c>
      <c r="AE282" s="25">
        <f t="shared" si="129"/>
        <v>-7542.4257517795395</v>
      </c>
      <c r="AF282" s="25">
        <f t="shared" si="130"/>
        <v>0</v>
      </c>
      <c r="AG282" s="25">
        <f t="shared" si="131"/>
        <v>0</v>
      </c>
      <c r="AH282" s="25">
        <f t="shared" si="132"/>
        <v>0</v>
      </c>
      <c r="AI282" s="25">
        <f t="shared" si="133"/>
        <v>0</v>
      </c>
      <c r="AJ282" s="25">
        <f t="shared" si="134"/>
        <v>0</v>
      </c>
      <c r="AK282" s="25">
        <f t="shared" si="135"/>
        <v>0</v>
      </c>
      <c r="AL282" s="25">
        <f t="shared" si="136"/>
        <v>0</v>
      </c>
      <c r="AM282" s="25">
        <f t="shared" si="137"/>
        <v>0</v>
      </c>
      <c r="AO282">
        <f t="shared" si="122"/>
        <v>-0.66666666666666607</v>
      </c>
    </row>
    <row r="283" spans="1:41" x14ac:dyDescent="0.3">
      <c r="A283" s="4">
        <f t="shared" si="144"/>
        <v>274</v>
      </c>
      <c r="B283">
        <v>249.69961594214283</v>
      </c>
      <c r="C283" s="5">
        <f t="shared" si="123"/>
        <v>177</v>
      </c>
      <c r="D283" s="6">
        <f t="shared" si="138"/>
        <v>-1.1999999999999974E-2</v>
      </c>
      <c r="E283" s="7">
        <f t="shared" si="124"/>
        <v>3052213.2704787408</v>
      </c>
      <c r="I283" s="14"/>
      <c r="J283" s="14"/>
      <c r="K283" s="18"/>
      <c r="L283" s="7">
        <f t="shared" si="125"/>
        <v>29009.050177577567</v>
      </c>
      <c r="M283" s="7">
        <f t="shared" si="150"/>
        <v>2840580.5325636566</v>
      </c>
      <c r="N283" s="14">
        <f t="shared" si="139"/>
        <v>116.17579013136796</v>
      </c>
      <c r="O283" s="13">
        <f t="shared" si="151"/>
        <v>15197.39698470264</v>
      </c>
      <c r="P283" s="7">
        <f t="shared" si="140"/>
        <v>3794784.1904005287</v>
      </c>
      <c r="Q283" s="12">
        <f t="shared" si="145"/>
        <v>273</v>
      </c>
      <c r="R283" s="9">
        <v>249.69961594214283</v>
      </c>
      <c r="S283" s="11">
        <f t="shared" si="148"/>
        <v>-1.1999999999999974E-2</v>
      </c>
      <c r="T283" s="10">
        <f t="shared" si="141"/>
        <v>7882093.0065240255</v>
      </c>
      <c r="U283" s="10">
        <f t="shared" si="149"/>
        <v>8336776.8378293328</v>
      </c>
      <c r="V283" s="10">
        <f t="shared" si="142"/>
        <v>1000</v>
      </c>
      <c r="W283" s="10">
        <f t="shared" si="143"/>
        <v>753105.61333534098</v>
      </c>
      <c r="X283" s="9">
        <f t="shared" si="126"/>
        <v>4.0048119266299036</v>
      </c>
      <c r="Y283" s="9">
        <f t="shared" si="146"/>
        <v>33391.22812171749</v>
      </c>
      <c r="AA283" s="10">
        <f t="shared" si="127"/>
        <v>7542.4257517795395</v>
      </c>
      <c r="AB283" s="10">
        <f t="shared" si="147"/>
        <v>2066624.6559875854</v>
      </c>
      <c r="AC283" s="23"/>
      <c r="AD283" s="25">
        <f t="shared" si="128"/>
        <v>-7542.4257517795395</v>
      </c>
      <c r="AE283" s="25">
        <f t="shared" si="129"/>
        <v>-7542.4257517795395</v>
      </c>
      <c r="AF283" s="25">
        <f t="shared" si="130"/>
        <v>0</v>
      </c>
      <c r="AG283" s="25">
        <f t="shared" si="131"/>
        <v>0</v>
      </c>
      <c r="AH283" s="25">
        <f t="shared" si="132"/>
        <v>0</v>
      </c>
      <c r="AI283" s="25">
        <f t="shared" si="133"/>
        <v>0</v>
      </c>
      <c r="AJ283" s="25">
        <f t="shared" si="134"/>
        <v>0</v>
      </c>
      <c r="AK283" s="25">
        <f t="shared" si="135"/>
        <v>0</v>
      </c>
      <c r="AL283" s="25">
        <f t="shared" si="136"/>
        <v>0</v>
      </c>
      <c r="AM283" s="25">
        <f t="shared" si="137"/>
        <v>0</v>
      </c>
      <c r="AO283">
        <f t="shared" si="122"/>
        <v>-0.75</v>
      </c>
    </row>
    <row r="284" spans="1:41" x14ac:dyDescent="0.3">
      <c r="A284" s="4">
        <f t="shared" si="144"/>
        <v>275</v>
      </c>
      <c r="B284">
        <v>275.6683760001257</v>
      </c>
      <c r="C284" s="5">
        <f t="shared" si="123"/>
        <v>178</v>
      </c>
      <c r="D284" s="6">
        <f t="shared" si="138"/>
        <v>0.10400000000000009</v>
      </c>
      <c r="E284" s="7">
        <f t="shared" si="124"/>
        <v>3085253.6603657748</v>
      </c>
      <c r="I284" s="14"/>
      <c r="J284" s="14"/>
      <c r="K284" s="18"/>
      <c r="L284" s="7">
        <f t="shared" si="125"/>
        <v>29009.050177577567</v>
      </c>
      <c r="M284" s="7">
        <f t="shared" si="150"/>
        <v>2869589.582741234</v>
      </c>
      <c r="N284" s="14">
        <f t="shared" si="139"/>
        <v>105.23169395957243</v>
      </c>
      <c r="O284" s="13">
        <f t="shared" si="151"/>
        <v>15302.628678662213</v>
      </c>
      <c r="P284" s="7">
        <f t="shared" si="140"/>
        <v>4218450.7963797618</v>
      </c>
      <c r="Q284" s="12">
        <f t="shared" si="145"/>
        <v>274</v>
      </c>
      <c r="R284" s="9">
        <v>275.6683760001257</v>
      </c>
      <c r="S284" s="11">
        <f t="shared" si="148"/>
        <v>0.10400000000000009</v>
      </c>
      <c r="T284" s="10">
        <f t="shared" si="141"/>
        <v>7955382.3942114366</v>
      </c>
      <c r="U284" s="10">
        <f t="shared" si="149"/>
        <v>9204905.6289635841</v>
      </c>
      <c r="V284" s="10">
        <f t="shared" si="142"/>
        <v>1000</v>
      </c>
      <c r="W284" s="10">
        <f t="shared" si="143"/>
        <v>754105.61333534098</v>
      </c>
      <c r="X284" s="9">
        <f t="shared" si="126"/>
        <v>3.6275470349908545</v>
      </c>
      <c r="Y284" s="9">
        <f t="shared" si="146"/>
        <v>33394.855668752483</v>
      </c>
      <c r="AA284" s="10">
        <f t="shared" si="127"/>
        <v>7542.4257517795395</v>
      </c>
      <c r="AB284" s="10">
        <f t="shared" si="147"/>
        <v>2074167.0817393649</v>
      </c>
      <c r="AC284" s="23"/>
      <c r="AD284" s="25">
        <f t="shared" si="128"/>
        <v>-7542.4257517795395</v>
      </c>
      <c r="AE284" s="25">
        <f t="shared" si="129"/>
        <v>-7542.4257517795395</v>
      </c>
      <c r="AF284" s="25">
        <f t="shared" si="130"/>
        <v>0</v>
      </c>
      <c r="AG284" s="25">
        <f t="shared" si="131"/>
        <v>0</v>
      </c>
      <c r="AH284" s="25">
        <f t="shared" si="132"/>
        <v>0</v>
      </c>
      <c r="AI284" s="25">
        <f t="shared" si="133"/>
        <v>0</v>
      </c>
      <c r="AJ284" s="25">
        <f t="shared" si="134"/>
        <v>0</v>
      </c>
      <c r="AK284" s="25">
        <f t="shared" si="135"/>
        <v>0</v>
      </c>
      <c r="AL284" s="25">
        <f t="shared" si="136"/>
        <v>0</v>
      </c>
      <c r="AM284" s="25">
        <f t="shared" si="137"/>
        <v>0</v>
      </c>
      <c r="AO284">
        <f t="shared" si="122"/>
        <v>-0.83333333333333393</v>
      </c>
    </row>
    <row r="285" spans="1:41" x14ac:dyDescent="0.3">
      <c r="A285" s="4">
        <f t="shared" si="144"/>
        <v>276</v>
      </c>
      <c r="B285">
        <v>286.97077941613082</v>
      </c>
      <c r="C285" s="5">
        <f t="shared" si="123"/>
        <v>179</v>
      </c>
      <c r="D285" s="6">
        <f t="shared" si="138"/>
        <v>4.0999999999999877E-2</v>
      </c>
      <c r="E285" s="7">
        <f t="shared" si="124"/>
        <v>3118569.3868352012</v>
      </c>
      <c r="I285" s="14"/>
      <c r="J285" s="14"/>
      <c r="K285" s="18"/>
      <c r="L285" s="7">
        <f t="shared" si="125"/>
        <v>29009.050177577567</v>
      </c>
      <c r="M285" s="7">
        <f t="shared" si="150"/>
        <v>2898598.6329188114</v>
      </c>
      <c r="N285" s="14">
        <f t="shared" si="139"/>
        <v>101.08712195924345</v>
      </c>
      <c r="O285" s="13">
        <f t="shared" si="151"/>
        <v>15403.715800621456</v>
      </c>
      <c r="P285" s="7">
        <f t="shared" si="140"/>
        <v>4420416.3292089086</v>
      </c>
      <c r="Q285" s="12">
        <f t="shared" si="145"/>
        <v>275</v>
      </c>
      <c r="R285" s="9">
        <v>286.97077941613082</v>
      </c>
      <c r="S285" s="11">
        <f t="shared" si="148"/>
        <v>4.0999999999999877E-2</v>
      </c>
      <c r="T285" s="10">
        <f t="shared" si="141"/>
        <v>8029282.5267962422</v>
      </c>
      <c r="U285" s="10">
        <f t="shared" si="149"/>
        <v>9583347.7597510908</v>
      </c>
      <c r="V285" s="10">
        <f t="shared" si="142"/>
        <v>1000</v>
      </c>
      <c r="W285" s="10">
        <f t="shared" si="143"/>
        <v>755105.61333534098</v>
      </c>
      <c r="X285" s="9">
        <f t="shared" si="126"/>
        <v>3.4846753458125406</v>
      </c>
      <c r="Y285" s="9">
        <f t="shared" si="146"/>
        <v>33398.340344098295</v>
      </c>
      <c r="AA285" s="10">
        <f t="shared" si="127"/>
        <v>7542.4257517795395</v>
      </c>
      <c r="AB285" s="10">
        <f t="shared" si="147"/>
        <v>2081709.5074911444</v>
      </c>
      <c r="AC285" s="23"/>
      <c r="AD285" s="25">
        <f t="shared" si="128"/>
        <v>-7542.4257517795395</v>
      </c>
      <c r="AE285" s="25">
        <f t="shared" si="129"/>
        <v>-7542.4257517795395</v>
      </c>
      <c r="AF285" s="25">
        <f t="shared" si="130"/>
        <v>0</v>
      </c>
      <c r="AG285" s="25">
        <f t="shared" si="131"/>
        <v>0</v>
      </c>
      <c r="AH285" s="25">
        <f t="shared" si="132"/>
        <v>0</v>
      </c>
      <c r="AI285" s="25">
        <f t="shared" si="133"/>
        <v>0</v>
      </c>
      <c r="AJ285" s="25">
        <f t="shared" si="134"/>
        <v>0</v>
      </c>
      <c r="AK285" s="25">
        <f t="shared" si="135"/>
        <v>0</v>
      </c>
      <c r="AL285" s="25">
        <f t="shared" si="136"/>
        <v>0</v>
      </c>
      <c r="AM285" s="25">
        <f t="shared" si="137"/>
        <v>0</v>
      </c>
      <c r="AO285">
        <f t="shared" si="122"/>
        <v>-0.91666666666666607</v>
      </c>
    </row>
    <row r="286" spans="1:41" x14ac:dyDescent="0.3">
      <c r="A286" s="4">
        <f t="shared" si="144"/>
        <v>277</v>
      </c>
      <c r="B286">
        <v>276.06588979831787</v>
      </c>
      <c r="C286" s="5">
        <f t="shared" si="123"/>
        <v>180</v>
      </c>
      <c r="D286" s="6">
        <f t="shared" si="138"/>
        <v>-3.7999999999999944E-2</v>
      </c>
      <c r="E286" s="7">
        <f t="shared" si="124"/>
        <v>3152162.7443585377</v>
      </c>
      <c r="I286" s="14"/>
      <c r="J286" s="14"/>
      <c r="K286" s="18"/>
      <c r="L286" s="7">
        <f t="shared" si="125"/>
        <v>31938.9642455129</v>
      </c>
      <c r="M286" s="7">
        <f t="shared" si="150"/>
        <v>2930537.5971643245</v>
      </c>
      <c r="N286" s="14">
        <f t="shared" si="139"/>
        <v>115.69326536083891</v>
      </c>
      <c r="O286" s="13">
        <f t="shared" si="151"/>
        <v>15519.409065982294</v>
      </c>
      <c r="P286" s="7">
        <f t="shared" si="140"/>
        <v>4284379.4729444832</v>
      </c>
      <c r="Q286" s="12">
        <f t="shared" si="145"/>
        <v>276</v>
      </c>
      <c r="R286" s="9">
        <v>276.06588979831787</v>
      </c>
      <c r="S286" s="11">
        <f t="shared" si="148"/>
        <v>-3.7999999999999944E-2</v>
      </c>
      <c r="T286" s="10">
        <f t="shared" si="141"/>
        <v>8103798.4938192554</v>
      </c>
      <c r="U286" s="10">
        <f t="shared" si="149"/>
        <v>9220142.5448805504</v>
      </c>
      <c r="V286" s="10">
        <f t="shared" si="142"/>
        <v>1000</v>
      </c>
      <c r="W286" s="10">
        <f t="shared" si="143"/>
        <v>756105.61333534098</v>
      </c>
      <c r="X286" s="9">
        <f t="shared" si="126"/>
        <v>3.62232364429578</v>
      </c>
      <c r="Y286" s="9">
        <f t="shared" si="146"/>
        <v>33401.962667742591</v>
      </c>
      <c r="AA286" s="10">
        <f t="shared" si="127"/>
        <v>7542.4257517795395</v>
      </c>
      <c r="AB286" s="10">
        <f t="shared" si="147"/>
        <v>2089251.9332429238</v>
      </c>
      <c r="AC286" s="23"/>
      <c r="AD286" s="25">
        <f t="shared" si="128"/>
        <v>-7542.4257517795395</v>
      </c>
      <c r="AE286" s="25">
        <f t="shared" si="129"/>
        <v>-7542.4257517795395</v>
      </c>
      <c r="AF286" s="25">
        <f t="shared" si="130"/>
        <v>0</v>
      </c>
      <c r="AG286" s="25">
        <f t="shared" si="131"/>
        <v>0</v>
      </c>
      <c r="AH286" s="25">
        <f t="shared" si="132"/>
        <v>0</v>
      </c>
      <c r="AI286" s="25">
        <f t="shared" si="133"/>
        <v>0</v>
      </c>
      <c r="AJ286" s="25">
        <f t="shared" si="134"/>
        <v>0</v>
      </c>
      <c r="AK286" s="25">
        <f t="shared" si="135"/>
        <v>0</v>
      </c>
      <c r="AL286" s="25">
        <f t="shared" si="136"/>
        <v>0</v>
      </c>
      <c r="AM286" s="25">
        <f t="shared" si="137"/>
        <v>0</v>
      </c>
      <c r="AO286">
        <f t="shared" si="122"/>
        <v>0</v>
      </c>
    </row>
    <row r="287" spans="1:41" x14ac:dyDescent="0.3">
      <c r="A287" s="4">
        <f t="shared" si="144"/>
        <v>278</v>
      </c>
      <c r="B287">
        <v>281.86327348408253</v>
      </c>
      <c r="C287" s="5">
        <f t="shared" si="123"/>
        <v>181</v>
      </c>
      <c r="D287" s="6">
        <f t="shared" si="138"/>
        <v>2.0999999999999935E-2</v>
      </c>
      <c r="E287" s="7">
        <f t="shared" si="124"/>
        <v>3186036.0465279031</v>
      </c>
      <c r="I287" s="14"/>
      <c r="J287" s="14"/>
      <c r="K287" s="18"/>
      <c r="L287" s="7">
        <f t="shared" si="125"/>
        <v>31938.9642455129</v>
      </c>
      <c r="M287" s="7">
        <f t="shared" si="150"/>
        <v>2962476.5614098376</v>
      </c>
      <c r="N287" s="14">
        <f t="shared" si="139"/>
        <v>113.31367812031236</v>
      </c>
      <c r="O287" s="13">
        <f t="shared" si="151"/>
        <v>15632.722744102606</v>
      </c>
      <c r="P287" s="7">
        <f t="shared" si="140"/>
        <v>4406290.4061218295</v>
      </c>
      <c r="Q287" s="12">
        <f t="shared" si="145"/>
        <v>277</v>
      </c>
      <c r="R287" s="9">
        <v>281.86327348408253</v>
      </c>
      <c r="S287" s="11">
        <f t="shared" si="148"/>
        <v>2.0999999999999935E-2</v>
      </c>
      <c r="T287" s="10">
        <f t="shared" si="141"/>
        <v>8178935.4272341253</v>
      </c>
      <c r="U287" s="10">
        <f t="shared" si="149"/>
        <v>9414786.5383230411</v>
      </c>
      <c r="V287" s="10">
        <f t="shared" si="142"/>
        <v>1000</v>
      </c>
      <c r="W287" s="10">
        <f t="shared" si="143"/>
        <v>757105.61333534098</v>
      </c>
      <c r="X287" s="9">
        <f t="shared" si="126"/>
        <v>3.5478194361369053</v>
      </c>
      <c r="Y287" s="9">
        <f t="shared" si="146"/>
        <v>33405.510487178726</v>
      </c>
      <c r="AA287" s="10">
        <f t="shared" si="127"/>
        <v>7542.4257517795395</v>
      </c>
      <c r="AB287" s="10">
        <f t="shared" si="147"/>
        <v>2096794.3589947033</v>
      </c>
      <c r="AC287" s="23"/>
      <c r="AD287" s="25">
        <f t="shared" si="128"/>
        <v>-7542.4257517795395</v>
      </c>
      <c r="AE287" s="25">
        <f t="shared" si="129"/>
        <v>-7542.4257517795395</v>
      </c>
      <c r="AF287" s="25">
        <f t="shared" si="130"/>
        <v>0</v>
      </c>
      <c r="AG287" s="25">
        <f t="shared" si="131"/>
        <v>0</v>
      </c>
      <c r="AH287" s="25">
        <f t="shared" si="132"/>
        <v>0</v>
      </c>
      <c r="AI287" s="25">
        <f t="shared" si="133"/>
        <v>0</v>
      </c>
      <c r="AJ287" s="25">
        <f t="shared" si="134"/>
        <v>0</v>
      </c>
      <c r="AK287" s="25">
        <f t="shared" si="135"/>
        <v>0</v>
      </c>
      <c r="AL287" s="25">
        <f t="shared" si="136"/>
        <v>0</v>
      </c>
      <c r="AM287" s="25">
        <f t="shared" si="137"/>
        <v>0</v>
      </c>
      <c r="AO287">
        <f t="shared" si="122"/>
        <v>-8.3333333333333925E-2</v>
      </c>
    </row>
    <row r="288" spans="1:41" x14ac:dyDescent="0.3">
      <c r="A288" s="4">
        <f t="shared" si="144"/>
        <v>279</v>
      </c>
      <c r="B288">
        <v>259.31421160535592</v>
      </c>
      <c r="C288" s="5">
        <f t="shared" si="123"/>
        <v>182</v>
      </c>
      <c r="D288" s="6">
        <f t="shared" si="138"/>
        <v>-0.08</v>
      </c>
      <c r="E288" s="7">
        <f t="shared" si="124"/>
        <v>3220191.6262153476</v>
      </c>
      <c r="I288" s="14"/>
      <c r="J288" s="14"/>
      <c r="K288" s="18"/>
      <c r="L288" s="7">
        <f t="shared" si="125"/>
        <v>31938.9642455129</v>
      </c>
      <c r="M288" s="7">
        <f t="shared" si="150"/>
        <v>2994415.5256553506</v>
      </c>
      <c r="N288" s="14">
        <f t="shared" si="139"/>
        <v>123.16704143512213</v>
      </c>
      <c r="O288" s="13">
        <f t="shared" si="151"/>
        <v>15755.889785537729</v>
      </c>
      <c r="P288" s="7">
        <f t="shared" si="140"/>
        <v>4085726.1378775965</v>
      </c>
      <c r="Q288" s="12">
        <f t="shared" si="145"/>
        <v>278</v>
      </c>
      <c r="R288" s="9">
        <v>259.31421160535592</v>
      </c>
      <c r="S288" s="11">
        <f t="shared" si="148"/>
        <v>-0.08</v>
      </c>
      <c r="T288" s="10">
        <f t="shared" si="141"/>
        <v>8254698.5017607892</v>
      </c>
      <c r="U288" s="10">
        <f t="shared" si="149"/>
        <v>8662523.615257198</v>
      </c>
      <c r="V288" s="10">
        <f t="shared" si="142"/>
        <v>1000</v>
      </c>
      <c r="W288" s="10">
        <f t="shared" si="143"/>
        <v>758105.61333534098</v>
      </c>
      <c r="X288" s="9">
        <f t="shared" si="126"/>
        <v>3.8563254740618538</v>
      </c>
      <c r="Y288" s="9">
        <f t="shared" si="146"/>
        <v>33409.366812652785</v>
      </c>
      <c r="AA288" s="10">
        <f t="shared" si="127"/>
        <v>7542.4257517795395</v>
      </c>
      <c r="AB288" s="10">
        <f t="shared" si="147"/>
        <v>2104336.784746483</v>
      </c>
      <c r="AC288" s="23"/>
      <c r="AD288" s="25">
        <f t="shared" si="128"/>
        <v>-7542.4257517795395</v>
      </c>
      <c r="AE288" s="25">
        <f t="shared" si="129"/>
        <v>-7542.4257517795395</v>
      </c>
      <c r="AF288" s="25">
        <f t="shared" si="130"/>
        <v>0</v>
      </c>
      <c r="AG288" s="25">
        <f t="shared" si="131"/>
        <v>0</v>
      </c>
      <c r="AH288" s="25">
        <f t="shared" si="132"/>
        <v>0</v>
      </c>
      <c r="AI288" s="25">
        <f t="shared" si="133"/>
        <v>0</v>
      </c>
      <c r="AJ288" s="25">
        <f t="shared" si="134"/>
        <v>0</v>
      </c>
      <c r="AK288" s="25">
        <f t="shared" si="135"/>
        <v>0</v>
      </c>
      <c r="AL288" s="25">
        <f t="shared" si="136"/>
        <v>0</v>
      </c>
      <c r="AM288" s="25">
        <f t="shared" si="137"/>
        <v>0</v>
      </c>
      <c r="AO288">
        <f t="shared" si="122"/>
        <v>-0.16666666666666607</v>
      </c>
    </row>
    <row r="289" spans="1:41" x14ac:dyDescent="0.3">
      <c r="A289" s="4">
        <f t="shared" si="144"/>
        <v>280</v>
      </c>
      <c r="B289">
        <v>247.64507208311488</v>
      </c>
      <c r="C289" s="5">
        <f t="shared" si="123"/>
        <v>183</v>
      </c>
      <c r="D289" s="6">
        <f t="shared" si="138"/>
        <v>-4.5000000000000089E-2</v>
      </c>
      <c r="E289" s="7">
        <f t="shared" si="124"/>
        <v>3254631.8357335185</v>
      </c>
      <c r="I289" s="14"/>
      <c r="J289" s="14"/>
      <c r="K289" s="18"/>
      <c r="L289" s="7">
        <f t="shared" si="125"/>
        <v>31938.9642455129</v>
      </c>
      <c r="M289" s="7">
        <f t="shared" si="150"/>
        <v>3026354.4899008637</v>
      </c>
      <c r="N289" s="14">
        <f t="shared" si="139"/>
        <v>128.97072401583469</v>
      </c>
      <c r="O289" s="13">
        <f t="shared" si="151"/>
        <v>15884.860509553564</v>
      </c>
      <c r="P289" s="7">
        <f t="shared" si="140"/>
        <v>3933807.4259186173</v>
      </c>
      <c r="Q289" s="12">
        <f t="shared" si="145"/>
        <v>279</v>
      </c>
      <c r="R289" s="9">
        <v>247.64507208311488</v>
      </c>
      <c r="S289" s="11">
        <f t="shared" si="148"/>
        <v>-4.5000000000000089E-2</v>
      </c>
      <c r="T289" s="10">
        <f t="shared" si="141"/>
        <v>8331092.9352418398</v>
      </c>
      <c r="U289" s="10">
        <f t="shared" si="149"/>
        <v>8273665.0525706233</v>
      </c>
      <c r="V289" s="10">
        <f t="shared" si="142"/>
        <v>15000</v>
      </c>
      <c r="W289" s="10">
        <f t="shared" si="143"/>
        <v>773105.61333534098</v>
      </c>
      <c r="X289" s="9">
        <f t="shared" si="126"/>
        <v>60.570557184217598</v>
      </c>
      <c r="Y289" s="9">
        <f t="shared" si="146"/>
        <v>33469.937369837004</v>
      </c>
      <c r="AA289" s="10">
        <f t="shared" si="127"/>
        <v>7542.4257517795395</v>
      </c>
      <c r="AB289" s="10">
        <f t="shared" si="147"/>
        <v>2111879.2104982627</v>
      </c>
      <c r="AC289" s="23"/>
      <c r="AD289" s="25">
        <f t="shared" si="128"/>
        <v>-7542.4257517795395</v>
      </c>
      <c r="AE289" s="25">
        <f t="shared" si="129"/>
        <v>-7542.4257517795395</v>
      </c>
      <c r="AF289" s="25">
        <f t="shared" si="130"/>
        <v>0</v>
      </c>
      <c r="AG289" s="25">
        <f t="shared" si="131"/>
        <v>0</v>
      </c>
      <c r="AH289" s="25">
        <f t="shared" si="132"/>
        <v>0</v>
      </c>
      <c r="AI289" s="25">
        <f t="shared" si="133"/>
        <v>0</v>
      </c>
      <c r="AJ289" s="25">
        <f t="shared" si="134"/>
        <v>0</v>
      </c>
      <c r="AK289" s="25">
        <f t="shared" si="135"/>
        <v>0</v>
      </c>
      <c r="AL289" s="25">
        <f t="shared" si="136"/>
        <v>0</v>
      </c>
      <c r="AM289" s="25">
        <f t="shared" si="137"/>
        <v>0</v>
      </c>
      <c r="AO289">
        <f t="shared" si="122"/>
        <v>-0.25</v>
      </c>
    </row>
    <row r="290" spans="1:41" x14ac:dyDescent="0.3">
      <c r="A290" s="4">
        <f t="shared" si="144"/>
        <v>281</v>
      </c>
      <c r="B290">
        <v>266.96138770559787</v>
      </c>
      <c r="C290" s="5">
        <f t="shared" si="123"/>
        <v>184</v>
      </c>
      <c r="D290" s="6">
        <f t="shared" si="138"/>
        <v>7.8000000000000111E-2</v>
      </c>
      <c r="E290" s="7">
        <f t="shared" si="124"/>
        <v>3289359.0469976757</v>
      </c>
      <c r="I290" s="14"/>
      <c r="J290" s="14"/>
      <c r="K290" s="18"/>
      <c r="L290" s="7">
        <f t="shared" si="125"/>
        <v>31938.9642455129</v>
      </c>
      <c r="M290" s="7">
        <f t="shared" si="150"/>
        <v>3058293.4541463768</v>
      </c>
      <c r="N290" s="14">
        <f t="shared" si="139"/>
        <v>119.63889055272234</v>
      </c>
      <c r="O290" s="13">
        <f t="shared" si="151"/>
        <v>16004.499400106286</v>
      </c>
      <c r="P290" s="7">
        <f t="shared" si="140"/>
        <v>4272583.3693857826</v>
      </c>
      <c r="Q290" s="12">
        <f t="shared" si="145"/>
        <v>280</v>
      </c>
      <c r="R290" s="9">
        <v>266.96138770559787</v>
      </c>
      <c r="S290" s="11">
        <f t="shared" si="148"/>
        <v>7.8000000000000111E-2</v>
      </c>
      <c r="T290" s="10">
        <f t="shared" si="141"/>
        <v>8408123.9890018981</v>
      </c>
      <c r="U290" s="10">
        <f t="shared" si="149"/>
        <v>8935180.9266711324</v>
      </c>
      <c r="V290" s="10">
        <f t="shared" si="142"/>
        <v>1000</v>
      </c>
      <c r="W290" s="10">
        <f t="shared" si="143"/>
        <v>774105.61333534098</v>
      </c>
      <c r="X290" s="9">
        <f t="shared" si="126"/>
        <v>3.7458600608668888</v>
      </c>
      <c r="Y290" s="9">
        <f t="shared" si="146"/>
        <v>33473.68322989787</v>
      </c>
      <c r="AA290" s="10">
        <f t="shared" si="127"/>
        <v>7542.4257517795395</v>
      </c>
      <c r="AB290" s="10">
        <f t="shared" si="147"/>
        <v>2119421.6362500424</v>
      </c>
      <c r="AC290" s="23"/>
      <c r="AD290" s="25">
        <f t="shared" si="128"/>
        <v>-7542.4257517795395</v>
      </c>
      <c r="AE290" s="25">
        <f t="shared" si="129"/>
        <v>-7542.4257517795395</v>
      </c>
      <c r="AF290" s="25">
        <f t="shared" si="130"/>
        <v>0</v>
      </c>
      <c r="AG290" s="25">
        <f t="shared" si="131"/>
        <v>0</v>
      </c>
      <c r="AH290" s="25">
        <f t="shared" si="132"/>
        <v>0</v>
      </c>
      <c r="AI290" s="25">
        <f t="shared" si="133"/>
        <v>0</v>
      </c>
      <c r="AJ290" s="25">
        <f t="shared" si="134"/>
        <v>0</v>
      </c>
      <c r="AK290" s="25">
        <f t="shared" si="135"/>
        <v>0</v>
      </c>
      <c r="AL290" s="25">
        <f t="shared" si="136"/>
        <v>0</v>
      </c>
      <c r="AM290" s="25">
        <f t="shared" si="137"/>
        <v>0</v>
      </c>
      <c r="AO290">
        <f t="shared" si="122"/>
        <v>-0.33333333333333393</v>
      </c>
    </row>
    <row r="291" spans="1:41" x14ac:dyDescent="0.3">
      <c r="A291" s="4">
        <f t="shared" si="144"/>
        <v>282</v>
      </c>
      <c r="B291">
        <v>300.59852255650316</v>
      </c>
      <c r="C291" s="5">
        <f t="shared" si="123"/>
        <v>185</v>
      </c>
      <c r="D291" s="6">
        <f t="shared" si="138"/>
        <v>0.12599999999999981</v>
      </c>
      <c r="E291" s="7">
        <f t="shared" si="124"/>
        <v>3324375.6516890335</v>
      </c>
      <c r="I291" s="14"/>
      <c r="J291" s="14"/>
      <c r="K291" s="18"/>
      <c r="L291" s="7">
        <f t="shared" si="125"/>
        <v>31938.9642455129</v>
      </c>
      <c r="M291" s="7">
        <f t="shared" si="150"/>
        <v>3090232.4183918899</v>
      </c>
      <c r="N291" s="14">
        <f t="shared" si="139"/>
        <v>106.25123494913176</v>
      </c>
      <c r="O291" s="13">
        <f t="shared" si="151"/>
        <v>16110.750635055418</v>
      </c>
      <c r="P291" s="7">
        <f t="shared" si="140"/>
        <v>4842867.8381739035</v>
      </c>
      <c r="Q291" s="12">
        <f t="shared" si="145"/>
        <v>281</v>
      </c>
      <c r="R291" s="9">
        <v>300.59852255650316</v>
      </c>
      <c r="S291" s="11">
        <f t="shared" si="148"/>
        <v>0.12599999999999981</v>
      </c>
      <c r="T291" s="10">
        <f t="shared" si="141"/>
        <v>8485796.9682099577</v>
      </c>
      <c r="U291" s="10">
        <f t="shared" si="149"/>
        <v>10062139.723431693</v>
      </c>
      <c r="V291" s="10">
        <f t="shared" si="142"/>
        <v>1000</v>
      </c>
      <c r="W291" s="10">
        <f t="shared" si="143"/>
        <v>775105.61333534098</v>
      </c>
      <c r="X291" s="9">
        <f t="shared" si="126"/>
        <v>3.3266963240380902</v>
      </c>
      <c r="Y291" s="9">
        <f t="shared" si="146"/>
        <v>33477.009926221908</v>
      </c>
      <c r="AA291" s="10">
        <f t="shared" si="127"/>
        <v>7542.4257517795395</v>
      </c>
      <c r="AB291" s="10">
        <f t="shared" si="147"/>
        <v>2126964.0620018221</v>
      </c>
      <c r="AC291" s="23"/>
      <c r="AD291" s="25">
        <f t="shared" si="128"/>
        <v>-7542.4257517795395</v>
      </c>
      <c r="AE291" s="25">
        <f t="shared" si="129"/>
        <v>-7542.4257517795395</v>
      </c>
      <c r="AF291" s="25">
        <f t="shared" si="130"/>
        <v>0</v>
      </c>
      <c r="AG291" s="25">
        <f t="shared" si="131"/>
        <v>0</v>
      </c>
      <c r="AH291" s="25">
        <f t="shared" si="132"/>
        <v>0</v>
      </c>
      <c r="AI291" s="25">
        <f t="shared" si="133"/>
        <v>0</v>
      </c>
      <c r="AJ291" s="25">
        <f t="shared" si="134"/>
        <v>0</v>
      </c>
      <c r="AK291" s="25">
        <f t="shared" si="135"/>
        <v>0</v>
      </c>
      <c r="AL291" s="25">
        <f t="shared" si="136"/>
        <v>0</v>
      </c>
      <c r="AM291" s="25">
        <f t="shared" si="137"/>
        <v>0</v>
      </c>
      <c r="AO291">
        <f t="shared" si="122"/>
        <v>-0.41666666666666607</v>
      </c>
    </row>
    <row r="292" spans="1:41" x14ac:dyDescent="0.3">
      <c r="A292" s="4">
        <f t="shared" si="144"/>
        <v>283</v>
      </c>
      <c r="B292">
        <v>314.42605459410231</v>
      </c>
      <c r="C292" s="5">
        <f t="shared" si="123"/>
        <v>186</v>
      </c>
      <c r="D292" s="6">
        <f t="shared" si="138"/>
        <v>4.6000000000000034E-2</v>
      </c>
      <c r="E292" s="7">
        <f t="shared" si="124"/>
        <v>3359684.0614194865</v>
      </c>
      <c r="I292" s="14"/>
      <c r="J292" s="14"/>
      <c r="K292" s="18"/>
      <c r="L292" s="7">
        <f t="shared" si="125"/>
        <v>31938.9642455129</v>
      </c>
      <c r="M292" s="7">
        <f t="shared" si="150"/>
        <v>3122171.382637403</v>
      </c>
      <c r="N292" s="14">
        <f t="shared" si="139"/>
        <v>101.57861849821391</v>
      </c>
      <c r="O292" s="13">
        <f t="shared" si="151"/>
        <v>16212.329253553631</v>
      </c>
      <c r="P292" s="7">
        <f t="shared" si="140"/>
        <v>5097578.7229754161</v>
      </c>
      <c r="Q292" s="12">
        <f t="shared" si="145"/>
        <v>282</v>
      </c>
      <c r="R292" s="9">
        <v>314.42605459410231</v>
      </c>
      <c r="S292" s="11">
        <f t="shared" si="148"/>
        <v>4.6000000000000034E-2</v>
      </c>
      <c r="T292" s="10">
        <f t="shared" si="141"/>
        <v>8564117.2222447507</v>
      </c>
      <c r="U292" s="10">
        <f t="shared" si="149"/>
        <v>10526044.150709551</v>
      </c>
      <c r="V292" s="10">
        <f t="shared" si="142"/>
        <v>1000</v>
      </c>
      <c r="W292" s="10">
        <f t="shared" si="143"/>
        <v>776105.61333534098</v>
      </c>
      <c r="X292" s="9">
        <f t="shared" si="126"/>
        <v>3.180398015332782</v>
      </c>
      <c r="Y292" s="9">
        <f t="shared" si="146"/>
        <v>33480.190324237243</v>
      </c>
      <c r="AA292" s="10">
        <f t="shared" si="127"/>
        <v>7542.4257517795395</v>
      </c>
      <c r="AB292" s="10">
        <f t="shared" si="147"/>
        <v>2134506.4877536017</v>
      </c>
      <c r="AC292" s="23"/>
      <c r="AD292" s="25">
        <f t="shared" si="128"/>
        <v>-7542.4257517795395</v>
      </c>
      <c r="AE292" s="25">
        <f t="shared" si="129"/>
        <v>-7542.4257517795395</v>
      </c>
      <c r="AF292" s="25">
        <f t="shared" si="130"/>
        <v>0</v>
      </c>
      <c r="AG292" s="25">
        <f t="shared" si="131"/>
        <v>0</v>
      </c>
      <c r="AH292" s="25">
        <f t="shared" si="132"/>
        <v>0</v>
      </c>
      <c r="AI292" s="25">
        <f t="shared" si="133"/>
        <v>0</v>
      </c>
      <c r="AJ292" s="25">
        <f t="shared" si="134"/>
        <v>0</v>
      </c>
      <c r="AK292" s="25">
        <f t="shared" si="135"/>
        <v>0</v>
      </c>
      <c r="AL292" s="25">
        <f t="shared" si="136"/>
        <v>0</v>
      </c>
      <c r="AM292" s="25">
        <f t="shared" si="137"/>
        <v>0</v>
      </c>
      <c r="AO292">
        <f t="shared" ref="AO292:AO355" si="152">IF(C292="NA","NA",INT(C292/12)-(C292/12))</f>
        <v>-0.5</v>
      </c>
    </row>
    <row r="293" spans="1:41" x14ac:dyDescent="0.3">
      <c r="A293" s="4">
        <f t="shared" si="144"/>
        <v>284</v>
      </c>
      <c r="B293">
        <v>359.70340645565301</v>
      </c>
      <c r="C293" s="5">
        <f t="shared" si="123"/>
        <v>187</v>
      </c>
      <c r="D293" s="6">
        <f t="shared" si="138"/>
        <v>0.14399999999999988</v>
      </c>
      <c r="E293" s="7">
        <f t="shared" si="124"/>
        <v>3395286.7078976934</v>
      </c>
      <c r="I293" s="14"/>
      <c r="J293" s="14"/>
      <c r="K293" s="18"/>
      <c r="L293" s="7">
        <f t="shared" si="125"/>
        <v>31938.9642455129</v>
      </c>
      <c r="M293" s="7">
        <f t="shared" si="150"/>
        <v>3154110.3468829161</v>
      </c>
      <c r="N293" s="14">
        <f t="shared" si="139"/>
        <v>88.792498687249932</v>
      </c>
      <c r="O293" s="13">
        <f t="shared" si="151"/>
        <v>16301.121752240881</v>
      </c>
      <c r="P293" s="7">
        <f t="shared" si="140"/>
        <v>5863569.0233293884</v>
      </c>
      <c r="Q293" s="12">
        <f t="shared" si="145"/>
        <v>283</v>
      </c>
      <c r="R293" s="9">
        <v>359.70340645565301</v>
      </c>
      <c r="S293" s="11">
        <f t="shared" si="148"/>
        <v>0.14399999999999988</v>
      </c>
      <c r="T293" s="10">
        <f t="shared" si="141"/>
        <v>8643090.1450631693</v>
      </c>
      <c r="U293" s="10">
        <f t="shared" si="149"/>
        <v>12042938.508411726</v>
      </c>
      <c r="V293" s="10">
        <f t="shared" si="142"/>
        <v>1000</v>
      </c>
      <c r="W293" s="10">
        <f t="shared" si="143"/>
        <v>777105.61333534098</v>
      </c>
      <c r="X293" s="9">
        <f t="shared" si="126"/>
        <v>2.7800681952209638</v>
      </c>
      <c r="Y293" s="9">
        <f t="shared" si="146"/>
        <v>33482.970392432464</v>
      </c>
      <c r="AA293" s="10">
        <f t="shared" si="127"/>
        <v>7542.4257517795395</v>
      </c>
      <c r="AB293" s="10">
        <f t="shared" si="147"/>
        <v>2142048.9135053814</v>
      </c>
      <c r="AC293" s="23"/>
      <c r="AD293" s="25">
        <f t="shared" si="128"/>
        <v>-7542.4257517795395</v>
      </c>
      <c r="AE293" s="25">
        <f t="shared" si="129"/>
        <v>-7542.4257517795395</v>
      </c>
      <c r="AF293" s="25">
        <f t="shared" si="130"/>
        <v>0</v>
      </c>
      <c r="AG293" s="25">
        <f t="shared" si="131"/>
        <v>0</v>
      </c>
      <c r="AH293" s="25">
        <f t="shared" si="132"/>
        <v>0</v>
      </c>
      <c r="AI293" s="25">
        <f t="shared" si="133"/>
        <v>0</v>
      </c>
      <c r="AJ293" s="25">
        <f t="shared" si="134"/>
        <v>0</v>
      </c>
      <c r="AK293" s="25">
        <f t="shared" si="135"/>
        <v>0</v>
      </c>
      <c r="AL293" s="25">
        <f t="shared" si="136"/>
        <v>0</v>
      </c>
      <c r="AM293" s="25">
        <f t="shared" si="137"/>
        <v>0</v>
      </c>
      <c r="AO293">
        <f t="shared" si="152"/>
        <v>-0.58333333333333393</v>
      </c>
    </row>
    <row r="294" spans="1:41" x14ac:dyDescent="0.3">
      <c r="A294" s="4">
        <f t="shared" si="144"/>
        <v>285</v>
      </c>
      <c r="B294">
        <v>375.89005974615736</v>
      </c>
      <c r="C294" s="5">
        <f t="shared" si="123"/>
        <v>188</v>
      </c>
      <c r="D294" s="6">
        <f t="shared" si="138"/>
        <v>4.4999999999999908E-2</v>
      </c>
      <c r="E294" s="7">
        <f t="shared" si="124"/>
        <v>3431186.0430965521</v>
      </c>
      <c r="I294" s="14"/>
      <c r="J294" s="14"/>
      <c r="K294" s="18"/>
      <c r="L294" s="7">
        <f t="shared" si="125"/>
        <v>31938.9642455129</v>
      </c>
      <c r="M294" s="7">
        <f t="shared" si="150"/>
        <v>3186049.3111284291</v>
      </c>
      <c r="N294" s="14">
        <f t="shared" si="139"/>
        <v>84.968898265310955</v>
      </c>
      <c r="O294" s="13">
        <f t="shared" si="151"/>
        <v>16386.09065050619</v>
      </c>
      <c r="P294" s="7">
        <f t="shared" si="140"/>
        <v>6159368.5936247222</v>
      </c>
      <c r="Q294" s="12">
        <f t="shared" si="145"/>
        <v>284</v>
      </c>
      <c r="R294" s="9">
        <v>375.89005974615736</v>
      </c>
      <c r="S294" s="11">
        <f t="shared" si="148"/>
        <v>4.4999999999999908E-2</v>
      </c>
      <c r="T294" s="10">
        <f t="shared" si="141"/>
        <v>8722721.1755717397</v>
      </c>
      <c r="U294" s="10">
        <f t="shared" si="149"/>
        <v>12585915.741290253</v>
      </c>
      <c r="V294" s="10">
        <f t="shared" si="142"/>
        <v>1000</v>
      </c>
      <c r="W294" s="10">
        <f t="shared" si="143"/>
        <v>778105.61333534098</v>
      </c>
      <c r="X294" s="9">
        <f t="shared" si="126"/>
        <v>2.6603523399243674</v>
      </c>
      <c r="Y294" s="9">
        <f t="shared" si="146"/>
        <v>33485.630744772388</v>
      </c>
      <c r="AA294" s="10">
        <f t="shared" si="127"/>
        <v>7542.4257517795395</v>
      </c>
      <c r="AB294" s="10">
        <f t="shared" si="147"/>
        <v>2149591.3392571611</v>
      </c>
      <c r="AC294" s="23"/>
      <c r="AD294" s="25">
        <f t="shared" si="128"/>
        <v>-7542.4257517795395</v>
      </c>
      <c r="AE294" s="25">
        <f t="shared" si="129"/>
        <v>-7542.4257517795395</v>
      </c>
      <c r="AF294" s="25">
        <f t="shared" si="130"/>
        <v>0</v>
      </c>
      <c r="AG294" s="25">
        <f t="shared" si="131"/>
        <v>0</v>
      </c>
      <c r="AH294" s="25">
        <f t="shared" si="132"/>
        <v>0</v>
      </c>
      <c r="AI294" s="25">
        <f t="shared" si="133"/>
        <v>0</v>
      </c>
      <c r="AJ294" s="25">
        <f t="shared" si="134"/>
        <v>0</v>
      </c>
      <c r="AK294" s="25">
        <f t="shared" si="135"/>
        <v>0</v>
      </c>
      <c r="AL294" s="25">
        <f t="shared" si="136"/>
        <v>0</v>
      </c>
      <c r="AM294" s="25">
        <f t="shared" si="137"/>
        <v>0</v>
      </c>
      <c r="AO294">
        <f t="shared" si="152"/>
        <v>-0.66666666666666607</v>
      </c>
    </row>
    <row r="295" spans="1:41" x14ac:dyDescent="0.3">
      <c r="A295" s="4">
        <f t="shared" si="144"/>
        <v>286</v>
      </c>
      <c r="B295">
        <v>412.72728560128081</v>
      </c>
      <c r="C295" s="5">
        <f t="shared" si="123"/>
        <v>189</v>
      </c>
      <c r="D295" s="6">
        <f t="shared" si="138"/>
        <v>9.8000000000000073E-2</v>
      </c>
      <c r="E295" s="7">
        <f t="shared" si="124"/>
        <v>3467384.5394220664</v>
      </c>
      <c r="I295" s="14"/>
      <c r="J295" s="14"/>
      <c r="K295" s="18"/>
      <c r="L295" s="7">
        <f t="shared" si="125"/>
        <v>31938.9642455129</v>
      </c>
      <c r="M295" s="7">
        <f t="shared" si="150"/>
        <v>3217988.2753739422</v>
      </c>
      <c r="N295" s="14">
        <f t="shared" si="139"/>
        <v>77.385153247095573</v>
      </c>
      <c r="O295" s="13">
        <f t="shared" si="151"/>
        <v>16463.475803753285</v>
      </c>
      <c r="P295" s="7">
        <f t="shared" si="140"/>
        <v>6794925.6800454585</v>
      </c>
      <c r="Q295" s="12">
        <f t="shared" si="145"/>
        <v>285</v>
      </c>
      <c r="R295" s="9">
        <v>412.72728560128081</v>
      </c>
      <c r="S295" s="11">
        <f t="shared" si="148"/>
        <v>9.8000000000000073E-2</v>
      </c>
      <c r="T295" s="10">
        <f t="shared" si="141"/>
        <v>8803015.798001213</v>
      </c>
      <c r="U295" s="10">
        <f t="shared" si="149"/>
        <v>13820433.483936699</v>
      </c>
      <c r="V295" s="10">
        <f t="shared" si="142"/>
        <v>1000</v>
      </c>
      <c r="W295" s="10">
        <f t="shared" si="143"/>
        <v>779105.61333534098</v>
      </c>
      <c r="X295" s="9">
        <f t="shared" si="126"/>
        <v>2.4229074134101705</v>
      </c>
      <c r="Y295" s="9">
        <f t="shared" si="146"/>
        <v>33488.053652185801</v>
      </c>
      <c r="AA295" s="10">
        <f t="shared" si="127"/>
        <v>7542.4257517795395</v>
      </c>
      <c r="AB295" s="10">
        <f t="shared" si="147"/>
        <v>2157133.7650089408</v>
      </c>
      <c r="AC295" s="23"/>
      <c r="AD295" s="25">
        <f t="shared" si="128"/>
        <v>-7542.4257517795395</v>
      </c>
      <c r="AE295" s="25">
        <f t="shared" si="129"/>
        <v>-7542.4257517795395</v>
      </c>
      <c r="AF295" s="25">
        <f t="shared" si="130"/>
        <v>0</v>
      </c>
      <c r="AG295" s="25">
        <f t="shared" si="131"/>
        <v>0</v>
      </c>
      <c r="AH295" s="25">
        <f t="shared" si="132"/>
        <v>0</v>
      </c>
      <c r="AI295" s="25">
        <f t="shared" si="133"/>
        <v>0</v>
      </c>
      <c r="AJ295" s="25">
        <f t="shared" si="134"/>
        <v>0</v>
      </c>
      <c r="AK295" s="25">
        <f t="shared" si="135"/>
        <v>0</v>
      </c>
      <c r="AL295" s="25">
        <f t="shared" si="136"/>
        <v>0</v>
      </c>
      <c r="AM295" s="25">
        <f t="shared" si="137"/>
        <v>0</v>
      </c>
      <c r="AO295">
        <f t="shared" si="152"/>
        <v>-0.75</v>
      </c>
    </row>
    <row r="296" spans="1:41" x14ac:dyDescent="0.3">
      <c r="A296" s="4">
        <f t="shared" si="144"/>
        <v>287</v>
      </c>
      <c r="B296">
        <v>428.41092245412949</v>
      </c>
      <c r="C296" s="5">
        <f t="shared" si="123"/>
        <v>190</v>
      </c>
      <c r="D296" s="6">
        <f t="shared" si="138"/>
        <v>3.800000000000002E-2</v>
      </c>
      <c r="E296" s="7">
        <f t="shared" si="124"/>
        <v>3503884.6898836289</v>
      </c>
      <c r="I296" s="14"/>
      <c r="J296" s="14"/>
      <c r="K296" s="18"/>
      <c r="L296" s="7">
        <f t="shared" si="125"/>
        <v>31938.9642455129</v>
      </c>
      <c r="M296" s="7">
        <f t="shared" si="150"/>
        <v>3249927.2396194553</v>
      </c>
      <c r="N296" s="14">
        <f t="shared" si="139"/>
        <v>74.552170758280909</v>
      </c>
      <c r="O296" s="13">
        <f t="shared" si="151"/>
        <v>16538.027974511566</v>
      </c>
      <c r="P296" s="7">
        <f t="shared" si="140"/>
        <v>7085071.8201326989</v>
      </c>
      <c r="Q296" s="12">
        <f t="shared" si="145"/>
        <v>286</v>
      </c>
      <c r="R296" s="9">
        <v>428.41092245412949</v>
      </c>
      <c r="S296" s="11">
        <f t="shared" si="148"/>
        <v>3.800000000000002E-2</v>
      </c>
      <c r="T296" s="10">
        <f t="shared" si="141"/>
        <v>8883979.5422842689</v>
      </c>
      <c r="U296" s="10">
        <f t="shared" si="149"/>
        <v>14346647.956326295</v>
      </c>
      <c r="V296" s="10">
        <f t="shared" si="142"/>
        <v>1000</v>
      </c>
      <c r="W296" s="10">
        <f t="shared" si="143"/>
        <v>780105.61333534098</v>
      </c>
      <c r="X296" s="9">
        <f t="shared" si="126"/>
        <v>2.3342075273701064</v>
      </c>
      <c r="Y296" s="9">
        <f t="shared" si="146"/>
        <v>33490.38785971317</v>
      </c>
      <c r="AA296" s="10">
        <f t="shared" si="127"/>
        <v>7542.4257517795395</v>
      </c>
      <c r="AB296" s="10">
        <f t="shared" si="147"/>
        <v>2164676.1907607205</v>
      </c>
      <c r="AC296" s="23"/>
      <c r="AD296" s="25">
        <f t="shared" si="128"/>
        <v>-7542.4257517795395</v>
      </c>
      <c r="AE296" s="25">
        <f t="shared" si="129"/>
        <v>-7542.4257517795395</v>
      </c>
      <c r="AF296" s="25">
        <f t="shared" si="130"/>
        <v>0</v>
      </c>
      <c r="AG296" s="25">
        <f t="shared" si="131"/>
        <v>0</v>
      </c>
      <c r="AH296" s="25">
        <f t="shared" si="132"/>
        <v>0</v>
      </c>
      <c r="AI296" s="25">
        <f t="shared" si="133"/>
        <v>0</v>
      </c>
      <c r="AJ296" s="25">
        <f t="shared" si="134"/>
        <v>0</v>
      </c>
      <c r="AK296" s="25">
        <f t="shared" si="135"/>
        <v>0</v>
      </c>
      <c r="AL296" s="25">
        <f t="shared" si="136"/>
        <v>0</v>
      </c>
      <c r="AM296" s="25">
        <f t="shared" si="137"/>
        <v>0</v>
      </c>
      <c r="AO296">
        <f t="shared" si="152"/>
        <v>-0.83333333333333393</v>
      </c>
    </row>
    <row r="297" spans="1:41" x14ac:dyDescent="0.3">
      <c r="A297" s="4">
        <f t="shared" si="144"/>
        <v>288</v>
      </c>
      <c r="B297">
        <v>498.67031373660672</v>
      </c>
      <c r="C297" s="5">
        <f t="shared" si="123"/>
        <v>191</v>
      </c>
      <c r="D297" s="6">
        <f t="shared" si="138"/>
        <v>0.16399999999999998</v>
      </c>
      <c r="E297" s="7">
        <f t="shared" si="124"/>
        <v>3540689.008265703</v>
      </c>
      <c r="I297" s="14"/>
      <c r="J297" s="14"/>
      <c r="K297" s="18"/>
      <c r="L297" s="7">
        <f t="shared" si="125"/>
        <v>31938.9642455129</v>
      </c>
      <c r="M297" s="7">
        <f t="shared" si="150"/>
        <v>3281866.2038649684</v>
      </c>
      <c r="N297" s="14">
        <f t="shared" si="139"/>
        <v>64.048256665189783</v>
      </c>
      <c r="O297" s="13">
        <f t="shared" si="151"/>
        <v>16602.076231176754</v>
      </c>
      <c r="P297" s="7">
        <f t="shared" si="140"/>
        <v>8278962.5628799731</v>
      </c>
      <c r="Q297" s="12">
        <f t="shared" si="145"/>
        <v>287</v>
      </c>
      <c r="R297" s="9">
        <v>498.67031373660672</v>
      </c>
      <c r="S297" s="11">
        <f t="shared" si="148"/>
        <v>0.16399999999999998</v>
      </c>
      <c r="T297" s="10">
        <f t="shared" si="141"/>
        <v>8965617.9844363481</v>
      </c>
      <c r="U297" s="10">
        <f t="shared" si="149"/>
        <v>16700662.221163806</v>
      </c>
      <c r="V297" s="10">
        <f t="shared" si="142"/>
        <v>1000</v>
      </c>
      <c r="W297" s="10">
        <f t="shared" si="143"/>
        <v>781105.61333534098</v>
      </c>
      <c r="X297" s="9">
        <f t="shared" si="126"/>
        <v>2.0053329272939058</v>
      </c>
      <c r="Y297" s="9">
        <f t="shared" si="146"/>
        <v>33492.393192640462</v>
      </c>
      <c r="AA297" s="10">
        <f t="shared" si="127"/>
        <v>7542.4257517795395</v>
      </c>
      <c r="AB297" s="10">
        <f t="shared" si="147"/>
        <v>2172218.6165125002</v>
      </c>
      <c r="AC297" s="23"/>
      <c r="AD297" s="25">
        <f t="shared" si="128"/>
        <v>-7542.4257517795395</v>
      </c>
      <c r="AE297" s="25">
        <f t="shared" si="129"/>
        <v>-7542.4257517795395</v>
      </c>
      <c r="AF297" s="25">
        <f t="shared" si="130"/>
        <v>0</v>
      </c>
      <c r="AG297" s="25">
        <f t="shared" si="131"/>
        <v>0</v>
      </c>
      <c r="AH297" s="25">
        <f t="shared" si="132"/>
        <v>0</v>
      </c>
      <c r="AI297" s="25">
        <f t="shared" si="133"/>
        <v>0</v>
      </c>
      <c r="AJ297" s="25">
        <f t="shared" si="134"/>
        <v>0</v>
      </c>
      <c r="AK297" s="25">
        <f t="shared" si="135"/>
        <v>0</v>
      </c>
      <c r="AL297" s="25">
        <f t="shared" si="136"/>
        <v>0</v>
      </c>
      <c r="AM297" s="25">
        <f t="shared" si="137"/>
        <v>0</v>
      </c>
      <c r="AO297">
        <f t="shared" si="152"/>
        <v>-0.91666666666666607</v>
      </c>
    </row>
    <row r="298" spans="1:41" x14ac:dyDescent="0.3">
      <c r="A298" s="4">
        <f t="shared" si="144"/>
        <v>289</v>
      </c>
      <c r="B298">
        <v>486.20355589319155</v>
      </c>
      <c r="C298" s="5">
        <f t="shared" si="123"/>
        <v>192</v>
      </c>
      <c r="D298" s="6">
        <f t="shared" si="138"/>
        <v>-2.4999999999999998E-2</v>
      </c>
      <c r="E298" s="7">
        <f t="shared" si="124"/>
        <v>3577800.0293009607</v>
      </c>
      <c r="I298" s="14"/>
      <c r="J298" s="14"/>
      <c r="K298" s="18"/>
      <c r="L298" s="7">
        <f t="shared" si="125"/>
        <v>35164.799634309704</v>
      </c>
      <c r="M298" s="7">
        <f t="shared" si="150"/>
        <v>3317031.0034992779</v>
      </c>
      <c r="N298" s="14">
        <f t="shared" si="139"/>
        <v>72.325262141921996</v>
      </c>
      <c r="O298" s="13">
        <f t="shared" si="151"/>
        <v>16674.401493318677</v>
      </c>
      <c r="P298" s="7">
        <f t="shared" si="140"/>
        <v>8107153.2984422846</v>
      </c>
      <c r="Q298" s="12">
        <f t="shared" si="145"/>
        <v>288</v>
      </c>
      <c r="R298" s="9">
        <v>486.20355589319155</v>
      </c>
      <c r="S298" s="11">
        <f t="shared" si="148"/>
        <v>-2.4999999999999998E-2</v>
      </c>
      <c r="T298" s="10">
        <f t="shared" si="141"/>
        <v>9047936.7469396964</v>
      </c>
      <c r="U298" s="10">
        <f t="shared" si="149"/>
        <v>16284120.66563471</v>
      </c>
      <c r="V298" s="10">
        <f t="shared" si="142"/>
        <v>1000</v>
      </c>
      <c r="W298" s="10">
        <f t="shared" si="143"/>
        <v>782105.61333534098</v>
      </c>
      <c r="X298" s="9">
        <f t="shared" si="126"/>
        <v>2.0567517203014418</v>
      </c>
      <c r="Y298" s="9">
        <f t="shared" si="146"/>
        <v>33494.449944360764</v>
      </c>
      <c r="AA298" s="10">
        <f t="shared" si="127"/>
        <v>7542.4257517795395</v>
      </c>
      <c r="AB298" s="10">
        <f t="shared" si="147"/>
        <v>2179761.0422642799</v>
      </c>
      <c r="AC298" s="23"/>
      <c r="AD298" s="25">
        <f t="shared" si="128"/>
        <v>-7542.4257517795395</v>
      </c>
      <c r="AE298" s="25">
        <f t="shared" si="129"/>
        <v>-7542.4257517795395</v>
      </c>
      <c r="AF298" s="25">
        <f t="shared" si="130"/>
        <v>0</v>
      </c>
      <c r="AG298" s="25">
        <f t="shared" si="131"/>
        <v>0</v>
      </c>
      <c r="AH298" s="25">
        <f t="shared" si="132"/>
        <v>0</v>
      </c>
      <c r="AI298" s="25">
        <f t="shared" si="133"/>
        <v>0</v>
      </c>
      <c r="AJ298" s="25">
        <f t="shared" si="134"/>
        <v>0</v>
      </c>
      <c r="AK298" s="25">
        <f t="shared" si="135"/>
        <v>0</v>
      </c>
      <c r="AL298" s="25">
        <f t="shared" si="136"/>
        <v>0</v>
      </c>
      <c r="AM298" s="25">
        <f t="shared" si="137"/>
        <v>0</v>
      </c>
      <c r="AO298">
        <f t="shared" si="152"/>
        <v>0</v>
      </c>
    </row>
    <row r="299" spans="1:41" x14ac:dyDescent="0.3">
      <c r="A299" s="4">
        <f t="shared" si="144"/>
        <v>290</v>
      </c>
      <c r="B299">
        <v>483.7725381137256</v>
      </c>
      <c r="C299" s="5">
        <f t="shared" si="123"/>
        <v>193</v>
      </c>
      <c r="D299" s="6">
        <f t="shared" si="138"/>
        <v>-4.9999999999999776E-3</v>
      </c>
      <c r="E299" s="7">
        <f t="shared" si="124"/>
        <v>3615220.3088448467</v>
      </c>
      <c r="I299" s="14"/>
      <c r="J299" s="14"/>
      <c r="K299" s="18"/>
      <c r="L299" s="7">
        <f t="shared" si="125"/>
        <v>35164.799634309704</v>
      </c>
      <c r="M299" s="7">
        <f t="shared" si="150"/>
        <v>3352195.8031335874</v>
      </c>
      <c r="N299" s="14">
        <f t="shared" si="139"/>
        <v>72.688705670273364</v>
      </c>
      <c r="O299" s="13">
        <f t="shared" si="151"/>
        <v>16747.09019898895</v>
      </c>
      <c r="P299" s="7">
        <f t="shared" si="140"/>
        <v>8101782.3315843819</v>
      </c>
      <c r="Q299" s="12">
        <f t="shared" si="145"/>
        <v>289</v>
      </c>
      <c r="R299" s="9">
        <v>483.7725381137256</v>
      </c>
      <c r="S299" s="11">
        <f t="shared" si="148"/>
        <v>-4.9999999999999776E-3</v>
      </c>
      <c r="T299" s="10">
        <f t="shared" si="141"/>
        <v>9130941.4991305694</v>
      </c>
      <c r="U299" s="10">
        <f t="shared" si="149"/>
        <v>16203695.062306536</v>
      </c>
      <c r="V299" s="10">
        <f t="shared" si="142"/>
        <v>1000</v>
      </c>
      <c r="W299" s="10">
        <f t="shared" si="143"/>
        <v>783105.61333534098</v>
      </c>
      <c r="X299" s="9">
        <f t="shared" si="126"/>
        <v>2.0670871560818513</v>
      </c>
      <c r="Y299" s="9">
        <f t="shared" si="146"/>
        <v>33496.517031516843</v>
      </c>
      <c r="AA299" s="10">
        <f t="shared" si="127"/>
        <v>7542.4257517795395</v>
      </c>
      <c r="AB299" s="10">
        <f t="shared" si="147"/>
        <v>2187303.4680160596</v>
      </c>
      <c r="AC299" s="23"/>
      <c r="AD299" s="25">
        <f t="shared" si="128"/>
        <v>-7542.4257517795395</v>
      </c>
      <c r="AE299" s="25">
        <f t="shared" si="129"/>
        <v>-7542.4257517795395</v>
      </c>
      <c r="AF299" s="25">
        <f t="shared" si="130"/>
        <v>0</v>
      </c>
      <c r="AG299" s="25">
        <f t="shared" si="131"/>
        <v>0</v>
      </c>
      <c r="AH299" s="25">
        <f t="shared" si="132"/>
        <v>0</v>
      </c>
      <c r="AI299" s="25">
        <f t="shared" si="133"/>
        <v>0</v>
      </c>
      <c r="AJ299" s="25">
        <f t="shared" si="134"/>
        <v>0</v>
      </c>
      <c r="AK299" s="25">
        <f t="shared" si="135"/>
        <v>0</v>
      </c>
      <c r="AL299" s="25">
        <f t="shared" si="136"/>
        <v>0</v>
      </c>
      <c r="AM299" s="25">
        <f t="shared" si="137"/>
        <v>0</v>
      </c>
      <c r="AO299">
        <f t="shared" si="152"/>
        <v>-8.3333333333332149E-2</v>
      </c>
    </row>
    <row r="300" spans="1:41" x14ac:dyDescent="0.3">
      <c r="A300" s="4">
        <f t="shared" si="144"/>
        <v>291</v>
      </c>
      <c r="B300">
        <v>476.03217750390598</v>
      </c>
      <c r="C300" s="5">
        <f t="shared" si="123"/>
        <v>194</v>
      </c>
      <c r="D300" s="6">
        <f t="shared" si="138"/>
        <v>-1.6000000000000018E-2</v>
      </c>
      <c r="E300" s="7">
        <f t="shared" si="124"/>
        <v>3652952.4240515982</v>
      </c>
      <c r="I300" s="14"/>
      <c r="J300" s="14"/>
      <c r="K300" s="18"/>
      <c r="L300" s="7">
        <f t="shared" si="125"/>
        <v>35164.799634309704</v>
      </c>
      <c r="M300" s="7">
        <f t="shared" si="150"/>
        <v>3387360.6027678968</v>
      </c>
      <c r="N300" s="14">
        <f t="shared" si="139"/>
        <v>73.870635843773741</v>
      </c>
      <c r="O300" s="13">
        <f t="shared" si="151"/>
        <v>16820.960834832724</v>
      </c>
      <c r="P300" s="7">
        <f t="shared" si="140"/>
        <v>8007318.6139133414</v>
      </c>
      <c r="Q300" s="12">
        <f t="shared" si="145"/>
        <v>290</v>
      </c>
      <c r="R300" s="9">
        <v>476.03217750390598</v>
      </c>
      <c r="S300" s="11">
        <f t="shared" si="148"/>
        <v>-1.6000000000000018E-2</v>
      </c>
      <c r="T300" s="10">
        <f t="shared" si="141"/>
        <v>9214637.9575897027</v>
      </c>
      <c r="U300" s="10">
        <f t="shared" si="149"/>
        <v>15945419.941309631</v>
      </c>
      <c r="V300" s="10">
        <f t="shared" si="142"/>
        <v>1000</v>
      </c>
      <c r="W300" s="10">
        <f t="shared" si="143"/>
        <v>784105.61333534098</v>
      </c>
      <c r="X300" s="9">
        <f t="shared" si="126"/>
        <v>2.1006983293514749</v>
      </c>
      <c r="Y300" s="9">
        <f t="shared" si="146"/>
        <v>33498.617729846192</v>
      </c>
      <c r="AA300" s="10">
        <f t="shared" si="127"/>
        <v>7542.4257517795395</v>
      </c>
      <c r="AB300" s="10">
        <f t="shared" si="147"/>
        <v>2194845.8937678393</v>
      </c>
      <c r="AC300" s="23"/>
      <c r="AD300" s="25">
        <f t="shared" si="128"/>
        <v>-7542.4257517795395</v>
      </c>
      <c r="AE300" s="25">
        <f t="shared" si="129"/>
        <v>-7542.4257517795395</v>
      </c>
      <c r="AF300" s="25">
        <f t="shared" si="130"/>
        <v>0</v>
      </c>
      <c r="AG300" s="25">
        <f t="shared" si="131"/>
        <v>0</v>
      </c>
      <c r="AH300" s="25">
        <f t="shared" si="132"/>
        <v>0</v>
      </c>
      <c r="AI300" s="25">
        <f t="shared" si="133"/>
        <v>0</v>
      </c>
      <c r="AJ300" s="25">
        <f t="shared" si="134"/>
        <v>0</v>
      </c>
      <c r="AK300" s="25">
        <f t="shared" si="135"/>
        <v>0</v>
      </c>
      <c r="AL300" s="25">
        <f t="shared" si="136"/>
        <v>0</v>
      </c>
      <c r="AM300" s="25">
        <f t="shared" si="137"/>
        <v>0</v>
      </c>
      <c r="AO300">
        <f t="shared" si="152"/>
        <v>-0.16666666666666785</v>
      </c>
    </row>
    <row r="301" spans="1:41" x14ac:dyDescent="0.3">
      <c r="A301" s="4">
        <f t="shared" si="144"/>
        <v>292</v>
      </c>
      <c r="B301">
        <v>482.6966279889607</v>
      </c>
      <c r="C301" s="5">
        <f t="shared" si="123"/>
        <v>195</v>
      </c>
      <c r="D301" s="6">
        <f t="shared" si="138"/>
        <v>1.4000000000000066E-2</v>
      </c>
      <c r="E301" s="7">
        <f t="shared" si="124"/>
        <v>3690998.973551739</v>
      </c>
      <c r="I301" s="14"/>
      <c r="J301" s="14"/>
      <c r="K301" s="18"/>
      <c r="L301" s="7">
        <f t="shared" si="125"/>
        <v>35164.799634309704</v>
      </c>
      <c r="M301" s="7">
        <f t="shared" si="150"/>
        <v>3422525.4024022063</v>
      </c>
      <c r="N301" s="14">
        <f t="shared" si="139"/>
        <v>72.850725684195012</v>
      </c>
      <c r="O301" s="13">
        <f t="shared" si="151"/>
        <v>16893.811560516919</v>
      </c>
      <c r="P301" s="7">
        <f t="shared" si="140"/>
        <v>8154585.8741424391</v>
      </c>
      <c r="Q301" s="12">
        <f t="shared" si="145"/>
        <v>291</v>
      </c>
      <c r="R301" s="9">
        <v>482.6966279889607</v>
      </c>
      <c r="S301" s="11">
        <f t="shared" si="148"/>
        <v>1.4000000000000066E-2</v>
      </c>
      <c r="T301" s="10">
        <f t="shared" si="141"/>
        <v>9299031.8865359928</v>
      </c>
      <c r="U301" s="10">
        <f t="shared" si="149"/>
        <v>16169669.820487967</v>
      </c>
      <c r="V301" s="10">
        <f t="shared" si="142"/>
        <v>1000</v>
      </c>
      <c r="W301" s="10">
        <f t="shared" si="143"/>
        <v>785105.61333534098</v>
      </c>
      <c r="X301" s="9">
        <f t="shared" si="126"/>
        <v>2.0716946048831111</v>
      </c>
      <c r="Y301" s="9">
        <f t="shared" si="146"/>
        <v>33500.689424451077</v>
      </c>
      <c r="AA301" s="10">
        <f t="shared" si="127"/>
        <v>7542.4257517795395</v>
      </c>
      <c r="AB301" s="10">
        <f t="shared" si="147"/>
        <v>2202388.319519619</v>
      </c>
      <c r="AC301" s="23"/>
      <c r="AD301" s="25">
        <f t="shared" si="128"/>
        <v>-7542.4257517795395</v>
      </c>
      <c r="AE301" s="25">
        <f t="shared" si="129"/>
        <v>-7542.4257517795395</v>
      </c>
      <c r="AF301" s="25">
        <f t="shared" si="130"/>
        <v>0</v>
      </c>
      <c r="AG301" s="25">
        <f t="shared" si="131"/>
        <v>0</v>
      </c>
      <c r="AH301" s="25">
        <f t="shared" si="132"/>
        <v>0</v>
      </c>
      <c r="AI301" s="25">
        <f t="shared" si="133"/>
        <v>0</v>
      </c>
      <c r="AJ301" s="25">
        <f t="shared" si="134"/>
        <v>0</v>
      </c>
      <c r="AK301" s="25">
        <f t="shared" si="135"/>
        <v>0</v>
      </c>
      <c r="AL301" s="25">
        <f t="shared" si="136"/>
        <v>0</v>
      </c>
      <c r="AM301" s="25">
        <f t="shared" si="137"/>
        <v>0</v>
      </c>
      <c r="AO301">
        <f t="shared" si="152"/>
        <v>-0.25</v>
      </c>
    </row>
    <row r="302" spans="1:41" x14ac:dyDescent="0.3">
      <c r="A302" s="4">
        <f t="shared" si="144"/>
        <v>293</v>
      </c>
      <c r="B302">
        <v>398.70741471888158</v>
      </c>
      <c r="C302" s="5">
        <f t="shared" si="123"/>
        <v>196</v>
      </c>
      <c r="D302" s="6">
        <f t="shared" si="138"/>
        <v>-0.1739999999999999</v>
      </c>
      <c r="E302" s="7">
        <f t="shared" si="124"/>
        <v>3729362.577631047</v>
      </c>
      <c r="I302" s="14"/>
      <c r="J302" s="14"/>
      <c r="K302" s="18"/>
      <c r="L302" s="7">
        <f t="shared" si="125"/>
        <v>35164.799634309704</v>
      </c>
      <c r="M302" s="7">
        <f t="shared" si="150"/>
        <v>3457690.2020365158</v>
      </c>
      <c r="N302" s="14">
        <f t="shared" si="139"/>
        <v>88.197004460284504</v>
      </c>
      <c r="O302" s="13">
        <f t="shared" si="151"/>
        <v>16982.008564977205</v>
      </c>
      <c r="P302" s="7">
        <f t="shared" si="140"/>
        <v>6770852.7316759657</v>
      </c>
      <c r="Q302" s="12">
        <f t="shared" si="145"/>
        <v>292</v>
      </c>
      <c r="R302" s="9">
        <v>398.70741471888158</v>
      </c>
      <c r="S302" s="11">
        <f t="shared" si="148"/>
        <v>-0.1739999999999999</v>
      </c>
      <c r="T302" s="10">
        <f t="shared" si="141"/>
        <v>9384129.0982235037</v>
      </c>
      <c r="U302" s="10">
        <f t="shared" si="149"/>
        <v>13356973.271723062</v>
      </c>
      <c r="V302" s="10">
        <f t="shared" si="142"/>
        <v>1000</v>
      </c>
      <c r="W302" s="10">
        <f t="shared" si="143"/>
        <v>786105.61333534098</v>
      </c>
      <c r="X302" s="9">
        <f t="shared" si="126"/>
        <v>2.5081048485267687</v>
      </c>
      <c r="Y302" s="9">
        <f t="shared" si="146"/>
        <v>33503.197529299607</v>
      </c>
      <c r="AA302" s="10">
        <f t="shared" si="127"/>
        <v>7542.4257517795395</v>
      </c>
      <c r="AB302" s="10">
        <f t="shared" si="147"/>
        <v>2209930.7452713987</v>
      </c>
      <c r="AC302" s="23"/>
      <c r="AD302" s="25">
        <f t="shared" si="128"/>
        <v>-7542.4257517795395</v>
      </c>
      <c r="AE302" s="25">
        <f t="shared" si="129"/>
        <v>-7542.4257517795395</v>
      </c>
      <c r="AF302" s="25">
        <f t="shared" si="130"/>
        <v>0</v>
      </c>
      <c r="AG302" s="25">
        <f t="shared" si="131"/>
        <v>0</v>
      </c>
      <c r="AH302" s="25">
        <f t="shared" si="132"/>
        <v>0</v>
      </c>
      <c r="AI302" s="25">
        <f t="shared" si="133"/>
        <v>0</v>
      </c>
      <c r="AJ302" s="25">
        <f t="shared" si="134"/>
        <v>0</v>
      </c>
      <c r="AK302" s="25">
        <f t="shared" si="135"/>
        <v>0</v>
      </c>
      <c r="AL302" s="25">
        <f t="shared" si="136"/>
        <v>0</v>
      </c>
      <c r="AM302" s="25">
        <f t="shared" si="137"/>
        <v>0</v>
      </c>
      <c r="AO302">
        <f t="shared" si="152"/>
        <v>-0.33333333333333215</v>
      </c>
    </row>
    <row r="303" spans="1:41" x14ac:dyDescent="0.3">
      <c r="A303" s="4">
        <f t="shared" si="144"/>
        <v>294</v>
      </c>
      <c r="B303">
        <v>404.68802593966478</v>
      </c>
      <c r="C303" s="5">
        <f t="shared" si="123"/>
        <v>197</v>
      </c>
      <c r="D303" s="6">
        <f t="shared" si="138"/>
        <v>1.4999999999999947E-2</v>
      </c>
      <c r="E303" s="7">
        <f t="shared" si="124"/>
        <v>3768045.8784110164</v>
      </c>
      <c r="I303" s="14"/>
      <c r="J303" s="14"/>
      <c r="K303" s="18"/>
      <c r="L303" s="7">
        <f t="shared" si="125"/>
        <v>35164.799634309704</v>
      </c>
      <c r="M303" s="7">
        <f t="shared" si="150"/>
        <v>3492855.0016708253</v>
      </c>
      <c r="N303" s="14">
        <f t="shared" si="139"/>
        <v>86.893600453482279</v>
      </c>
      <c r="O303" s="13">
        <f t="shared" si="151"/>
        <v>17068.902165430685</v>
      </c>
      <c r="P303" s="7">
        <f t="shared" si="140"/>
        <v>6907580.3222854137</v>
      </c>
      <c r="Q303" s="12">
        <f t="shared" si="145"/>
        <v>293</v>
      </c>
      <c r="R303" s="9">
        <v>404.68802593966478</v>
      </c>
      <c r="S303" s="11">
        <f t="shared" si="148"/>
        <v>1.4999999999999947E-2</v>
      </c>
      <c r="T303" s="10">
        <f t="shared" si="141"/>
        <v>9469935.4533417411</v>
      </c>
      <c r="U303" s="10">
        <f t="shared" si="149"/>
        <v>13558342.870798906</v>
      </c>
      <c r="V303" s="10">
        <f t="shared" si="142"/>
        <v>1000</v>
      </c>
      <c r="W303" s="10">
        <f t="shared" si="143"/>
        <v>787105.61333534098</v>
      </c>
      <c r="X303" s="9">
        <f t="shared" si="126"/>
        <v>2.4710392596322843</v>
      </c>
      <c r="Y303" s="9">
        <f t="shared" si="146"/>
        <v>33505.668568559238</v>
      </c>
      <c r="AA303" s="10">
        <f t="shared" si="127"/>
        <v>7542.4257517795395</v>
      </c>
      <c r="AB303" s="10">
        <f t="shared" si="147"/>
        <v>2217473.1710231784</v>
      </c>
      <c r="AC303" s="23"/>
      <c r="AD303" s="25">
        <f t="shared" si="128"/>
        <v>-7542.4257517795395</v>
      </c>
      <c r="AE303" s="25">
        <f t="shared" si="129"/>
        <v>-7542.4257517795395</v>
      </c>
      <c r="AF303" s="25">
        <f t="shared" si="130"/>
        <v>0</v>
      </c>
      <c r="AG303" s="25">
        <f t="shared" si="131"/>
        <v>0</v>
      </c>
      <c r="AH303" s="25">
        <f t="shared" si="132"/>
        <v>0</v>
      </c>
      <c r="AI303" s="25">
        <f t="shared" si="133"/>
        <v>0</v>
      </c>
      <c r="AJ303" s="25">
        <f t="shared" si="134"/>
        <v>0</v>
      </c>
      <c r="AK303" s="25">
        <f t="shared" si="135"/>
        <v>0</v>
      </c>
      <c r="AL303" s="25">
        <f t="shared" si="136"/>
        <v>0</v>
      </c>
      <c r="AM303" s="25">
        <f t="shared" si="137"/>
        <v>0</v>
      </c>
      <c r="AO303">
        <f t="shared" si="152"/>
        <v>-0.41666666666666785</v>
      </c>
    </row>
    <row r="304" spans="1:41" x14ac:dyDescent="0.3">
      <c r="A304" s="4">
        <f t="shared" si="144"/>
        <v>295</v>
      </c>
      <c r="B304">
        <v>438.68182011859665</v>
      </c>
      <c r="C304" s="5">
        <f t="shared" si="123"/>
        <v>198</v>
      </c>
      <c r="D304" s="6">
        <f t="shared" si="138"/>
        <v>8.4000000000000061E-2</v>
      </c>
      <c r="E304" s="7">
        <f t="shared" si="124"/>
        <v>3807051.5400308194</v>
      </c>
      <c r="I304" s="14"/>
      <c r="J304" s="14"/>
      <c r="K304" s="18"/>
      <c r="L304" s="7">
        <f t="shared" si="125"/>
        <v>35164.799634309704</v>
      </c>
      <c r="M304" s="7">
        <f t="shared" si="150"/>
        <v>3528019.8013051348</v>
      </c>
      <c r="N304" s="14">
        <f t="shared" si="139"/>
        <v>80.160148019817598</v>
      </c>
      <c r="O304" s="13">
        <f t="shared" si="151"/>
        <v>17149.062313450504</v>
      </c>
      <c r="P304" s="7">
        <f t="shared" si="140"/>
        <v>7522981.8689916991</v>
      </c>
      <c r="Q304" s="12">
        <f t="shared" si="145"/>
        <v>294</v>
      </c>
      <c r="R304" s="9">
        <v>438.68182011859665</v>
      </c>
      <c r="S304" s="11">
        <f t="shared" si="148"/>
        <v>8.4000000000000061E-2</v>
      </c>
      <c r="T304" s="10">
        <f t="shared" si="141"/>
        <v>9556456.8614193033</v>
      </c>
      <c r="U304" s="10">
        <f t="shared" si="149"/>
        <v>14698327.671946015</v>
      </c>
      <c r="V304" s="10">
        <f t="shared" si="142"/>
        <v>1000</v>
      </c>
      <c r="W304" s="10">
        <f t="shared" si="143"/>
        <v>788105.61333534098</v>
      </c>
      <c r="X304" s="9">
        <f t="shared" si="126"/>
        <v>2.2795565125759079</v>
      </c>
      <c r="Y304" s="9">
        <f t="shared" si="146"/>
        <v>33507.948125071816</v>
      </c>
      <c r="AA304" s="10">
        <f t="shared" si="127"/>
        <v>7542.4257517795395</v>
      </c>
      <c r="AB304" s="10">
        <f t="shared" si="147"/>
        <v>2225015.5967749581</v>
      </c>
      <c r="AC304" s="23"/>
      <c r="AD304" s="25">
        <f t="shared" si="128"/>
        <v>-7542.4257517795395</v>
      </c>
      <c r="AE304" s="25">
        <f t="shared" si="129"/>
        <v>-7542.4257517795395</v>
      </c>
      <c r="AF304" s="25">
        <f t="shared" si="130"/>
        <v>0</v>
      </c>
      <c r="AG304" s="25">
        <f t="shared" si="131"/>
        <v>0</v>
      </c>
      <c r="AH304" s="25">
        <f t="shared" si="132"/>
        <v>0</v>
      </c>
      <c r="AI304" s="25">
        <f t="shared" si="133"/>
        <v>0</v>
      </c>
      <c r="AJ304" s="25">
        <f t="shared" si="134"/>
        <v>0</v>
      </c>
      <c r="AK304" s="25">
        <f t="shared" si="135"/>
        <v>0</v>
      </c>
      <c r="AL304" s="25">
        <f t="shared" si="136"/>
        <v>0</v>
      </c>
      <c r="AM304" s="25">
        <f t="shared" si="137"/>
        <v>0</v>
      </c>
      <c r="AO304">
        <f t="shared" si="152"/>
        <v>-0.5</v>
      </c>
    </row>
    <row r="305" spans="1:41" x14ac:dyDescent="0.3">
      <c r="A305" s="4">
        <f t="shared" si="144"/>
        <v>296</v>
      </c>
      <c r="B305">
        <v>438.68182011859665</v>
      </c>
      <c r="C305" s="5">
        <f t="shared" si="123"/>
        <v>199</v>
      </c>
      <c r="D305" s="6">
        <f t="shared" si="138"/>
        <v>0</v>
      </c>
      <c r="E305" s="7">
        <f t="shared" si="124"/>
        <v>3846382.2488307869</v>
      </c>
      <c r="I305" s="14"/>
      <c r="J305" s="14"/>
      <c r="K305" s="18"/>
      <c r="L305" s="7">
        <f t="shared" si="125"/>
        <v>35164.799634309704</v>
      </c>
      <c r="M305" s="7">
        <f t="shared" si="150"/>
        <v>3563184.6009394443</v>
      </c>
      <c r="N305" s="14">
        <f t="shared" si="139"/>
        <v>80.160148019817598</v>
      </c>
      <c r="O305" s="13">
        <f t="shared" si="151"/>
        <v>17229.222461470323</v>
      </c>
      <c r="P305" s="7">
        <f t="shared" si="140"/>
        <v>7558146.6686260095</v>
      </c>
      <c r="Q305" s="12">
        <f t="shared" si="145"/>
        <v>295</v>
      </c>
      <c r="R305" s="9">
        <v>438.68182011859665</v>
      </c>
      <c r="S305" s="11">
        <f t="shared" si="148"/>
        <v>0</v>
      </c>
      <c r="T305" s="10">
        <f t="shared" si="141"/>
        <v>9643699.2812308408</v>
      </c>
      <c r="U305" s="10">
        <f t="shared" si="149"/>
        <v>14699327.671946015</v>
      </c>
      <c r="V305" s="10">
        <f t="shared" si="142"/>
        <v>1000</v>
      </c>
      <c r="W305" s="10">
        <f t="shared" si="143"/>
        <v>789105.61333534098</v>
      </c>
      <c r="X305" s="9">
        <f t="shared" si="126"/>
        <v>2.2795565125759079</v>
      </c>
      <c r="Y305" s="9">
        <f t="shared" si="146"/>
        <v>33510.227681584394</v>
      </c>
      <c r="AA305" s="10">
        <f t="shared" si="127"/>
        <v>7542.4257517795395</v>
      </c>
      <c r="AB305" s="10">
        <f t="shared" si="147"/>
        <v>2232558.0225267378</v>
      </c>
      <c r="AC305" s="23"/>
      <c r="AD305" s="25">
        <f t="shared" si="128"/>
        <v>-7542.4257517795395</v>
      </c>
      <c r="AE305" s="25">
        <f t="shared" si="129"/>
        <v>-7542.4257517795395</v>
      </c>
      <c r="AF305" s="25">
        <f t="shared" si="130"/>
        <v>0</v>
      </c>
      <c r="AG305" s="25">
        <f t="shared" si="131"/>
        <v>0</v>
      </c>
      <c r="AH305" s="25">
        <f t="shared" si="132"/>
        <v>0</v>
      </c>
      <c r="AI305" s="25">
        <f t="shared" si="133"/>
        <v>0</v>
      </c>
      <c r="AJ305" s="25">
        <f t="shared" si="134"/>
        <v>0</v>
      </c>
      <c r="AK305" s="25">
        <f t="shared" si="135"/>
        <v>0</v>
      </c>
      <c r="AL305" s="25">
        <f t="shared" si="136"/>
        <v>0</v>
      </c>
      <c r="AM305" s="25">
        <f t="shared" si="137"/>
        <v>0</v>
      </c>
      <c r="AO305">
        <f t="shared" si="152"/>
        <v>-0.58333333333333215</v>
      </c>
    </row>
    <row r="306" spans="1:41" x14ac:dyDescent="0.3">
      <c r="A306" s="4">
        <f t="shared" si="144"/>
        <v>297</v>
      </c>
      <c r="B306">
        <v>469.38954752689847</v>
      </c>
      <c r="C306" s="5">
        <f t="shared" si="123"/>
        <v>200</v>
      </c>
      <c r="D306" s="6">
        <f t="shared" si="138"/>
        <v>7.0000000000000132E-2</v>
      </c>
      <c r="E306" s="7">
        <f t="shared" si="124"/>
        <v>3886040.7135374211</v>
      </c>
      <c r="I306" s="14"/>
      <c r="J306" s="14"/>
      <c r="K306" s="18"/>
      <c r="L306" s="7">
        <f t="shared" si="125"/>
        <v>35164.799634309704</v>
      </c>
      <c r="M306" s="7">
        <f t="shared" si="150"/>
        <v>3598349.4005737538</v>
      </c>
      <c r="N306" s="14">
        <f t="shared" si="139"/>
        <v>74.916026186745412</v>
      </c>
      <c r="O306" s="13">
        <f t="shared" si="151"/>
        <v>17304.138487657066</v>
      </c>
      <c r="P306" s="7">
        <f t="shared" si="140"/>
        <v>8122381.7350641396</v>
      </c>
      <c r="Q306" s="12">
        <f t="shared" si="145"/>
        <v>296</v>
      </c>
      <c r="R306" s="9">
        <v>469.38954752689847</v>
      </c>
      <c r="S306" s="11">
        <f t="shared" si="148"/>
        <v>7.0000000000000132E-2</v>
      </c>
      <c r="T306" s="10">
        <f t="shared" si="141"/>
        <v>9731668.7212074753</v>
      </c>
      <c r="U306" s="10">
        <f t="shared" si="149"/>
        <v>15729350.608982237</v>
      </c>
      <c r="V306" s="10">
        <f t="shared" si="142"/>
        <v>1000</v>
      </c>
      <c r="W306" s="10">
        <f t="shared" si="143"/>
        <v>790105.61333534098</v>
      </c>
      <c r="X306" s="9">
        <f t="shared" si="126"/>
        <v>2.1304266472672038</v>
      </c>
      <c r="Y306" s="9">
        <f t="shared" si="146"/>
        <v>33512.35810823166</v>
      </c>
      <c r="AA306" s="10">
        <f t="shared" si="127"/>
        <v>7542.4257517795395</v>
      </c>
      <c r="AB306" s="10">
        <f t="shared" si="147"/>
        <v>2240100.4482785175</v>
      </c>
      <c r="AC306" s="23"/>
      <c r="AD306" s="25">
        <f t="shared" si="128"/>
        <v>-7542.4257517795395</v>
      </c>
      <c r="AE306" s="25">
        <f t="shared" si="129"/>
        <v>-7542.4257517795395</v>
      </c>
      <c r="AF306" s="25">
        <f t="shared" si="130"/>
        <v>0</v>
      </c>
      <c r="AG306" s="25">
        <f t="shared" si="131"/>
        <v>0</v>
      </c>
      <c r="AH306" s="25">
        <f t="shared" si="132"/>
        <v>0</v>
      </c>
      <c r="AI306" s="25">
        <f t="shared" si="133"/>
        <v>0</v>
      </c>
      <c r="AJ306" s="25">
        <f t="shared" si="134"/>
        <v>0</v>
      </c>
      <c r="AK306" s="25">
        <f t="shared" si="135"/>
        <v>0</v>
      </c>
      <c r="AL306" s="25">
        <f t="shared" si="136"/>
        <v>0</v>
      </c>
      <c r="AM306" s="25">
        <f t="shared" si="137"/>
        <v>0</v>
      </c>
      <c r="AO306">
        <f t="shared" si="152"/>
        <v>-0.66666666666666785</v>
      </c>
    </row>
    <row r="307" spans="1:41" x14ac:dyDescent="0.3">
      <c r="A307" s="4">
        <f t="shared" si="144"/>
        <v>298</v>
      </c>
      <c r="B307">
        <v>480.65489666754405</v>
      </c>
      <c r="C307" s="5">
        <f t="shared" si="123"/>
        <v>201</v>
      </c>
      <c r="D307" s="6">
        <f t="shared" si="138"/>
        <v>2.4000000000000042E-2</v>
      </c>
      <c r="E307" s="7">
        <f t="shared" si="124"/>
        <v>3926029.6654499434</v>
      </c>
      <c r="I307" s="14"/>
      <c r="J307" s="14"/>
      <c r="K307" s="18"/>
      <c r="L307" s="7">
        <f t="shared" si="125"/>
        <v>35164.799634309704</v>
      </c>
      <c r="M307" s="7">
        <f t="shared" si="150"/>
        <v>3633514.2002080632</v>
      </c>
      <c r="N307" s="14">
        <f t="shared" si="139"/>
        <v>73.160181822993565</v>
      </c>
      <c r="O307" s="13">
        <f t="shared" si="151"/>
        <v>17377.29866948006</v>
      </c>
      <c r="P307" s="7">
        <f t="shared" si="140"/>
        <v>8352483.6963399891</v>
      </c>
      <c r="Q307" s="12">
        <f t="shared" si="145"/>
        <v>297</v>
      </c>
      <c r="R307" s="9">
        <v>480.65489666754405</v>
      </c>
      <c r="S307" s="11">
        <f t="shared" si="148"/>
        <v>2.4000000000000042E-2</v>
      </c>
      <c r="T307" s="10">
        <f t="shared" si="141"/>
        <v>9820371.2398505807</v>
      </c>
      <c r="U307" s="10">
        <f t="shared" si="149"/>
        <v>16107879.02359781</v>
      </c>
      <c r="V307" s="10">
        <f t="shared" si="142"/>
        <v>1000</v>
      </c>
      <c r="W307" s="10">
        <f t="shared" si="143"/>
        <v>791105.61333534098</v>
      </c>
      <c r="X307" s="9">
        <f t="shared" si="126"/>
        <v>2.0804947727218783</v>
      </c>
      <c r="Y307" s="9">
        <f t="shared" si="146"/>
        <v>33514.438603004382</v>
      </c>
      <c r="AA307" s="10">
        <f t="shared" si="127"/>
        <v>7542.4257517795395</v>
      </c>
      <c r="AB307" s="10">
        <f t="shared" si="147"/>
        <v>2247642.8740302972</v>
      </c>
      <c r="AC307" s="23"/>
      <c r="AD307" s="25">
        <f t="shared" si="128"/>
        <v>-7542.4257517795395</v>
      </c>
      <c r="AE307" s="25">
        <f t="shared" si="129"/>
        <v>-7542.4257517795395</v>
      </c>
      <c r="AF307" s="25">
        <f t="shared" si="130"/>
        <v>0</v>
      </c>
      <c r="AG307" s="25">
        <f t="shared" si="131"/>
        <v>0</v>
      </c>
      <c r="AH307" s="25">
        <f t="shared" si="132"/>
        <v>0</v>
      </c>
      <c r="AI307" s="25">
        <f t="shared" si="133"/>
        <v>0</v>
      </c>
      <c r="AJ307" s="25">
        <f t="shared" si="134"/>
        <v>0</v>
      </c>
      <c r="AK307" s="25">
        <f t="shared" si="135"/>
        <v>0</v>
      </c>
      <c r="AL307" s="25">
        <f t="shared" si="136"/>
        <v>0</v>
      </c>
      <c r="AM307" s="25">
        <f t="shared" si="137"/>
        <v>0</v>
      </c>
      <c r="AO307">
        <f t="shared" si="152"/>
        <v>-0.75</v>
      </c>
    </row>
    <row r="308" spans="1:41" x14ac:dyDescent="0.3">
      <c r="A308" s="4">
        <f t="shared" si="144"/>
        <v>299</v>
      </c>
      <c r="B308">
        <v>526.79776674762832</v>
      </c>
      <c r="C308" s="5">
        <f t="shared" si="123"/>
        <v>202</v>
      </c>
      <c r="D308" s="6">
        <f t="shared" si="138"/>
        <v>9.6000000000000071E-2</v>
      </c>
      <c r="E308" s="7">
        <f t="shared" si="124"/>
        <v>3966351.8586284043</v>
      </c>
      <c r="I308" s="14"/>
      <c r="J308" s="14"/>
      <c r="K308" s="18"/>
      <c r="L308" s="7">
        <f t="shared" si="125"/>
        <v>35164.799634309704</v>
      </c>
      <c r="M308" s="7">
        <f t="shared" si="150"/>
        <v>3668678.9998423727</v>
      </c>
      <c r="N308" s="14">
        <f t="shared" si="139"/>
        <v>66.751990714410184</v>
      </c>
      <c r="O308" s="13">
        <f t="shared" si="151"/>
        <v>17444.050660194469</v>
      </c>
      <c r="P308" s="7">
        <f t="shared" si="140"/>
        <v>9189486.9308229368</v>
      </c>
      <c r="Q308" s="12">
        <f t="shared" si="145"/>
        <v>298</v>
      </c>
      <c r="R308" s="9">
        <v>526.79776674762832</v>
      </c>
      <c r="S308" s="11">
        <f t="shared" si="148"/>
        <v>9.6000000000000071E-2</v>
      </c>
      <c r="T308" s="10">
        <f t="shared" si="141"/>
        <v>9909812.9461490456</v>
      </c>
      <c r="U308" s="10">
        <f t="shared" si="149"/>
        <v>17655331.4098632</v>
      </c>
      <c r="V308" s="10">
        <f t="shared" si="142"/>
        <v>1000</v>
      </c>
      <c r="W308" s="10">
        <f t="shared" si="143"/>
        <v>792105.61333534098</v>
      </c>
      <c r="X308" s="9">
        <f t="shared" si="126"/>
        <v>1.8982616539433195</v>
      </c>
      <c r="Y308" s="9">
        <f t="shared" si="146"/>
        <v>33516.336864658326</v>
      </c>
      <c r="AA308" s="10">
        <f t="shared" si="127"/>
        <v>7542.4257517795395</v>
      </c>
      <c r="AB308" s="10">
        <f t="shared" si="147"/>
        <v>2255185.2997820769</v>
      </c>
      <c r="AC308" s="23"/>
      <c r="AD308" s="25">
        <f t="shared" si="128"/>
        <v>-7542.4257517795395</v>
      </c>
      <c r="AE308" s="25">
        <f t="shared" si="129"/>
        <v>-7542.4257517795395</v>
      </c>
      <c r="AF308" s="25">
        <f t="shared" si="130"/>
        <v>0</v>
      </c>
      <c r="AG308" s="25">
        <f t="shared" si="131"/>
        <v>0</v>
      </c>
      <c r="AH308" s="25">
        <f t="shared" si="132"/>
        <v>0</v>
      </c>
      <c r="AI308" s="25">
        <f t="shared" si="133"/>
        <v>0</v>
      </c>
      <c r="AJ308" s="25">
        <f t="shared" si="134"/>
        <v>0</v>
      </c>
      <c r="AK308" s="25">
        <f t="shared" si="135"/>
        <v>0</v>
      </c>
      <c r="AL308" s="25">
        <f t="shared" si="136"/>
        <v>0</v>
      </c>
      <c r="AM308" s="25">
        <f t="shared" si="137"/>
        <v>0</v>
      </c>
      <c r="AO308">
        <f t="shared" si="152"/>
        <v>-0.83333333333333215</v>
      </c>
    </row>
    <row r="309" spans="1:41" x14ac:dyDescent="0.3">
      <c r="A309" s="4">
        <f t="shared" si="144"/>
        <v>300</v>
      </c>
      <c r="B309">
        <v>559.45922828598134</v>
      </c>
      <c r="C309" s="5">
        <f t="shared" si="123"/>
        <v>203</v>
      </c>
      <c r="D309" s="6">
        <f t="shared" si="138"/>
        <v>6.2000000000000131E-2</v>
      </c>
      <c r="E309" s="7">
        <f t="shared" si="124"/>
        <v>4007010.0700833523</v>
      </c>
      <c r="I309" s="14"/>
      <c r="J309" s="14"/>
      <c r="K309" s="18"/>
      <c r="L309" s="7">
        <f t="shared" si="125"/>
        <v>35164.799634309704</v>
      </c>
      <c r="M309" s="7">
        <f t="shared" si="150"/>
        <v>3703843.7994766822</v>
      </c>
      <c r="N309" s="14">
        <f t="shared" si="139"/>
        <v>62.854981840310892</v>
      </c>
      <c r="O309" s="13">
        <f t="shared" si="151"/>
        <v>17506.905642034781</v>
      </c>
      <c r="P309" s="7">
        <f t="shared" si="140"/>
        <v>9794399.9201682713</v>
      </c>
      <c r="Q309" s="12">
        <f t="shared" si="145"/>
        <v>299</v>
      </c>
      <c r="R309" s="9">
        <v>559.45922828598134</v>
      </c>
      <c r="S309" s="11">
        <f t="shared" si="148"/>
        <v>6.2000000000000131E-2</v>
      </c>
      <c r="T309" s="10">
        <f t="shared" si="141"/>
        <v>10000000</v>
      </c>
      <c r="U309" s="10">
        <f t="shared" si="149"/>
        <v>18751023.95727472</v>
      </c>
      <c r="V309" s="10">
        <f t="shared" si="142"/>
        <v>1000</v>
      </c>
      <c r="W309" s="10">
        <f t="shared" si="143"/>
        <v>793105.61333534098</v>
      </c>
      <c r="X309" s="9">
        <f t="shared" si="126"/>
        <v>1.7874403521123534</v>
      </c>
      <c r="Y309" s="9">
        <f t="shared" si="146"/>
        <v>33518.124305010439</v>
      </c>
      <c r="AA309" s="10">
        <f t="shared" si="127"/>
        <v>7542.4257517795395</v>
      </c>
      <c r="AB309" s="10">
        <f t="shared" si="147"/>
        <v>2262727.7255338565</v>
      </c>
      <c r="AC309" s="23"/>
      <c r="AD309" s="25">
        <f t="shared" si="128"/>
        <v>-7542.4257517795395</v>
      </c>
      <c r="AE309" s="25">
        <f t="shared" si="129"/>
        <v>-7542.4257517795395</v>
      </c>
      <c r="AF309" s="25">
        <f t="shared" si="130"/>
        <v>0</v>
      </c>
      <c r="AG309" s="25">
        <f t="shared" si="131"/>
        <v>0</v>
      </c>
      <c r="AH309" s="25">
        <f t="shared" si="132"/>
        <v>0</v>
      </c>
      <c r="AI309" s="25">
        <f t="shared" si="133"/>
        <v>0</v>
      </c>
      <c r="AJ309" s="25">
        <f t="shared" si="134"/>
        <v>0</v>
      </c>
      <c r="AK309" s="25">
        <f t="shared" si="135"/>
        <v>0</v>
      </c>
      <c r="AL309" s="25">
        <f t="shared" si="136"/>
        <v>0</v>
      </c>
      <c r="AM309" s="25">
        <f t="shared" si="137"/>
        <v>0</v>
      </c>
      <c r="AO309">
        <f t="shared" si="152"/>
        <v>-0.91666666666666785</v>
      </c>
    </row>
    <row r="310" spans="1:41" x14ac:dyDescent="0.3">
      <c r="A310" s="4">
        <f t="shared" si="144"/>
        <v>301</v>
      </c>
      <c r="B310">
        <v>555.54301368797951</v>
      </c>
      <c r="C310" s="5">
        <f t="shared" si="123"/>
        <v>204</v>
      </c>
      <c r="D310" s="6">
        <f t="shared" si="138"/>
        <v>-6.999999999999929E-3</v>
      </c>
      <c r="E310" s="7">
        <f t="shared" si="124"/>
        <v>4048007.0999670909</v>
      </c>
      <c r="I310" s="14"/>
      <c r="J310" s="14"/>
      <c r="K310" s="18"/>
      <c r="L310" s="7">
        <f t="shared" si="125"/>
        <v>38716.44439737498</v>
      </c>
      <c r="M310" s="7">
        <f t="shared" si="150"/>
        <v>3742560.2438740572</v>
      </c>
      <c r="N310" s="14">
        <f t="shared" si="139"/>
        <v>69.691173218713274</v>
      </c>
      <c r="O310" s="13">
        <f t="shared" si="151"/>
        <v>17576.596815253495</v>
      </c>
      <c r="P310" s="7">
        <f t="shared" si="140"/>
        <v>9764555.5651244689</v>
      </c>
      <c r="Q310" s="12">
        <f t="shared" si="145"/>
        <v>300</v>
      </c>
      <c r="R310" s="9">
        <v>555.54301368797951</v>
      </c>
      <c r="S310" s="11">
        <f t="shared" si="148"/>
        <v>-6.999999999999929E-3</v>
      </c>
      <c r="T310" s="10">
        <f t="shared" si="141"/>
        <v>10090938.612633044</v>
      </c>
      <c r="U310" s="10">
        <f t="shared" si="149"/>
        <v>18620759.7895738</v>
      </c>
      <c r="V310" s="10">
        <f t="shared" si="142"/>
        <v>1000</v>
      </c>
      <c r="W310" s="10">
        <f t="shared" si="143"/>
        <v>794105.61333534098</v>
      </c>
      <c r="X310" s="9">
        <f t="shared" si="126"/>
        <v>1.8000406365683317</v>
      </c>
      <c r="Y310" s="9">
        <f t="shared" si="146"/>
        <v>33519.924345647007</v>
      </c>
      <c r="AA310" s="10">
        <f t="shared" si="127"/>
        <v>7542.4257517795395</v>
      </c>
      <c r="AB310" s="10">
        <f t="shared" si="147"/>
        <v>2270270.1512856362</v>
      </c>
      <c r="AC310" s="23"/>
      <c r="AD310" s="25">
        <f t="shared" si="128"/>
        <v>-7542.4257517795395</v>
      </c>
      <c r="AE310" s="25">
        <f t="shared" si="129"/>
        <v>-7542.4257517795395</v>
      </c>
      <c r="AF310" s="25">
        <f t="shared" si="130"/>
        <v>0</v>
      </c>
      <c r="AG310" s="25">
        <f t="shared" si="131"/>
        <v>0</v>
      </c>
      <c r="AH310" s="25">
        <f t="shared" si="132"/>
        <v>0</v>
      </c>
      <c r="AI310" s="25">
        <f t="shared" si="133"/>
        <v>0</v>
      </c>
      <c r="AJ310" s="25">
        <f t="shared" si="134"/>
        <v>0</v>
      </c>
      <c r="AK310" s="25">
        <f t="shared" si="135"/>
        <v>0</v>
      </c>
      <c r="AL310" s="25">
        <f t="shared" si="136"/>
        <v>0</v>
      </c>
      <c r="AM310" s="25">
        <f t="shared" si="137"/>
        <v>0</v>
      </c>
      <c r="AO310">
        <f t="shared" si="152"/>
        <v>0</v>
      </c>
    </row>
    <row r="311" spans="1:41" x14ac:dyDescent="0.3">
      <c r="A311" s="4">
        <f t="shared" si="144"/>
        <v>302</v>
      </c>
      <c r="B311">
        <v>567.76495998911503</v>
      </c>
      <c r="C311" s="5">
        <f t="shared" si="123"/>
        <v>205</v>
      </c>
      <c r="D311" s="6">
        <f t="shared" si="138"/>
        <v>2.1999999999999943E-2</v>
      </c>
      <c r="E311" s="7">
        <f t="shared" si="124"/>
        <v>4089345.7717665266</v>
      </c>
      <c r="I311" s="14"/>
      <c r="J311" s="14"/>
      <c r="K311" s="18"/>
      <c r="L311" s="7">
        <f t="shared" si="125"/>
        <v>38716.44439737498</v>
      </c>
      <c r="M311" s="7">
        <f t="shared" si="150"/>
        <v>3781276.6882714322</v>
      </c>
      <c r="N311" s="14">
        <f t="shared" si="139"/>
        <v>68.190971838271309</v>
      </c>
      <c r="O311" s="13">
        <f t="shared" si="151"/>
        <v>17644.787787091765</v>
      </c>
      <c r="P311" s="7">
        <f t="shared" si="140"/>
        <v>10018092.231954582</v>
      </c>
      <c r="Q311" s="12">
        <f t="shared" si="145"/>
        <v>301</v>
      </c>
      <c r="R311" s="9">
        <v>567.76495998911503</v>
      </c>
      <c r="S311" s="11">
        <f t="shared" si="148"/>
        <v>2.1999999999999943E-2</v>
      </c>
      <c r="T311" s="10">
        <f t="shared" si="141"/>
        <v>10182635.047038028</v>
      </c>
      <c r="U311" s="10">
        <f t="shared" si="149"/>
        <v>19031438.504944425</v>
      </c>
      <c r="V311" s="10">
        <f t="shared" si="142"/>
        <v>1000</v>
      </c>
      <c r="W311" s="10">
        <f t="shared" si="143"/>
        <v>795105.61333534098</v>
      </c>
      <c r="X311" s="9">
        <f t="shared" si="126"/>
        <v>1.7612922079924969</v>
      </c>
      <c r="Y311" s="9">
        <f t="shared" si="146"/>
        <v>33521.685637855</v>
      </c>
      <c r="AA311" s="10">
        <f t="shared" si="127"/>
        <v>7542.4257517795395</v>
      </c>
      <c r="AB311" s="10">
        <f t="shared" si="147"/>
        <v>2277812.5770374159</v>
      </c>
      <c r="AC311" s="23"/>
      <c r="AD311" s="25">
        <f t="shared" si="128"/>
        <v>-7542.4257517795395</v>
      </c>
      <c r="AE311" s="25">
        <f t="shared" si="129"/>
        <v>-7542.4257517795395</v>
      </c>
      <c r="AF311" s="25">
        <f t="shared" si="130"/>
        <v>0</v>
      </c>
      <c r="AG311" s="25">
        <f t="shared" si="131"/>
        <v>0</v>
      </c>
      <c r="AH311" s="25">
        <f t="shared" si="132"/>
        <v>0</v>
      </c>
      <c r="AI311" s="25">
        <f t="shared" si="133"/>
        <v>0</v>
      </c>
      <c r="AJ311" s="25">
        <f t="shared" si="134"/>
        <v>0</v>
      </c>
      <c r="AK311" s="25">
        <f t="shared" si="135"/>
        <v>0</v>
      </c>
      <c r="AL311" s="25">
        <f t="shared" si="136"/>
        <v>0</v>
      </c>
      <c r="AM311" s="25">
        <f t="shared" si="137"/>
        <v>0</v>
      </c>
      <c r="AO311">
        <f t="shared" si="152"/>
        <v>-8.3333333333332149E-2</v>
      </c>
    </row>
    <row r="312" spans="1:41" x14ac:dyDescent="0.3">
      <c r="A312" s="4">
        <f t="shared" si="144"/>
        <v>303</v>
      </c>
      <c r="B312">
        <v>549.59648126946331</v>
      </c>
      <c r="C312" s="5">
        <f t="shared" si="123"/>
        <v>206</v>
      </c>
      <c r="D312" s="6">
        <f t="shared" si="138"/>
        <v>-3.2000000000000063E-2</v>
      </c>
      <c r="E312" s="7">
        <f t="shared" si="124"/>
        <v>4131028.9324976266</v>
      </c>
      <c r="I312" s="14"/>
      <c r="J312" s="14"/>
      <c r="K312" s="18"/>
      <c r="L312" s="7">
        <f t="shared" si="125"/>
        <v>38716.44439737498</v>
      </c>
      <c r="M312" s="7">
        <f t="shared" si="150"/>
        <v>3819993.1326688072</v>
      </c>
      <c r="N312" s="14">
        <f t="shared" si="139"/>
        <v>70.445218841189373</v>
      </c>
      <c r="O312" s="13">
        <f t="shared" si="151"/>
        <v>17715.233005932954</v>
      </c>
      <c r="P312" s="7">
        <f t="shared" si="140"/>
        <v>9736229.7249294091</v>
      </c>
      <c r="Q312" s="12">
        <f t="shared" si="145"/>
        <v>302</v>
      </c>
      <c r="R312" s="9">
        <v>549.59648126946331</v>
      </c>
      <c r="S312" s="11">
        <f t="shared" si="148"/>
        <v>-3.2000000000000063E-2</v>
      </c>
      <c r="T312" s="10">
        <f t="shared" si="141"/>
        <v>10275095.61839639</v>
      </c>
      <c r="U312" s="10">
        <f t="shared" si="149"/>
        <v>18423400.472786203</v>
      </c>
      <c r="V312" s="10">
        <f t="shared" si="142"/>
        <v>1000</v>
      </c>
      <c r="W312" s="10">
        <f t="shared" si="143"/>
        <v>796105.61333534098</v>
      </c>
      <c r="X312" s="9">
        <f t="shared" si="126"/>
        <v>1.8195167437939017</v>
      </c>
      <c r="Y312" s="9">
        <f t="shared" si="146"/>
        <v>33523.505154598795</v>
      </c>
      <c r="AA312" s="10">
        <f t="shared" si="127"/>
        <v>7542.4257517795395</v>
      </c>
      <c r="AB312" s="10">
        <f t="shared" si="147"/>
        <v>2285355.0027891956</v>
      </c>
      <c r="AC312" s="23"/>
      <c r="AD312" s="25">
        <f t="shared" si="128"/>
        <v>-7542.4257517795395</v>
      </c>
      <c r="AE312" s="25">
        <f t="shared" si="129"/>
        <v>-7542.4257517795395</v>
      </c>
      <c r="AF312" s="25">
        <f t="shared" si="130"/>
        <v>0</v>
      </c>
      <c r="AG312" s="25">
        <f t="shared" si="131"/>
        <v>0</v>
      </c>
      <c r="AH312" s="25">
        <f t="shared" si="132"/>
        <v>0</v>
      </c>
      <c r="AI312" s="25">
        <f t="shared" si="133"/>
        <v>0</v>
      </c>
      <c r="AJ312" s="25">
        <f t="shared" si="134"/>
        <v>0</v>
      </c>
      <c r="AK312" s="25">
        <f t="shared" si="135"/>
        <v>0</v>
      </c>
      <c r="AL312" s="25">
        <f t="shared" si="136"/>
        <v>0</v>
      </c>
      <c r="AM312" s="25">
        <f t="shared" si="137"/>
        <v>0</v>
      </c>
      <c r="AO312">
        <f t="shared" si="152"/>
        <v>-0.16666666666666785</v>
      </c>
    </row>
    <row r="313" spans="1:41" x14ac:dyDescent="0.3">
      <c r="A313" s="4">
        <f t="shared" si="144"/>
        <v>304</v>
      </c>
      <c r="B313">
        <v>513.87270998694828</v>
      </c>
      <c r="C313" s="5">
        <f t="shared" si="123"/>
        <v>207</v>
      </c>
      <c r="D313" s="6">
        <f t="shared" si="138"/>
        <v>-6.499999999999985E-2</v>
      </c>
      <c r="E313" s="7">
        <f t="shared" si="124"/>
        <v>4173059.452901484</v>
      </c>
      <c r="I313" s="14"/>
      <c r="J313" s="14"/>
      <c r="K313" s="18"/>
      <c r="L313" s="7">
        <f t="shared" si="125"/>
        <v>38716.44439737498</v>
      </c>
      <c r="M313" s="7">
        <f t="shared" si="150"/>
        <v>3858709.5770661822</v>
      </c>
      <c r="N313" s="14">
        <f t="shared" si="139"/>
        <v>75.342480044052792</v>
      </c>
      <c r="O313" s="13">
        <f t="shared" si="151"/>
        <v>17790.575485977006</v>
      </c>
      <c r="P313" s="7">
        <f t="shared" si="140"/>
        <v>9142091.2372063734</v>
      </c>
      <c r="Q313" s="12">
        <f t="shared" si="145"/>
        <v>303</v>
      </c>
      <c r="R313" s="9">
        <v>513.87270998694828</v>
      </c>
      <c r="S313" s="11">
        <f t="shared" si="148"/>
        <v>-6.499999999999985E-2</v>
      </c>
      <c r="T313" s="10">
        <f t="shared" si="141"/>
        <v>10368326.69451607</v>
      </c>
      <c r="U313" s="10">
        <f t="shared" si="149"/>
        <v>17226814.442055102</v>
      </c>
      <c r="V313" s="10">
        <f t="shared" si="142"/>
        <v>1000</v>
      </c>
      <c r="W313" s="10">
        <f t="shared" si="143"/>
        <v>797105.61333534098</v>
      </c>
      <c r="X313" s="9">
        <f t="shared" si="126"/>
        <v>1.9460072126137984</v>
      </c>
      <c r="Y313" s="9">
        <f t="shared" si="146"/>
        <v>33525.451161811412</v>
      </c>
      <c r="AA313" s="10">
        <f t="shared" si="127"/>
        <v>7542.4257517795395</v>
      </c>
      <c r="AB313" s="10">
        <f t="shared" si="147"/>
        <v>2292897.4285409753</v>
      </c>
      <c r="AC313" s="23"/>
      <c r="AD313" s="25">
        <f t="shared" si="128"/>
        <v>-7542.4257517795395</v>
      </c>
      <c r="AE313" s="25">
        <f t="shared" si="129"/>
        <v>-7542.4257517795395</v>
      </c>
      <c r="AF313" s="25">
        <f t="shared" si="130"/>
        <v>0</v>
      </c>
      <c r="AG313" s="25">
        <f t="shared" si="131"/>
        <v>0</v>
      </c>
      <c r="AH313" s="25">
        <f t="shared" si="132"/>
        <v>0</v>
      </c>
      <c r="AI313" s="25">
        <f t="shared" si="133"/>
        <v>0</v>
      </c>
      <c r="AJ313" s="25">
        <f t="shared" si="134"/>
        <v>0</v>
      </c>
      <c r="AK313" s="25">
        <f t="shared" si="135"/>
        <v>0</v>
      </c>
      <c r="AL313" s="25">
        <f t="shared" si="136"/>
        <v>0</v>
      </c>
      <c r="AM313" s="25">
        <f t="shared" si="137"/>
        <v>0</v>
      </c>
      <c r="AO313">
        <f t="shared" si="152"/>
        <v>-0.25</v>
      </c>
    </row>
    <row r="314" spans="1:41" x14ac:dyDescent="0.3">
      <c r="A314" s="4">
        <f t="shared" si="144"/>
        <v>305</v>
      </c>
      <c r="B314">
        <v>563.71836285568224</v>
      </c>
      <c r="C314" s="5">
        <f t="shared" si="123"/>
        <v>208</v>
      </c>
      <c r="D314" s="6">
        <f t="shared" si="138"/>
        <v>9.6999999999999961E-2</v>
      </c>
      <c r="E314" s="7">
        <f t="shared" si="124"/>
        <v>4215440.2276420407</v>
      </c>
      <c r="I314" s="14"/>
      <c r="J314" s="14"/>
      <c r="K314" s="18"/>
      <c r="L314" s="7">
        <f t="shared" si="125"/>
        <v>38716.44439737498</v>
      </c>
      <c r="M314" s="7">
        <f t="shared" si="150"/>
        <v>3897426.0214635571</v>
      </c>
      <c r="N314" s="14">
        <f t="shared" si="139"/>
        <v>68.680474060212219</v>
      </c>
      <c r="O314" s="13">
        <f t="shared" si="151"/>
        <v>17859.255960037219</v>
      </c>
      <c r="P314" s="7">
        <f t="shared" si="140"/>
        <v>10067590.531612767</v>
      </c>
      <c r="Q314" s="12">
        <f t="shared" si="145"/>
        <v>304</v>
      </c>
      <c r="R314" s="9">
        <v>563.71836285568224</v>
      </c>
      <c r="S314" s="11">
        <f t="shared" si="148"/>
        <v>9.6999999999999961E-2</v>
      </c>
      <c r="T314" s="10">
        <f t="shared" si="141"/>
        <v>10462334.69627008</v>
      </c>
      <c r="U314" s="10">
        <f t="shared" si="149"/>
        <v>18898912.442934446</v>
      </c>
      <c r="V314" s="10">
        <f t="shared" si="142"/>
        <v>1000</v>
      </c>
      <c r="W314" s="10">
        <f t="shared" si="143"/>
        <v>798105.61333534098</v>
      </c>
      <c r="X314" s="9">
        <f t="shared" si="126"/>
        <v>1.7739354718448481</v>
      </c>
      <c r="Y314" s="9">
        <f t="shared" si="146"/>
        <v>33527.225097283255</v>
      </c>
      <c r="AA314" s="10">
        <f t="shared" si="127"/>
        <v>7542.4257517795395</v>
      </c>
      <c r="AB314" s="10">
        <f t="shared" si="147"/>
        <v>2300439.854292755</v>
      </c>
      <c r="AC314" s="23"/>
      <c r="AD314" s="25">
        <f t="shared" si="128"/>
        <v>-7542.4257517795395</v>
      </c>
      <c r="AE314" s="25">
        <f t="shared" si="129"/>
        <v>-7542.4257517795395</v>
      </c>
      <c r="AF314" s="25">
        <f t="shared" si="130"/>
        <v>0</v>
      </c>
      <c r="AG314" s="25">
        <f t="shared" si="131"/>
        <v>0</v>
      </c>
      <c r="AH314" s="25">
        <f t="shared" si="132"/>
        <v>0</v>
      </c>
      <c r="AI314" s="25">
        <f t="shared" si="133"/>
        <v>0</v>
      </c>
      <c r="AJ314" s="25">
        <f t="shared" si="134"/>
        <v>0</v>
      </c>
      <c r="AK314" s="25">
        <f t="shared" si="135"/>
        <v>0</v>
      </c>
      <c r="AL314" s="25">
        <f t="shared" si="136"/>
        <v>0</v>
      </c>
      <c r="AM314" s="25">
        <f t="shared" si="137"/>
        <v>0</v>
      </c>
      <c r="AO314">
        <f t="shared" si="152"/>
        <v>-0.33333333333333215</v>
      </c>
    </row>
    <row r="315" spans="1:41" x14ac:dyDescent="0.3">
      <c r="A315" s="4">
        <f t="shared" si="144"/>
        <v>306</v>
      </c>
      <c r="B315">
        <v>599.79633807844596</v>
      </c>
      <c r="C315" s="5">
        <f t="shared" si="123"/>
        <v>209</v>
      </c>
      <c r="D315" s="6">
        <f t="shared" si="138"/>
        <v>6.4000000000000085E-2</v>
      </c>
      <c r="E315" s="7">
        <f t="shared" si="124"/>
        <v>4258174.1755054351</v>
      </c>
      <c r="I315" s="14"/>
      <c r="J315" s="14"/>
      <c r="K315" s="18"/>
      <c r="L315" s="7">
        <f t="shared" si="125"/>
        <v>38716.44439737498</v>
      </c>
      <c r="M315" s="7">
        <f t="shared" si="150"/>
        <v>3936142.4658609321</v>
      </c>
      <c r="N315" s="14">
        <f t="shared" si="139"/>
        <v>64.549317725763359</v>
      </c>
      <c r="O315" s="13">
        <f t="shared" si="151"/>
        <v>17923.805277762982</v>
      </c>
      <c r="P315" s="7">
        <f t="shared" si="140"/>
        <v>10750632.77003336</v>
      </c>
      <c r="Q315" s="12">
        <f t="shared" si="145"/>
        <v>305</v>
      </c>
      <c r="R315" s="9">
        <v>599.79633807844596</v>
      </c>
      <c r="S315" s="11">
        <f t="shared" si="148"/>
        <v>6.4000000000000085E-2</v>
      </c>
      <c r="T315" s="10">
        <f t="shared" si="141"/>
        <v>10557126.098038709</v>
      </c>
      <c r="U315" s="10">
        <f t="shared" si="149"/>
        <v>20109506.839282252</v>
      </c>
      <c r="V315" s="10">
        <f t="shared" si="142"/>
        <v>1000</v>
      </c>
      <c r="W315" s="10">
        <f t="shared" si="143"/>
        <v>799105.61333534098</v>
      </c>
      <c r="X315" s="9">
        <f t="shared" si="126"/>
        <v>1.6672325863203459</v>
      </c>
      <c r="Y315" s="9">
        <f t="shared" si="146"/>
        <v>33528.892329869574</v>
      </c>
      <c r="AA315" s="10">
        <f t="shared" si="127"/>
        <v>7542.4257517795395</v>
      </c>
      <c r="AB315" s="10">
        <f t="shared" si="147"/>
        <v>2307982.2800445347</v>
      </c>
      <c r="AC315" s="23"/>
      <c r="AD315" s="25">
        <f t="shared" si="128"/>
        <v>-7542.4257517795395</v>
      </c>
      <c r="AE315" s="25">
        <f t="shared" si="129"/>
        <v>-7542.4257517795395</v>
      </c>
      <c r="AF315" s="25">
        <f t="shared" si="130"/>
        <v>0</v>
      </c>
      <c r="AG315" s="25">
        <f t="shared" si="131"/>
        <v>0</v>
      </c>
      <c r="AH315" s="25">
        <f t="shared" si="132"/>
        <v>0</v>
      </c>
      <c r="AI315" s="25">
        <f t="shared" si="133"/>
        <v>0</v>
      </c>
      <c r="AJ315" s="25">
        <f t="shared" si="134"/>
        <v>0</v>
      </c>
      <c r="AK315" s="25">
        <f t="shared" si="135"/>
        <v>0</v>
      </c>
      <c r="AL315" s="25">
        <f t="shared" si="136"/>
        <v>0</v>
      </c>
      <c r="AM315" s="25">
        <f t="shared" si="137"/>
        <v>0</v>
      </c>
      <c r="AO315">
        <f t="shared" si="152"/>
        <v>-0.41666666666666785</v>
      </c>
    </row>
    <row r="316" spans="1:41" x14ac:dyDescent="0.3">
      <c r="A316" s="4">
        <f t="shared" si="144"/>
        <v>307</v>
      </c>
      <c r="B316">
        <v>624.38798793966214</v>
      </c>
      <c r="C316" s="5">
        <f t="shared" si="123"/>
        <v>210</v>
      </c>
      <c r="D316" s="6">
        <f t="shared" si="138"/>
        <v>4.0999999999999828E-2</v>
      </c>
      <c r="E316" s="7">
        <f t="shared" si="124"/>
        <v>4301264.2396010254</v>
      </c>
      <c r="I316" s="14"/>
      <c r="J316" s="14"/>
      <c r="K316" s="18"/>
      <c r="L316" s="7">
        <f t="shared" si="125"/>
        <v>38716.44439737498</v>
      </c>
      <c r="M316" s="7">
        <f t="shared" si="150"/>
        <v>3974858.9102583071</v>
      </c>
      <c r="N316" s="14">
        <f t="shared" si="139"/>
        <v>62.007029515622825</v>
      </c>
      <c r="O316" s="13">
        <f t="shared" si="151"/>
        <v>17985.812307278604</v>
      </c>
      <c r="P316" s="7">
        <f t="shared" si="140"/>
        <v>11230125.158002099</v>
      </c>
      <c r="Q316" s="12">
        <f t="shared" si="145"/>
        <v>306</v>
      </c>
      <c r="R316" s="9">
        <v>624.38798793966214</v>
      </c>
      <c r="S316" s="11">
        <f t="shared" si="148"/>
        <v>4.0999999999999828E-2</v>
      </c>
      <c r="T316" s="10">
        <f t="shared" si="141"/>
        <v>10652707.428155411</v>
      </c>
      <c r="U316" s="10">
        <f t="shared" si="149"/>
        <v>20935037.619692821</v>
      </c>
      <c r="V316" s="10">
        <f t="shared" si="142"/>
        <v>1000</v>
      </c>
      <c r="W316" s="10">
        <f t="shared" si="143"/>
        <v>800105.61333534098</v>
      </c>
      <c r="X316" s="9">
        <f t="shared" si="126"/>
        <v>1.6015682865709377</v>
      </c>
      <c r="Y316" s="9">
        <f t="shared" si="146"/>
        <v>33530.493898156143</v>
      </c>
      <c r="AA316" s="10">
        <f t="shared" si="127"/>
        <v>7542.4257517795395</v>
      </c>
      <c r="AB316" s="10">
        <f t="shared" si="147"/>
        <v>2315524.7057963144</v>
      </c>
      <c r="AC316" s="23"/>
      <c r="AD316" s="25">
        <f t="shared" si="128"/>
        <v>-7542.4257517795395</v>
      </c>
      <c r="AE316" s="25">
        <f t="shared" si="129"/>
        <v>-7542.4257517795395</v>
      </c>
      <c r="AF316" s="25">
        <f t="shared" si="130"/>
        <v>0</v>
      </c>
      <c r="AG316" s="25">
        <f t="shared" si="131"/>
        <v>0</v>
      </c>
      <c r="AH316" s="25">
        <f t="shared" si="132"/>
        <v>0</v>
      </c>
      <c r="AI316" s="25">
        <f t="shared" si="133"/>
        <v>0</v>
      </c>
      <c r="AJ316" s="25">
        <f t="shared" si="134"/>
        <v>0</v>
      </c>
      <c r="AK316" s="25">
        <f t="shared" si="135"/>
        <v>0</v>
      </c>
      <c r="AL316" s="25">
        <f t="shared" si="136"/>
        <v>0</v>
      </c>
      <c r="AM316" s="25">
        <f t="shared" si="137"/>
        <v>0</v>
      </c>
      <c r="AO316">
        <f t="shared" si="152"/>
        <v>-0.5</v>
      </c>
    </row>
    <row r="317" spans="1:41" x14ac:dyDescent="0.3">
      <c r="A317" s="4">
        <f t="shared" si="144"/>
        <v>308</v>
      </c>
      <c r="B317">
        <v>643.74401556579164</v>
      </c>
      <c r="C317" s="5">
        <f t="shared" si="123"/>
        <v>211</v>
      </c>
      <c r="D317" s="6">
        <f t="shared" si="138"/>
        <v>3.0999999999999962E-2</v>
      </c>
      <c r="E317" s="7">
        <f t="shared" si="124"/>
        <v>4344713.387564077</v>
      </c>
      <c r="I317" s="14"/>
      <c r="J317" s="14"/>
      <c r="K317" s="18"/>
      <c r="L317" s="7">
        <f t="shared" si="125"/>
        <v>38716.44439737498</v>
      </c>
      <c r="M317" s="7">
        <f t="shared" si="150"/>
        <v>4013575.3546556821</v>
      </c>
      <c r="N317" s="14">
        <f t="shared" si="139"/>
        <v>60.142608647548819</v>
      </c>
      <c r="O317" s="13">
        <f t="shared" si="151"/>
        <v>18045.954915926151</v>
      </c>
      <c r="P317" s="7">
        <f t="shared" si="140"/>
        <v>11616975.482297538</v>
      </c>
      <c r="Q317" s="12">
        <f t="shared" si="145"/>
        <v>307</v>
      </c>
      <c r="R317" s="9">
        <v>643.74401556579164</v>
      </c>
      <c r="S317" s="11">
        <f t="shared" si="148"/>
        <v>3.0999999999999962E-2</v>
      </c>
      <c r="T317" s="10">
        <f t="shared" si="141"/>
        <v>10749085.269356417</v>
      </c>
      <c r="U317" s="10">
        <f t="shared" si="149"/>
        <v>21585054.785903297</v>
      </c>
      <c r="V317" s="10">
        <f t="shared" si="142"/>
        <v>1000</v>
      </c>
      <c r="W317" s="10">
        <f t="shared" si="143"/>
        <v>801105.61333534098</v>
      </c>
      <c r="X317" s="9">
        <f t="shared" si="126"/>
        <v>1.5534124990988727</v>
      </c>
      <c r="Y317" s="9">
        <f t="shared" si="146"/>
        <v>33532.047310655238</v>
      </c>
      <c r="AA317" s="10">
        <f t="shared" si="127"/>
        <v>7542.4257517795395</v>
      </c>
      <c r="AB317" s="10">
        <f t="shared" si="147"/>
        <v>2323067.1315480941</v>
      </c>
      <c r="AC317" s="23"/>
      <c r="AD317" s="25">
        <f t="shared" si="128"/>
        <v>-7542.4257517795395</v>
      </c>
      <c r="AE317" s="25">
        <f t="shared" si="129"/>
        <v>-7542.4257517795395</v>
      </c>
      <c r="AF317" s="25">
        <f t="shared" si="130"/>
        <v>0</v>
      </c>
      <c r="AG317" s="25">
        <f t="shared" si="131"/>
        <v>0</v>
      </c>
      <c r="AH317" s="25">
        <f t="shared" si="132"/>
        <v>0</v>
      </c>
      <c r="AI317" s="25">
        <f t="shared" si="133"/>
        <v>0</v>
      </c>
      <c r="AJ317" s="25">
        <f t="shared" si="134"/>
        <v>0</v>
      </c>
      <c r="AK317" s="25">
        <f t="shared" si="135"/>
        <v>0</v>
      </c>
      <c r="AL317" s="25">
        <f t="shared" si="136"/>
        <v>0</v>
      </c>
      <c r="AM317" s="25">
        <f t="shared" si="137"/>
        <v>0</v>
      </c>
      <c r="AO317">
        <f t="shared" si="152"/>
        <v>-0.58333333333333215</v>
      </c>
    </row>
    <row r="318" spans="1:41" x14ac:dyDescent="0.3">
      <c r="A318" s="4">
        <f t="shared" si="144"/>
        <v>309</v>
      </c>
      <c r="B318">
        <v>702.32472098227868</v>
      </c>
      <c r="C318" s="5">
        <f t="shared" si="123"/>
        <v>212</v>
      </c>
      <c r="D318" s="6">
        <f t="shared" si="138"/>
        <v>9.0999999999999998E-2</v>
      </c>
      <c r="E318" s="7">
        <f t="shared" si="124"/>
        <v>4388524.6117601544</v>
      </c>
      <c r="I318" s="14"/>
      <c r="J318" s="14"/>
      <c r="K318" s="18"/>
      <c r="L318" s="7">
        <f t="shared" si="125"/>
        <v>38716.44439737498</v>
      </c>
      <c r="M318" s="7">
        <f t="shared" si="150"/>
        <v>4052291.7990530571</v>
      </c>
      <c r="N318" s="14">
        <f t="shared" si="139"/>
        <v>55.126130749357301</v>
      </c>
      <c r="O318" s="13">
        <f t="shared" si="151"/>
        <v>18101.08104667551</v>
      </c>
      <c r="P318" s="7">
        <f t="shared" si="140"/>
        <v>12712836.69558399</v>
      </c>
      <c r="Q318" s="12">
        <f t="shared" si="145"/>
        <v>308</v>
      </c>
      <c r="R318" s="9">
        <v>702.32472098227868</v>
      </c>
      <c r="S318" s="11">
        <f t="shared" si="148"/>
        <v>9.0999999999999998E-2</v>
      </c>
      <c r="T318" s="10">
        <f t="shared" si="141"/>
        <v>10846266.259234097</v>
      </c>
      <c r="U318" s="10">
        <f t="shared" si="149"/>
        <v>23550385.771420497</v>
      </c>
      <c r="V318" s="10">
        <f t="shared" si="142"/>
        <v>1000</v>
      </c>
      <c r="W318" s="10">
        <f t="shared" si="143"/>
        <v>802105.61333534098</v>
      </c>
      <c r="X318" s="9">
        <f t="shared" si="126"/>
        <v>1.423842803940305</v>
      </c>
      <c r="Y318" s="9">
        <f t="shared" si="146"/>
        <v>33533.471153459177</v>
      </c>
      <c r="AA318" s="10">
        <f t="shared" si="127"/>
        <v>7542.4257517795395</v>
      </c>
      <c r="AB318" s="10">
        <f t="shared" si="147"/>
        <v>2330609.5572998738</v>
      </c>
      <c r="AC318" s="23"/>
      <c r="AD318" s="25">
        <f t="shared" si="128"/>
        <v>-7542.4257517795395</v>
      </c>
      <c r="AE318" s="25">
        <f t="shared" si="129"/>
        <v>-7542.4257517795395</v>
      </c>
      <c r="AF318" s="25">
        <f t="shared" si="130"/>
        <v>0</v>
      </c>
      <c r="AG318" s="25">
        <f t="shared" si="131"/>
        <v>0</v>
      </c>
      <c r="AH318" s="25">
        <f t="shared" si="132"/>
        <v>0</v>
      </c>
      <c r="AI318" s="25">
        <f t="shared" si="133"/>
        <v>0</v>
      </c>
      <c r="AJ318" s="25">
        <f t="shared" si="134"/>
        <v>0</v>
      </c>
      <c r="AK318" s="25">
        <f t="shared" si="135"/>
        <v>0</v>
      </c>
      <c r="AL318" s="25">
        <f t="shared" si="136"/>
        <v>0</v>
      </c>
      <c r="AM318" s="25">
        <f t="shared" si="137"/>
        <v>0</v>
      </c>
      <c r="AO318">
        <f t="shared" si="152"/>
        <v>-0.66666666666666785</v>
      </c>
    </row>
    <row r="319" spans="1:41" x14ac:dyDescent="0.3">
      <c r="A319" s="4">
        <f t="shared" si="144"/>
        <v>310</v>
      </c>
      <c r="B319">
        <v>639.81782081485585</v>
      </c>
      <c r="C319" s="5">
        <f t="shared" si="123"/>
        <v>213</v>
      </c>
      <c r="D319" s="6">
        <f t="shared" si="138"/>
        <v>-8.9000000000000037E-2</v>
      </c>
      <c r="E319" s="7">
        <f t="shared" si="124"/>
        <v>4432700.9294912005</v>
      </c>
      <c r="I319" s="14"/>
      <c r="J319" s="14"/>
      <c r="K319" s="18"/>
      <c r="L319" s="7">
        <f t="shared" si="125"/>
        <v>38716.44439737498</v>
      </c>
      <c r="M319" s="7">
        <f t="shared" si="150"/>
        <v>4091008.2434504321</v>
      </c>
      <c r="N319" s="14">
        <f t="shared" si="139"/>
        <v>60.511669318723712</v>
      </c>
      <c r="O319" s="13">
        <f t="shared" si="151"/>
        <v>18161.592715994233</v>
      </c>
      <c r="P319" s="7">
        <f t="shared" si="140"/>
        <v>11620110.674074389</v>
      </c>
      <c r="Q319" s="12">
        <f t="shared" si="145"/>
        <v>309</v>
      </c>
      <c r="R319" s="9">
        <v>639.81782081485585</v>
      </c>
      <c r="S319" s="11">
        <f t="shared" si="148"/>
        <v>-8.9000000000000037E-2</v>
      </c>
      <c r="T319" s="10">
        <f t="shared" si="141"/>
        <v>10944257.09069409</v>
      </c>
      <c r="U319" s="10">
        <f t="shared" si="149"/>
        <v>21455312.437764071</v>
      </c>
      <c r="V319" s="10">
        <f t="shared" si="142"/>
        <v>1000</v>
      </c>
      <c r="W319" s="10">
        <f t="shared" si="143"/>
        <v>803105.61333534098</v>
      </c>
      <c r="X319" s="9">
        <f t="shared" si="126"/>
        <v>1.5629449000442426</v>
      </c>
      <c r="Y319" s="9">
        <f t="shared" si="146"/>
        <v>33535.034098359218</v>
      </c>
      <c r="AA319" s="10">
        <f t="shared" si="127"/>
        <v>7542.4257517795395</v>
      </c>
      <c r="AB319" s="10">
        <f t="shared" si="147"/>
        <v>2338151.9830516535</v>
      </c>
      <c r="AC319" s="23"/>
      <c r="AD319" s="25">
        <f t="shared" si="128"/>
        <v>-7542.4257517795395</v>
      </c>
      <c r="AE319" s="25">
        <f t="shared" si="129"/>
        <v>-7542.4257517795395</v>
      </c>
      <c r="AF319" s="25">
        <f t="shared" si="130"/>
        <v>0</v>
      </c>
      <c r="AG319" s="25">
        <f t="shared" si="131"/>
        <v>0</v>
      </c>
      <c r="AH319" s="25">
        <f t="shared" si="132"/>
        <v>0</v>
      </c>
      <c r="AI319" s="25">
        <f t="shared" si="133"/>
        <v>0</v>
      </c>
      <c r="AJ319" s="25">
        <f t="shared" si="134"/>
        <v>0</v>
      </c>
      <c r="AK319" s="25">
        <f t="shared" si="135"/>
        <v>0</v>
      </c>
      <c r="AL319" s="25">
        <f t="shared" si="136"/>
        <v>0</v>
      </c>
      <c r="AM319" s="25">
        <f t="shared" si="137"/>
        <v>0</v>
      </c>
      <c r="AO319">
        <f t="shared" si="152"/>
        <v>-0.75</v>
      </c>
    </row>
    <row r="320" spans="1:41" x14ac:dyDescent="0.3">
      <c r="A320" s="4">
        <f t="shared" si="144"/>
        <v>311</v>
      </c>
      <c r="B320">
        <v>715.9561414918237</v>
      </c>
      <c r="C320" s="5">
        <f t="shared" si="123"/>
        <v>214</v>
      </c>
      <c r="D320" s="6">
        <f t="shared" si="138"/>
        <v>0.11900000000000001</v>
      </c>
      <c r="E320" s="7">
        <f t="shared" si="124"/>
        <v>4477245.3832033398</v>
      </c>
      <c r="I320" s="14"/>
      <c r="J320" s="14"/>
      <c r="K320" s="18"/>
      <c r="L320" s="7">
        <f t="shared" si="125"/>
        <v>38716.44439737498</v>
      </c>
      <c r="M320" s="7">
        <f t="shared" si="150"/>
        <v>4129724.6878478071</v>
      </c>
      <c r="N320" s="14">
        <f t="shared" si="139"/>
        <v>54.076558819234776</v>
      </c>
      <c r="O320" s="13">
        <f t="shared" si="151"/>
        <v>18215.669274813466</v>
      </c>
      <c r="P320" s="7">
        <f t="shared" si="140"/>
        <v>13041620.288686616</v>
      </c>
      <c r="Q320" s="12">
        <f t="shared" si="145"/>
        <v>310</v>
      </c>
      <c r="R320" s="9">
        <v>715.9561414918237</v>
      </c>
      <c r="S320" s="11">
        <f t="shared" si="148"/>
        <v>0.11900000000000001</v>
      </c>
      <c r="T320" s="10">
        <f t="shared" si="141"/>
        <v>11043064.512416255</v>
      </c>
      <c r="U320" s="10">
        <f t="shared" si="149"/>
        <v>24009613.617857996</v>
      </c>
      <c r="V320" s="10">
        <f t="shared" si="142"/>
        <v>1000</v>
      </c>
      <c r="W320" s="10">
        <f t="shared" si="143"/>
        <v>804105.61333534098</v>
      </c>
      <c r="X320" s="9">
        <f t="shared" si="126"/>
        <v>1.3967336014693856</v>
      </c>
      <c r="Y320" s="9">
        <f t="shared" si="146"/>
        <v>33536.430831960686</v>
      </c>
      <c r="AA320" s="10">
        <f t="shared" si="127"/>
        <v>7542.4257517795395</v>
      </c>
      <c r="AB320" s="10">
        <f t="shared" si="147"/>
        <v>2345694.4088034332</v>
      </c>
      <c r="AC320" s="23"/>
      <c r="AD320" s="25">
        <f t="shared" si="128"/>
        <v>-7542.4257517795395</v>
      </c>
      <c r="AE320" s="25">
        <f t="shared" si="129"/>
        <v>-7542.4257517795395</v>
      </c>
      <c r="AF320" s="25">
        <f t="shared" si="130"/>
        <v>0</v>
      </c>
      <c r="AG320" s="25">
        <f t="shared" si="131"/>
        <v>0</v>
      </c>
      <c r="AH320" s="25">
        <f t="shared" si="132"/>
        <v>0</v>
      </c>
      <c r="AI320" s="25">
        <f t="shared" si="133"/>
        <v>0</v>
      </c>
      <c r="AJ320" s="25">
        <f t="shared" si="134"/>
        <v>0</v>
      </c>
      <c r="AK320" s="25">
        <f t="shared" si="135"/>
        <v>0</v>
      </c>
      <c r="AL320" s="25">
        <f t="shared" si="136"/>
        <v>0</v>
      </c>
      <c r="AM320" s="25">
        <f t="shared" si="137"/>
        <v>0</v>
      </c>
      <c r="AO320">
        <f t="shared" si="152"/>
        <v>-0.83333333333333215</v>
      </c>
    </row>
    <row r="321" spans="1:41" x14ac:dyDescent="0.3">
      <c r="A321" s="4">
        <f t="shared" si="144"/>
        <v>312</v>
      </c>
      <c r="B321">
        <v>765.35711525475949</v>
      </c>
      <c r="C321" s="5">
        <f t="shared" si="123"/>
        <v>215</v>
      </c>
      <c r="D321" s="6">
        <f t="shared" si="138"/>
        <v>6.8999999999999936E-2</v>
      </c>
      <c r="E321" s="7">
        <f t="shared" si="124"/>
        <v>4522161.0406964095</v>
      </c>
      <c r="I321" s="14"/>
      <c r="J321" s="14"/>
      <c r="K321" s="18"/>
      <c r="L321" s="7">
        <f t="shared" si="125"/>
        <v>38716.44439737498</v>
      </c>
      <c r="M321" s="7">
        <f t="shared" si="150"/>
        <v>4168441.1322451821</v>
      </c>
      <c r="N321" s="14">
        <f t="shared" si="139"/>
        <v>50.586116762614388</v>
      </c>
      <c r="O321" s="13">
        <f t="shared" si="151"/>
        <v>18266.25539157608</v>
      </c>
      <c r="P321" s="7">
        <f t="shared" si="140"/>
        <v>13980208.533003366</v>
      </c>
      <c r="Q321" s="12">
        <f t="shared" si="145"/>
        <v>311</v>
      </c>
      <c r="R321" s="9">
        <v>765.35711525475949</v>
      </c>
      <c r="S321" s="11">
        <f t="shared" si="148"/>
        <v>6.8999999999999936E-2</v>
      </c>
      <c r="T321" s="10">
        <f t="shared" si="141"/>
        <v>11142695.329319431</v>
      </c>
      <c r="U321" s="10">
        <f t="shared" si="149"/>
        <v>25667345.957490198</v>
      </c>
      <c r="V321" s="10">
        <f t="shared" si="142"/>
        <v>1000</v>
      </c>
      <c r="W321" s="10">
        <f t="shared" si="143"/>
        <v>805105.61333534098</v>
      </c>
      <c r="X321" s="9">
        <f t="shared" si="126"/>
        <v>1.3065796084839905</v>
      </c>
      <c r="Y321" s="9">
        <f t="shared" si="146"/>
        <v>33537.737411569171</v>
      </c>
      <c r="AA321" s="10">
        <f t="shared" si="127"/>
        <v>7542.4257517795395</v>
      </c>
      <c r="AB321" s="10">
        <f t="shared" si="147"/>
        <v>2353236.8345552129</v>
      </c>
      <c r="AC321" s="23"/>
      <c r="AD321" s="25">
        <f t="shared" si="128"/>
        <v>-7542.4257517795395</v>
      </c>
      <c r="AE321" s="25">
        <f t="shared" si="129"/>
        <v>-7542.4257517795395</v>
      </c>
      <c r="AF321" s="25">
        <f t="shared" si="130"/>
        <v>0</v>
      </c>
      <c r="AG321" s="25">
        <f t="shared" si="131"/>
        <v>0</v>
      </c>
      <c r="AH321" s="25">
        <f t="shared" si="132"/>
        <v>0</v>
      </c>
      <c r="AI321" s="25">
        <f t="shared" si="133"/>
        <v>0</v>
      </c>
      <c r="AJ321" s="25">
        <f t="shared" si="134"/>
        <v>0</v>
      </c>
      <c r="AK321" s="25">
        <f t="shared" si="135"/>
        <v>0</v>
      </c>
      <c r="AL321" s="25">
        <f t="shared" si="136"/>
        <v>0</v>
      </c>
      <c r="AM321" s="25">
        <f t="shared" si="137"/>
        <v>0</v>
      </c>
      <c r="AO321">
        <f t="shared" si="152"/>
        <v>-0.91666666666666785</v>
      </c>
    </row>
    <row r="322" spans="1:41" x14ac:dyDescent="0.3">
      <c r="A322" s="4">
        <f t="shared" si="144"/>
        <v>313</v>
      </c>
      <c r="B322">
        <v>808.21711370902608</v>
      </c>
      <c r="C322" s="5">
        <f t="shared" si="123"/>
        <v>216</v>
      </c>
      <c r="D322" s="6">
        <f t="shared" si="138"/>
        <v>5.6000000000000071E-2</v>
      </c>
      <c r="E322" s="7">
        <f t="shared" si="124"/>
        <v>4567450.9953352567</v>
      </c>
      <c r="I322" s="14"/>
      <c r="J322" s="14"/>
      <c r="K322" s="18"/>
      <c r="L322" s="7">
        <f t="shared" si="125"/>
        <v>42626.805281509849</v>
      </c>
      <c r="M322" s="7">
        <f t="shared" si="150"/>
        <v>4211067.9375266917</v>
      </c>
      <c r="N322" s="14">
        <f t="shared" si="139"/>
        <v>52.741775147384878</v>
      </c>
      <c r="O322" s="13">
        <f t="shared" si="151"/>
        <v>18318.997166723464</v>
      </c>
      <c r="P322" s="7">
        <f t="shared" si="140"/>
        <v>14805727.016133064</v>
      </c>
      <c r="Q322" s="12">
        <f t="shared" si="145"/>
        <v>312</v>
      </c>
      <c r="R322" s="9">
        <v>808.21711370902608</v>
      </c>
      <c r="S322" s="11">
        <f t="shared" si="148"/>
        <v>5.6000000000000071E-2</v>
      </c>
      <c r="T322" s="10">
        <f t="shared" si="141"/>
        <v>11243156.403030137</v>
      </c>
      <c r="U322" s="10">
        <f t="shared" si="149"/>
        <v>27105773.33110965</v>
      </c>
      <c r="V322" s="10">
        <f t="shared" si="142"/>
        <v>1000</v>
      </c>
      <c r="W322" s="10">
        <f t="shared" si="143"/>
        <v>806105.61333534098</v>
      </c>
      <c r="X322" s="9">
        <f t="shared" si="126"/>
        <v>1.2372912959128697</v>
      </c>
      <c r="Y322" s="9">
        <f t="shared" si="146"/>
        <v>33538.974702865082</v>
      </c>
      <c r="AA322" s="10">
        <f t="shared" si="127"/>
        <v>7542.4257517795395</v>
      </c>
      <c r="AB322" s="10">
        <f t="shared" si="147"/>
        <v>2360779.2603069926</v>
      </c>
      <c r="AC322" s="23"/>
      <c r="AD322" s="25">
        <f t="shared" si="128"/>
        <v>-7542.4257517795395</v>
      </c>
      <c r="AE322" s="25">
        <f t="shared" si="129"/>
        <v>-7542.4257517795395</v>
      </c>
      <c r="AF322" s="25">
        <f t="shared" si="130"/>
        <v>0</v>
      </c>
      <c r="AG322" s="25">
        <f t="shared" si="131"/>
        <v>0</v>
      </c>
      <c r="AH322" s="25">
        <f t="shared" si="132"/>
        <v>0</v>
      </c>
      <c r="AI322" s="25">
        <f t="shared" si="133"/>
        <v>0</v>
      </c>
      <c r="AJ322" s="25">
        <f t="shared" si="134"/>
        <v>0</v>
      </c>
      <c r="AK322" s="25">
        <f t="shared" si="135"/>
        <v>0</v>
      </c>
      <c r="AL322" s="25">
        <f t="shared" si="136"/>
        <v>0</v>
      </c>
      <c r="AM322" s="25">
        <f t="shared" si="137"/>
        <v>0</v>
      </c>
      <c r="AO322">
        <f t="shared" si="152"/>
        <v>0</v>
      </c>
    </row>
    <row r="323" spans="1:41" x14ac:dyDescent="0.3">
      <c r="A323" s="4">
        <f t="shared" si="144"/>
        <v>314</v>
      </c>
      <c r="B323">
        <v>828.42254155175169</v>
      </c>
      <c r="C323" s="5">
        <f t="shared" si="123"/>
        <v>217</v>
      </c>
      <c r="D323" s="6">
        <f t="shared" si="138"/>
        <v>2.4999999999999949E-2</v>
      </c>
      <c r="E323" s="7">
        <f t="shared" si="124"/>
        <v>4613118.3662627628</v>
      </c>
      <c r="I323" s="14"/>
      <c r="J323" s="14"/>
      <c r="K323" s="18"/>
      <c r="L323" s="7">
        <f t="shared" si="125"/>
        <v>42626.805281509849</v>
      </c>
      <c r="M323" s="7">
        <f t="shared" si="150"/>
        <v>4253694.7428082014</v>
      </c>
      <c r="N323" s="14">
        <f t="shared" si="139"/>
        <v>51.455390387692567</v>
      </c>
      <c r="O323" s="13">
        <f t="shared" si="151"/>
        <v>18370.452557111155</v>
      </c>
      <c r="P323" s="7">
        <f t="shared" si="140"/>
        <v>15218496.9968179</v>
      </c>
      <c r="Q323" s="12">
        <f t="shared" si="145"/>
        <v>313</v>
      </c>
      <c r="R323" s="9">
        <v>828.42254155175169</v>
      </c>
      <c r="S323" s="11">
        <f t="shared" si="148"/>
        <v>2.4999999999999949E-2</v>
      </c>
      <c r="T323" s="10">
        <f t="shared" si="141"/>
        <v>11344454.652355099</v>
      </c>
      <c r="U323" s="10">
        <f t="shared" si="149"/>
        <v>27784442.66438739</v>
      </c>
      <c r="V323" s="10">
        <f t="shared" si="142"/>
        <v>1000</v>
      </c>
      <c r="W323" s="10">
        <f t="shared" si="143"/>
        <v>807105.61333534098</v>
      </c>
      <c r="X323" s="9">
        <f t="shared" si="126"/>
        <v>1.2071134594271899</v>
      </c>
      <c r="Y323" s="9">
        <f t="shared" si="146"/>
        <v>33540.181816324512</v>
      </c>
      <c r="AA323" s="10">
        <f t="shared" si="127"/>
        <v>7542.4257517795395</v>
      </c>
      <c r="AB323" s="10">
        <f t="shared" si="147"/>
        <v>2368321.6860587723</v>
      </c>
      <c r="AC323" s="23"/>
      <c r="AD323" s="25">
        <f t="shared" si="128"/>
        <v>-7542.4257517795395</v>
      </c>
      <c r="AE323" s="25">
        <f t="shared" si="129"/>
        <v>-7542.4257517795395</v>
      </c>
      <c r="AF323" s="25">
        <f t="shared" si="130"/>
        <v>0</v>
      </c>
      <c r="AG323" s="25">
        <f t="shared" si="131"/>
        <v>0</v>
      </c>
      <c r="AH323" s="25">
        <f t="shared" si="132"/>
        <v>0</v>
      </c>
      <c r="AI323" s="25">
        <f t="shared" si="133"/>
        <v>0</v>
      </c>
      <c r="AJ323" s="25">
        <f t="shared" si="134"/>
        <v>0</v>
      </c>
      <c r="AK323" s="25">
        <f t="shared" si="135"/>
        <v>0</v>
      </c>
      <c r="AL323" s="25">
        <f t="shared" si="136"/>
        <v>0</v>
      </c>
      <c r="AM323" s="25">
        <f t="shared" si="137"/>
        <v>0</v>
      </c>
      <c r="AO323">
        <f t="shared" si="152"/>
        <v>-8.3333333333332149E-2</v>
      </c>
    </row>
    <row r="324" spans="1:41" x14ac:dyDescent="0.3">
      <c r="A324" s="4">
        <f t="shared" si="144"/>
        <v>315</v>
      </c>
      <c r="B324">
        <v>917.06375349778909</v>
      </c>
      <c r="C324" s="5">
        <f t="shared" si="123"/>
        <v>218</v>
      </c>
      <c r="D324" s="6">
        <f t="shared" si="138"/>
        <v>0.10699999999999997</v>
      </c>
      <c r="E324" s="7">
        <f t="shared" si="124"/>
        <v>4659166.2986146621</v>
      </c>
      <c r="I324" s="14"/>
      <c r="J324" s="14"/>
      <c r="K324" s="18"/>
      <c r="L324" s="7">
        <f t="shared" si="125"/>
        <v>42626.805281509849</v>
      </c>
      <c r="M324" s="7">
        <f t="shared" si="150"/>
        <v>4296321.548089711</v>
      </c>
      <c r="N324" s="14">
        <f t="shared" si="139"/>
        <v>46.481834135223636</v>
      </c>
      <c r="O324" s="13">
        <f t="shared" si="151"/>
        <v>18416.934391246377</v>
      </c>
      <c r="P324" s="7">
        <f t="shared" si="140"/>
        <v>16889502.980758924</v>
      </c>
      <c r="Q324" s="12">
        <f t="shared" si="145"/>
        <v>314</v>
      </c>
      <c r="R324" s="9">
        <v>917.06375349778909</v>
      </c>
      <c r="S324" s="11">
        <f t="shared" si="148"/>
        <v>0.10699999999999997</v>
      </c>
      <c r="T324" s="10">
        <f t="shared" si="141"/>
        <v>11446597.05375777</v>
      </c>
      <c r="U324" s="10">
        <f t="shared" si="149"/>
        <v>30758485.02947684</v>
      </c>
      <c r="V324" s="10">
        <f t="shared" si="142"/>
        <v>1000</v>
      </c>
      <c r="W324" s="10">
        <f t="shared" si="143"/>
        <v>808105.61333534098</v>
      </c>
      <c r="X324" s="9">
        <f t="shared" si="126"/>
        <v>1.0904367293831887</v>
      </c>
      <c r="Y324" s="9">
        <f t="shared" si="146"/>
        <v>33541.272253053896</v>
      </c>
      <c r="AA324" s="10">
        <f t="shared" si="127"/>
        <v>7542.4257517795395</v>
      </c>
      <c r="AB324" s="10">
        <f t="shared" si="147"/>
        <v>2375864.111810552</v>
      </c>
      <c r="AC324" s="23"/>
      <c r="AD324" s="25">
        <f t="shared" si="128"/>
        <v>-7542.4257517795395</v>
      </c>
      <c r="AE324" s="25">
        <f t="shared" si="129"/>
        <v>-7542.4257517795395</v>
      </c>
      <c r="AF324" s="25">
        <f t="shared" si="130"/>
        <v>0</v>
      </c>
      <c r="AG324" s="25">
        <f t="shared" si="131"/>
        <v>0</v>
      </c>
      <c r="AH324" s="25">
        <f t="shared" si="132"/>
        <v>0</v>
      </c>
      <c r="AI324" s="25">
        <f t="shared" si="133"/>
        <v>0</v>
      </c>
      <c r="AJ324" s="25">
        <f t="shared" si="134"/>
        <v>0</v>
      </c>
      <c r="AK324" s="25">
        <f t="shared" si="135"/>
        <v>0</v>
      </c>
      <c r="AL324" s="25">
        <f t="shared" si="136"/>
        <v>0</v>
      </c>
      <c r="AM324" s="25">
        <f t="shared" si="137"/>
        <v>0</v>
      </c>
      <c r="AO324">
        <f t="shared" si="152"/>
        <v>-0.16666666666666785</v>
      </c>
    </row>
    <row r="325" spans="1:41" x14ac:dyDescent="0.3">
      <c r="A325" s="4">
        <f t="shared" si="144"/>
        <v>316</v>
      </c>
      <c r="B325">
        <v>959.24868615868741</v>
      </c>
      <c r="C325" s="5">
        <f t="shared" si="123"/>
        <v>219</v>
      </c>
      <c r="D325" s="6">
        <f t="shared" si="138"/>
        <v>4.6000000000000013E-2</v>
      </c>
      <c r="E325" s="7">
        <f t="shared" si="124"/>
        <v>4705597.9637361635</v>
      </c>
      <c r="I325" s="14"/>
      <c r="J325" s="14"/>
      <c r="K325" s="18"/>
      <c r="L325" s="7">
        <f t="shared" si="125"/>
        <v>42626.805281509849</v>
      </c>
      <c r="M325" s="7">
        <f t="shared" si="150"/>
        <v>4338948.3533712206</v>
      </c>
      <c r="N325" s="14">
        <f t="shared" si="139"/>
        <v>44.437699938072313</v>
      </c>
      <c r="O325" s="13">
        <f t="shared" si="151"/>
        <v>18461.37209118445</v>
      </c>
      <c r="P325" s="7">
        <f t="shared" si="140"/>
        <v>17709046.923155345</v>
      </c>
      <c r="Q325" s="12">
        <f t="shared" si="145"/>
        <v>315</v>
      </c>
      <c r="R325" s="9">
        <v>959.24868615868741</v>
      </c>
      <c r="S325" s="11">
        <f t="shared" si="148"/>
        <v>4.6000000000000013E-2</v>
      </c>
      <c r="T325" s="10">
        <f t="shared" si="141"/>
        <v>11549590.641838795</v>
      </c>
      <c r="U325" s="10">
        <f t="shared" si="149"/>
        <v>32174421.340832777</v>
      </c>
      <c r="V325" s="10">
        <f t="shared" si="142"/>
        <v>1000</v>
      </c>
      <c r="W325" s="10">
        <f t="shared" si="143"/>
        <v>809105.61333534098</v>
      </c>
      <c r="X325" s="9">
        <f t="shared" si="126"/>
        <v>1.0424825328711174</v>
      </c>
      <c r="Y325" s="9">
        <f t="shared" si="146"/>
        <v>33542.31473558677</v>
      </c>
      <c r="AA325" s="10">
        <f t="shared" si="127"/>
        <v>7542.4257517795395</v>
      </c>
      <c r="AB325" s="10">
        <f t="shared" si="147"/>
        <v>2383406.5375623317</v>
      </c>
      <c r="AC325" s="23"/>
      <c r="AD325" s="25">
        <f t="shared" si="128"/>
        <v>-7542.4257517795395</v>
      </c>
      <c r="AE325" s="25">
        <f t="shared" si="129"/>
        <v>-7542.4257517795395</v>
      </c>
      <c r="AF325" s="25">
        <f t="shared" si="130"/>
        <v>0</v>
      </c>
      <c r="AG325" s="25">
        <f t="shared" si="131"/>
        <v>0</v>
      </c>
      <c r="AH325" s="25">
        <f t="shared" si="132"/>
        <v>0</v>
      </c>
      <c r="AI325" s="25">
        <f t="shared" si="133"/>
        <v>0</v>
      </c>
      <c r="AJ325" s="25">
        <f t="shared" si="134"/>
        <v>0</v>
      </c>
      <c r="AK325" s="25">
        <f t="shared" si="135"/>
        <v>0</v>
      </c>
      <c r="AL325" s="25">
        <f t="shared" si="136"/>
        <v>0</v>
      </c>
      <c r="AM325" s="25">
        <f t="shared" si="137"/>
        <v>0</v>
      </c>
      <c r="AO325">
        <f t="shared" si="152"/>
        <v>-0.25</v>
      </c>
    </row>
    <row r="326" spans="1:41" x14ac:dyDescent="0.3">
      <c r="A326" s="4">
        <f t="shared" si="144"/>
        <v>317</v>
      </c>
      <c r="B326">
        <v>827.83161615494726</v>
      </c>
      <c r="C326" s="5">
        <f t="shared" si="123"/>
        <v>220</v>
      </c>
      <c r="D326" s="6">
        <f t="shared" si="138"/>
        <v>-0.13699999999999998</v>
      </c>
      <c r="E326" s="7">
        <f t="shared" si="124"/>
        <v>4752416.5594003424</v>
      </c>
      <c r="I326" s="14"/>
      <c r="J326" s="14"/>
      <c r="K326" s="18"/>
      <c r="L326" s="7">
        <f t="shared" si="125"/>
        <v>42626.805281509849</v>
      </c>
      <c r="M326" s="7">
        <f t="shared" si="150"/>
        <v>4381575.1586527303</v>
      </c>
      <c r="N326" s="14">
        <f t="shared" si="139"/>
        <v>51.492120438090744</v>
      </c>
      <c r="O326" s="13">
        <f t="shared" si="151"/>
        <v>18512.864211622542</v>
      </c>
      <c r="P326" s="7">
        <f t="shared" si="140"/>
        <v>15325534.299964573</v>
      </c>
      <c r="Q326" s="12">
        <f t="shared" si="145"/>
        <v>316</v>
      </c>
      <c r="R326" s="9">
        <v>827.83161615494726</v>
      </c>
      <c r="S326" s="11">
        <f t="shared" si="148"/>
        <v>-0.13699999999999998</v>
      </c>
      <c r="T326" s="10">
        <f t="shared" si="141"/>
        <v>11653442.509820497</v>
      </c>
      <c r="U326" s="10">
        <f t="shared" si="149"/>
        <v>27767388.617138688</v>
      </c>
      <c r="V326" s="10">
        <f t="shared" si="142"/>
        <v>1000</v>
      </c>
      <c r="W326" s="10">
        <f t="shared" si="143"/>
        <v>810105.61333534098</v>
      </c>
      <c r="X326" s="9">
        <f t="shared" si="126"/>
        <v>1.2079751249955011</v>
      </c>
      <c r="Y326" s="9">
        <f t="shared" si="146"/>
        <v>33543.522710711768</v>
      </c>
      <c r="AA326" s="10">
        <f t="shared" si="127"/>
        <v>7542.4257517795395</v>
      </c>
      <c r="AB326" s="10">
        <f t="shared" si="147"/>
        <v>2390948.9633141113</v>
      </c>
      <c r="AC326" s="23"/>
      <c r="AD326" s="25">
        <f t="shared" si="128"/>
        <v>-7542.4257517795395</v>
      </c>
      <c r="AE326" s="25">
        <f t="shared" si="129"/>
        <v>-7542.4257517795395</v>
      </c>
      <c r="AF326" s="25">
        <f t="shared" si="130"/>
        <v>0</v>
      </c>
      <c r="AG326" s="25">
        <f t="shared" si="131"/>
        <v>0</v>
      </c>
      <c r="AH326" s="25">
        <f t="shared" si="132"/>
        <v>0</v>
      </c>
      <c r="AI326" s="25">
        <f t="shared" si="133"/>
        <v>0</v>
      </c>
      <c r="AJ326" s="25">
        <f t="shared" si="134"/>
        <v>0</v>
      </c>
      <c r="AK326" s="25">
        <f t="shared" si="135"/>
        <v>0</v>
      </c>
      <c r="AL326" s="25">
        <f t="shared" si="136"/>
        <v>0</v>
      </c>
      <c r="AM326" s="25">
        <f t="shared" si="137"/>
        <v>0</v>
      </c>
      <c r="AO326">
        <f t="shared" si="152"/>
        <v>-0.33333333333333215</v>
      </c>
    </row>
    <row r="327" spans="1:41" x14ac:dyDescent="0.3">
      <c r="A327" s="4">
        <f t="shared" si="144"/>
        <v>318</v>
      </c>
      <c r="B327">
        <v>843.56041686189121</v>
      </c>
      <c r="C327" s="5">
        <f t="shared" si="123"/>
        <v>221</v>
      </c>
      <c r="D327" s="6">
        <f t="shared" si="138"/>
        <v>1.8999999999999951E-2</v>
      </c>
      <c r="E327" s="7">
        <f t="shared" si="124"/>
        <v>4799625.3100283882</v>
      </c>
      <c r="I327" s="14"/>
      <c r="J327" s="14"/>
      <c r="K327" s="18"/>
      <c r="L327" s="7">
        <f t="shared" si="125"/>
        <v>42626.805281509849</v>
      </c>
      <c r="M327" s="7">
        <f t="shared" si="150"/>
        <v>4424201.9639342399</v>
      </c>
      <c r="N327" s="14">
        <f t="shared" si="139"/>
        <v>50.532012206173448</v>
      </c>
      <c r="O327" s="13">
        <f t="shared" si="151"/>
        <v>18563.396223828717</v>
      </c>
      <c r="P327" s="7">
        <f t="shared" si="140"/>
        <v>15659346.256945409</v>
      </c>
      <c r="Q327" s="12">
        <f t="shared" si="145"/>
        <v>317</v>
      </c>
      <c r="R327" s="9">
        <v>843.56041686189121</v>
      </c>
      <c r="S327" s="11">
        <f t="shared" si="148"/>
        <v>1.8999999999999951E-2</v>
      </c>
      <c r="T327" s="10">
        <f t="shared" si="141"/>
        <v>11758159.810035376</v>
      </c>
      <c r="U327" s="10">
        <f t="shared" si="149"/>
        <v>28295988.00086432</v>
      </c>
      <c r="V327" s="10">
        <f t="shared" si="142"/>
        <v>1000</v>
      </c>
      <c r="W327" s="10">
        <f t="shared" si="143"/>
        <v>811105.61333534098</v>
      </c>
      <c r="X327" s="9">
        <f t="shared" si="126"/>
        <v>1.1854515456285584</v>
      </c>
      <c r="Y327" s="9">
        <f t="shared" si="146"/>
        <v>33544.708162257397</v>
      </c>
      <c r="AA327" s="10">
        <f t="shared" si="127"/>
        <v>7542.4257517795395</v>
      </c>
      <c r="AB327" s="10">
        <f t="shared" si="147"/>
        <v>2398491.389065891</v>
      </c>
      <c r="AC327" s="23"/>
      <c r="AD327" s="25">
        <f t="shared" si="128"/>
        <v>-7542.4257517795395</v>
      </c>
      <c r="AE327" s="25">
        <f t="shared" si="129"/>
        <v>-7542.4257517795395</v>
      </c>
      <c r="AF327" s="25">
        <f t="shared" si="130"/>
        <v>0</v>
      </c>
      <c r="AG327" s="25">
        <f t="shared" si="131"/>
        <v>0</v>
      </c>
      <c r="AH327" s="25">
        <f t="shared" si="132"/>
        <v>0</v>
      </c>
      <c r="AI327" s="25">
        <f t="shared" si="133"/>
        <v>0</v>
      </c>
      <c r="AJ327" s="25">
        <f t="shared" si="134"/>
        <v>0</v>
      </c>
      <c r="AK327" s="25">
        <f t="shared" si="135"/>
        <v>0</v>
      </c>
      <c r="AL327" s="25">
        <f t="shared" si="136"/>
        <v>0</v>
      </c>
      <c r="AM327" s="25">
        <f t="shared" si="137"/>
        <v>0</v>
      </c>
      <c r="AO327">
        <f t="shared" si="152"/>
        <v>-0.41666666666666785</v>
      </c>
    </row>
    <row r="328" spans="1:41" x14ac:dyDescent="0.3">
      <c r="A328" s="4">
        <f t="shared" si="144"/>
        <v>319</v>
      </c>
      <c r="B328">
        <v>847.77821894620058</v>
      </c>
      <c r="C328" s="5">
        <f t="shared" si="123"/>
        <v>222</v>
      </c>
      <c r="D328" s="6">
        <f t="shared" si="138"/>
        <v>4.9999999999998969E-3</v>
      </c>
      <c r="E328" s="7">
        <f t="shared" si="124"/>
        <v>4847227.4669116689</v>
      </c>
      <c r="I328" s="14"/>
      <c r="J328" s="14"/>
      <c r="K328" s="18"/>
      <c r="L328" s="7">
        <f t="shared" si="125"/>
        <v>42626.805281509849</v>
      </c>
      <c r="M328" s="7">
        <f t="shared" si="150"/>
        <v>4466828.7692157496</v>
      </c>
      <c r="N328" s="14">
        <f t="shared" si="139"/>
        <v>50.280609160371597</v>
      </c>
      <c r="O328" s="13">
        <f t="shared" si="151"/>
        <v>18613.676832989087</v>
      </c>
      <c r="P328" s="7">
        <f t="shared" si="140"/>
        <v>15780269.793511644</v>
      </c>
      <c r="Q328" s="12">
        <f t="shared" si="145"/>
        <v>318</v>
      </c>
      <c r="R328" s="9">
        <v>847.77821894620058</v>
      </c>
      <c r="S328" s="11">
        <f t="shared" si="148"/>
        <v>4.9999999999998969E-3</v>
      </c>
      <c r="T328" s="10">
        <f t="shared" si="141"/>
        <v>11863749.754418716</v>
      </c>
      <c r="U328" s="10">
        <f t="shared" si="149"/>
        <v>28438472.940868638</v>
      </c>
      <c r="V328" s="10">
        <f t="shared" si="142"/>
        <v>1000</v>
      </c>
      <c r="W328" s="10">
        <f t="shared" si="143"/>
        <v>812105.61333534098</v>
      </c>
      <c r="X328" s="9">
        <f t="shared" si="126"/>
        <v>1.1795537767448343</v>
      </c>
      <c r="Y328" s="9">
        <f t="shared" si="146"/>
        <v>33545.887716034144</v>
      </c>
      <c r="AA328" s="10">
        <f t="shared" si="127"/>
        <v>7542.4257517795395</v>
      </c>
      <c r="AB328" s="10">
        <f t="shared" si="147"/>
        <v>2406033.8148176707</v>
      </c>
      <c r="AC328" s="23"/>
      <c r="AD328" s="25">
        <f t="shared" si="128"/>
        <v>-7542.4257517795395</v>
      </c>
      <c r="AE328" s="25">
        <f t="shared" si="129"/>
        <v>-7542.4257517795395</v>
      </c>
      <c r="AF328" s="25">
        <f t="shared" si="130"/>
        <v>0</v>
      </c>
      <c r="AG328" s="25">
        <f t="shared" si="131"/>
        <v>0</v>
      </c>
      <c r="AH328" s="25">
        <f t="shared" si="132"/>
        <v>0</v>
      </c>
      <c r="AI328" s="25">
        <f t="shared" si="133"/>
        <v>0</v>
      </c>
      <c r="AJ328" s="25">
        <f t="shared" si="134"/>
        <v>0</v>
      </c>
      <c r="AK328" s="25">
        <f t="shared" si="135"/>
        <v>0</v>
      </c>
      <c r="AL328" s="25">
        <f t="shared" si="136"/>
        <v>0</v>
      </c>
      <c r="AM328" s="25">
        <f t="shared" si="137"/>
        <v>0</v>
      </c>
      <c r="AO328">
        <f t="shared" si="152"/>
        <v>-0.5</v>
      </c>
    </row>
    <row r="329" spans="1:41" x14ac:dyDescent="0.3">
      <c r="A329" s="4">
        <f t="shared" si="144"/>
        <v>320</v>
      </c>
      <c r="B329">
        <v>920.68714577557387</v>
      </c>
      <c r="C329" s="5">
        <f t="shared" si="123"/>
        <v>223</v>
      </c>
      <c r="D329" s="6">
        <f t="shared" si="138"/>
        <v>8.6000000000000049E-2</v>
      </c>
      <c r="E329" s="7">
        <f t="shared" si="124"/>
        <v>4895226.3084356431</v>
      </c>
      <c r="I329" s="14"/>
      <c r="J329" s="14"/>
      <c r="K329" s="18"/>
      <c r="L329" s="7">
        <f t="shared" si="125"/>
        <v>42626.805281509849</v>
      </c>
      <c r="M329" s="7">
        <f t="shared" si="150"/>
        <v>4509455.5744972592</v>
      </c>
      <c r="N329" s="14">
        <f t="shared" si="139"/>
        <v>46.298903462588946</v>
      </c>
      <c r="O329" s="13">
        <f t="shared" si="151"/>
        <v>18659.975736451677</v>
      </c>
      <c r="P329" s="7">
        <f t="shared" si="140"/>
        <v>17179999.801035158</v>
      </c>
      <c r="Q329" s="12">
        <f t="shared" si="145"/>
        <v>319</v>
      </c>
      <c r="R329" s="9">
        <v>920.68714577557387</v>
      </c>
      <c r="S329" s="11">
        <f t="shared" si="148"/>
        <v>8.6000000000000049E-2</v>
      </c>
      <c r="T329" s="10">
        <f t="shared" si="141"/>
        <v>11970219.615005247</v>
      </c>
      <c r="U329" s="10">
        <f t="shared" si="149"/>
        <v>30885267.613783345</v>
      </c>
      <c r="V329" s="10">
        <f t="shared" si="142"/>
        <v>1000</v>
      </c>
      <c r="W329" s="10">
        <f t="shared" si="143"/>
        <v>813105.61333534098</v>
      </c>
      <c r="X329" s="9">
        <f t="shared" si="126"/>
        <v>1.0861452824538069</v>
      </c>
      <c r="Y329" s="9">
        <f t="shared" si="146"/>
        <v>33546.973861316597</v>
      </c>
      <c r="AA329" s="10">
        <f t="shared" si="127"/>
        <v>7542.4257517795395</v>
      </c>
      <c r="AB329" s="10">
        <f t="shared" si="147"/>
        <v>2413576.2405694504</v>
      </c>
      <c r="AC329" s="23"/>
      <c r="AD329" s="25">
        <f t="shared" si="128"/>
        <v>-7542.4257517795395</v>
      </c>
      <c r="AE329" s="25">
        <f t="shared" si="129"/>
        <v>-7542.4257517795395</v>
      </c>
      <c r="AF329" s="25">
        <f t="shared" si="130"/>
        <v>0</v>
      </c>
      <c r="AG329" s="25">
        <f t="shared" si="131"/>
        <v>0</v>
      </c>
      <c r="AH329" s="25">
        <f t="shared" si="132"/>
        <v>0</v>
      </c>
      <c r="AI329" s="25">
        <f t="shared" si="133"/>
        <v>0</v>
      </c>
      <c r="AJ329" s="25">
        <f t="shared" si="134"/>
        <v>0</v>
      </c>
      <c r="AK329" s="25">
        <f t="shared" si="135"/>
        <v>0</v>
      </c>
      <c r="AL329" s="25">
        <f t="shared" si="136"/>
        <v>0</v>
      </c>
      <c r="AM329" s="25">
        <f t="shared" si="137"/>
        <v>0</v>
      </c>
      <c r="AO329">
        <f t="shared" si="152"/>
        <v>-0.58333333333333215</v>
      </c>
    </row>
    <row r="330" spans="1:41" x14ac:dyDescent="0.3">
      <c r="A330" s="4">
        <f t="shared" si="144"/>
        <v>321</v>
      </c>
      <c r="B330">
        <v>967.64219021012809</v>
      </c>
      <c r="C330" s="5">
        <f t="shared" ref="C330:C393" si="153">IF(AND(A330&gt;=startm,A330&lt;=endm),A330-startm,"NA")</f>
        <v>224</v>
      </c>
      <c r="D330" s="6">
        <f t="shared" si="138"/>
        <v>5.0999999999999955E-2</v>
      </c>
      <c r="E330" s="7">
        <f t="shared" ref="E330:E393" si="154">IF(C330="NA","NA",IF(C330=0,typical,(1+return/12)*typical*((1+return/12)^C330-1)/(return/12)))</f>
        <v>4943625.1403056523</v>
      </c>
      <c r="I330" s="14"/>
      <c r="J330" s="14"/>
      <c r="K330" s="18"/>
      <c r="L330" s="7">
        <f t="shared" ref="L330:L393" si="155">IF(C330="NA","NA",IF(C330=0,typical,IF(L329="NA",typical,IF(INT(C330/12)-(C330/12)=0,L329*(1+gsip1),L329))))</f>
        <v>42626.805281509849</v>
      </c>
      <c r="M330" s="7">
        <f t="shared" si="150"/>
        <v>4552082.3797787689</v>
      </c>
      <c r="N330" s="14">
        <f t="shared" si="139"/>
        <v>44.052239260312987</v>
      </c>
      <c r="O330" s="13">
        <f t="shared" si="151"/>
        <v>18704.02797571199</v>
      </c>
      <c r="P330" s="7">
        <f t="shared" si="140"/>
        <v>18098806.596169457</v>
      </c>
      <c r="Q330" s="12">
        <f t="shared" si="145"/>
        <v>320</v>
      </c>
      <c r="R330" s="9">
        <v>967.64219021012809</v>
      </c>
      <c r="S330" s="11">
        <f t="shared" si="148"/>
        <v>5.0999999999999955E-2</v>
      </c>
      <c r="T330" s="10">
        <f t="shared" si="141"/>
        <v>12077576.724430002</v>
      </c>
      <c r="U330" s="10">
        <f t="shared" si="149"/>
        <v>32461467.262086295</v>
      </c>
      <c r="V330" s="10">
        <f t="shared" si="142"/>
        <v>1000</v>
      </c>
      <c r="W330" s="10">
        <f t="shared" si="143"/>
        <v>814105.61333534098</v>
      </c>
      <c r="X330" s="9">
        <f t="shared" ref="X330:X393" si="156">V330/R330</f>
        <v>1.0334398500987698</v>
      </c>
      <c r="Y330" s="9">
        <f t="shared" si="146"/>
        <v>33548.007301166697</v>
      </c>
      <c r="AA330" s="10">
        <f t="shared" ref="AA330:AA393" si="157">typical</f>
        <v>7542.4257517795395</v>
      </c>
      <c r="AB330" s="10">
        <f t="shared" si="147"/>
        <v>2421118.6663212301</v>
      </c>
      <c r="AC330" s="23"/>
      <c r="AD330" s="25">
        <f t="shared" ref="AD330:AD393" si="158">IF(A330=endm,E330,IF(C330="NA","NA",-typical))</f>
        <v>-7542.4257517795395</v>
      </c>
      <c r="AE330" s="25">
        <f t="shared" ref="AE330:AE393" si="159">IF(A330=endm,P330,IF(C330="NA","NA",-typical))</f>
        <v>-7542.4257517795395</v>
      </c>
      <c r="AF330" s="25">
        <f t="shared" ref="AF330:AF393" si="160">IF(A330=endm,F330,IF(C330="NA","NA",-G330))</f>
        <v>0</v>
      </c>
      <c r="AG330" s="25">
        <f t="shared" ref="AG330:AG393" si="161">IF(A330=endm,O330,0)</f>
        <v>0</v>
      </c>
      <c r="AH330" s="25">
        <f t="shared" ref="AH330:AH393" si="162">IF(A330=endm,J330,0)</f>
        <v>0</v>
      </c>
      <c r="AI330" s="25">
        <f t="shared" ref="AI330:AI393" si="163">IF(A330=endm,E330,0)</f>
        <v>0</v>
      </c>
      <c r="AJ330" s="25">
        <f t="shared" ref="AJ330:AJ393" si="164">IF(A330=endm,P330,0)</f>
        <v>0</v>
      </c>
      <c r="AK330" s="25">
        <f t="shared" ref="AK330:AK393" si="165">IF(A330=endm,F330,0)</f>
        <v>0</v>
      </c>
      <c r="AL330" s="25">
        <f t="shared" ref="AL330:AL393" si="166">IF(A330=endm,M330,0)</f>
        <v>0</v>
      </c>
      <c r="AM330" s="25">
        <f t="shared" ref="AM330:AM393" si="167">IF(A330=endm,H330,0)</f>
        <v>0</v>
      </c>
      <c r="AO330">
        <f t="shared" si="152"/>
        <v>-0.66666666666666785</v>
      </c>
    </row>
    <row r="331" spans="1:41" x14ac:dyDescent="0.3">
      <c r="A331" s="4">
        <f t="shared" si="144"/>
        <v>322</v>
      </c>
      <c r="B331">
        <v>1009.2508043891635</v>
      </c>
      <c r="C331" s="5">
        <f t="shared" si="153"/>
        <v>225</v>
      </c>
      <c r="D331" s="6">
        <f t="shared" ref="D331:D394" si="168">IF(C331="NA","NA",IF(C331=0,0,(B331-B330)/B330))</f>
        <v>4.2999999999999872E-2</v>
      </c>
      <c r="E331" s="7">
        <f t="shared" si="154"/>
        <v>4992427.2957745753</v>
      </c>
      <c r="I331" s="14"/>
      <c r="J331" s="14"/>
      <c r="K331" s="18"/>
      <c r="L331" s="7">
        <f t="shared" si="155"/>
        <v>42626.805281509849</v>
      </c>
      <c r="M331" s="7">
        <f t="shared" si="150"/>
        <v>4594709.1850602785</v>
      </c>
      <c r="N331" s="14">
        <f t="shared" ref="N331:N394" si="169">IF(C331="NA","NA",L331/B331)</f>
        <v>42.236087497903156</v>
      </c>
      <c r="O331" s="13">
        <f t="shared" si="151"/>
        <v>18746.264063209892</v>
      </c>
      <c r="P331" s="7">
        <f t="shared" ref="P331:P394" si="170">IF(C331="NA","NA",O331*B331)</f>
        <v>18919682.085086253</v>
      </c>
      <c r="Q331" s="12">
        <f t="shared" si="145"/>
        <v>321</v>
      </c>
      <c r="R331" s="9">
        <v>1009.2508043891635</v>
      </c>
      <c r="S331" s="11">
        <f t="shared" si="148"/>
        <v>4.2999999999999872E-2</v>
      </c>
      <c r="T331" s="10">
        <f t="shared" ref="T331:T394" si="171">(1+return/12)*typical*((1+return/12)^Q331-1)/(return/12)</f>
        <v>12185828.476433296</v>
      </c>
      <c r="U331" s="10">
        <f t="shared" si="149"/>
        <v>33858353.354356006</v>
      </c>
      <c r="V331" s="10">
        <f t="shared" ref="V331:V394" si="172">IF((U331-T331)&gt;0,IF(typical-(U331-T331)&lt;min,min,typical-(U331-T331)),IF((U331-T331)&lt;0,IF(typical-(U331-T331)&gt;max,max,typical-(U331-T331)),IF((T331-U331)=0,min,)))</f>
        <v>1000</v>
      </c>
      <c r="W331" s="10">
        <f t="shared" ref="W331:W394" si="173">W330+V331</f>
        <v>815105.61333534098</v>
      </c>
      <c r="X331" s="9">
        <f t="shared" si="156"/>
        <v>0.99083398858942462</v>
      </c>
      <c r="Y331" s="9">
        <f t="shared" si="146"/>
        <v>33548.998135155285</v>
      </c>
      <c r="AA331" s="10">
        <f t="shared" si="157"/>
        <v>7542.4257517795395</v>
      </c>
      <c r="AB331" s="10">
        <f t="shared" si="147"/>
        <v>2428661.0920730098</v>
      </c>
      <c r="AC331" s="23"/>
      <c r="AD331" s="25">
        <f t="shared" si="158"/>
        <v>-7542.4257517795395</v>
      </c>
      <c r="AE331" s="25">
        <f t="shared" si="159"/>
        <v>-7542.4257517795395</v>
      </c>
      <c r="AF331" s="25">
        <f t="shared" si="160"/>
        <v>0</v>
      </c>
      <c r="AG331" s="25">
        <f t="shared" si="161"/>
        <v>0</v>
      </c>
      <c r="AH331" s="25">
        <f t="shared" si="162"/>
        <v>0</v>
      </c>
      <c r="AI331" s="25">
        <f t="shared" si="163"/>
        <v>0</v>
      </c>
      <c r="AJ331" s="25">
        <f t="shared" si="164"/>
        <v>0</v>
      </c>
      <c r="AK331" s="25">
        <f t="shared" si="165"/>
        <v>0</v>
      </c>
      <c r="AL331" s="25">
        <f t="shared" si="166"/>
        <v>0</v>
      </c>
      <c r="AM331" s="25">
        <f t="shared" si="167"/>
        <v>0</v>
      </c>
      <c r="AO331">
        <f t="shared" si="152"/>
        <v>-0.75</v>
      </c>
    </row>
    <row r="332" spans="1:41" x14ac:dyDescent="0.3">
      <c r="A332" s="4">
        <f t="shared" ref="A332:A395" si="174">A331+1</f>
        <v>323</v>
      </c>
      <c r="B332">
        <v>1065.7688494349568</v>
      </c>
      <c r="C332" s="5">
        <f t="shared" si="153"/>
        <v>226</v>
      </c>
      <c r="D332" s="6">
        <f t="shared" si="168"/>
        <v>5.6000000000000161E-2</v>
      </c>
      <c r="E332" s="7">
        <f t="shared" si="154"/>
        <v>5041636.1358724097</v>
      </c>
      <c r="I332" s="14"/>
      <c r="J332" s="14"/>
      <c r="K332" s="18"/>
      <c r="L332" s="7">
        <f t="shared" si="155"/>
        <v>42626.805281509849</v>
      </c>
      <c r="M332" s="7">
        <f t="shared" si="150"/>
        <v>4637335.9903417882</v>
      </c>
      <c r="N332" s="14">
        <f t="shared" si="169"/>
        <v>39.996294979074953</v>
      </c>
      <c r="O332" s="13">
        <f t="shared" si="151"/>
        <v>18786.260358188967</v>
      </c>
      <c r="P332" s="7">
        <f t="shared" si="170"/>
        <v>20021811.087132595</v>
      </c>
      <c r="Q332" s="12">
        <f t="shared" ref="Q332:Q395" si="175">Q331+1</f>
        <v>322</v>
      </c>
      <c r="R332" s="9">
        <v>1065.7688494349568</v>
      </c>
      <c r="S332" s="11">
        <f t="shared" si="148"/>
        <v>5.6000000000000161E-2</v>
      </c>
      <c r="T332" s="10">
        <f t="shared" si="171"/>
        <v>12294982.326369952</v>
      </c>
      <c r="U332" s="10">
        <f t="shared" si="149"/>
        <v>35755477.142199941</v>
      </c>
      <c r="V332" s="10">
        <f t="shared" si="172"/>
        <v>1000</v>
      </c>
      <c r="W332" s="10">
        <f t="shared" si="173"/>
        <v>816105.61333534098</v>
      </c>
      <c r="X332" s="9">
        <f t="shared" si="156"/>
        <v>0.93828976192180347</v>
      </c>
      <c r="Y332" s="9">
        <f t="shared" ref="Y332:Y395" si="176">Y331+X332</f>
        <v>33549.936424917207</v>
      </c>
      <c r="AA332" s="10">
        <f t="shared" si="157"/>
        <v>7542.4257517795395</v>
      </c>
      <c r="AB332" s="10">
        <f t="shared" ref="AB332:AB395" si="177">AB331+AA332</f>
        <v>2436203.5178247895</v>
      </c>
      <c r="AC332" s="23"/>
      <c r="AD332" s="25">
        <f t="shared" si="158"/>
        <v>-7542.4257517795395</v>
      </c>
      <c r="AE332" s="25">
        <f t="shared" si="159"/>
        <v>-7542.4257517795395</v>
      </c>
      <c r="AF332" s="25">
        <f t="shared" si="160"/>
        <v>0</v>
      </c>
      <c r="AG332" s="25">
        <f t="shared" si="161"/>
        <v>0</v>
      </c>
      <c r="AH332" s="25">
        <f t="shared" si="162"/>
        <v>0</v>
      </c>
      <c r="AI332" s="25">
        <f t="shared" si="163"/>
        <v>0</v>
      </c>
      <c r="AJ332" s="25">
        <f t="shared" si="164"/>
        <v>0</v>
      </c>
      <c r="AK332" s="25">
        <f t="shared" si="165"/>
        <v>0</v>
      </c>
      <c r="AL332" s="25">
        <f t="shared" si="166"/>
        <v>0</v>
      </c>
      <c r="AM332" s="25">
        <f t="shared" si="167"/>
        <v>0</v>
      </c>
      <c r="AO332">
        <f t="shared" si="152"/>
        <v>-0.83333333333333215</v>
      </c>
    </row>
    <row r="333" spans="1:41" x14ac:dyDescent="0.3">
      <c r="A333" s="4">
        <f t="shared" si="174"/>
        <v>324</v>
      </c>
      <c r="B333">
        <v>1068.9661559832616</v>
      </c>
      <c r="C333" s="5">
        <f t="shared" si="153"/>
        <v>227</v>
      </c>
      <c r="D333" s="6">
        <f t="shared" si="168"/>
        <v>2.9999999999999558E-3</v>
      </c>
      <c r="E333" s="7">
        <f t="shared" si="154"/>
        <v>5091255.0496377228</v>
      </c>
      <c r="I333" s="14"/>
      <c r="J333" s="14"/>
      <c r="K333" s="18"/>
      <c r="L333" s="7">
        <f t="shared" si="155"/>
        <v>42626.805281509849</v>
      </c>
      <c r="M333" s="7">
        <f t="shared" si="150"/>
        <v>4679962.7956232978</v>
      </c>
      <c r="N333" s="14">
        <f t="shared" si="169"/>
        <v>39.876664984122584</v>
      </c>
      <c r="O333" s="13">
        <f t="shared" si="151"/>
        <v>18826.137023173091</v>
      </c>
      <c r="P333" s="7">
        <f t="shared" si="170"/>
        <v>20124503.325675502</v>
      </c>
      <c r="Q333" s="12">
        <f t="shared" si="175"/>
        <v>323</v>
      </c>
      <c r="R333" s="9">
        <v>1068.9661559832616</v>
      </c>
      <c r="S333" s="11">
        <f t="shared" si="148"/>
        <v>2.9999999999999558E-3</v>
      </c>
      <c r="T333" s="10">
        <f t="shared" si="171"/>
        <v>12405045.791722743</v>
      </c>
      <c r="U333" s="10">
        <f t="shared" si="149"/>
        <v>35863746.573626541</v>
      </c>
      <c r="V333" s="10">
        <f t="shared" si="172"/>
        <v>1000</v>
      </c>
      <c r="W333" s="10">
        <f t="shared" si="173"/>
        <v>817105.61333534098</v>
      </c>
      <c r="X333" s="9">
        <f t="shared" si="156"/>
        <v>0.935483311985846</v>
      </c>
      <c r="Y333" s="9">
        <f t="shared" si="176"/>
        <v>33550.871908229194</v>
      </c>
      <c r="AA333" s="10">
        <f t="shared" si="157"/>
        <v>7542.4257517795395</v>
      </c>
      <c r="AB333" s="10">
        <f t="shared" si="177"/>
        <v>2443745.9435765692</v>
      </c>
      <c r="AC333" s="23"/>
      <c r="AD333" s="25">
        <f t="shared" si="158"/>
        <v>-7542.4257517795395</v>
      </c>
      <c r="AE333" s="25">
        <f t="shared" si="159"/>
        <v>-7542.4257517795395</v>
      </c>
      <c r="AF333" s="25">
        <f t="shared" si="160"/>
        <v>0</v>
      </c>
      <c r="AG333" s="25">
        <f t="shared" si="161"/>
        <v>0</v>
      </c>
      <c r="AH333" s="25">
        <f t="shared" si="162"/>
        <v>0</v>
      </c>
      <c r="AI333" s="25">
        <f t="shared" si="163"/>
        <v>0</v>
      </c>
      <c r="AJ333" s="25">
        <f t="shared" si="164"/>
        <v>0</v>
      </c>
      <c r="AK333" s="25">
        <f t="shared" si="165"/>
        <v>0</v>
      </c>
      <c r="AL333" s="25">
        <f t="shared" si="166"/>
        <v>0</v>
      </c>
      <c r="AM333" s="25">
        <f t="shared" si="167"/>
        <v>0</v>
      </c>
      <c r="AO333">
        <f t="shared" si="152"/>
        <v>-0.91666666666666785</v>
      </c>
    </row>
    <row r="334" spans="1:41" x14ac:dyDescent="0.3">
      <c r="A334" s="4">
        <f t="shared" si="174"/>
        <v>325</v>
      </c>
      <c r="B334">
        <v>1092.4834114148935</v>
      </c>
      <c r="C334" s="5">
        <f t="shared" si="153"/>
        <v>228</v>
      </c>
      <c r="D334" s="6">
        <f t="shared" si="168"/>
        <v>2.2000000000000079E-2</v>
      </c>
      <c r="E334" s="7">
        <f t="shared" si="154"/>
        <v>5141287.4543510806</v>
      </c>
      <c r="I334" s="14"/>
      <c r="J334" s="14"/>
      <c r="K334" s="18"/>
      <c r="L334" s="7">
        <f t="shared" si="155"/>
        <v>46932.112614942343</v>
      </c>
      <c r="M334" s="7">
        <f t="shared" si="150"/>
        <v>4726894.9082382405</v>
      </c>
      <c r="N334" s="14">
        <f t="shared" si="169"/>
        <v>42.959107776437342</v>
      </c>
      <c r="O334" s="13">
        <f t="shared" si="151"/>
        <v>18869.096130949529</v>
      </c>
      <c r="P334" s="7">
        <f t="shared" si="170"/>
        <v>20614174.511455309</v>
      </c>
      <c r="Q334" s="12">
        <f t="shared" si="175"/>
        <v>324</v>
      </c>
      <c r="R334" s="9">
        <v>1092.4834114148935</v>
      </c>
      <c r="S334" s="11">
        <f t="shared" ref="S334:S397" si="178">(R334-R333)/R333</f>
        <v>2.2000000000000079E-2</v>
      </c>
      <c r="T334" s="10">
        <f t="shared" si="171"/>
        <v>12516026.452620143</v>
      </c>
      <c r="U334" s="10">
        <f t="shared" ref="U334:U397" si="179">(U333+V333)*(1+S334)</f>
        <v>36653770.998246327</v>
      </c>
      <c r="V334" s="10">
        <f t="shared" si="172"/>
        <v>1000</v>
      </c>
      <c r="W334" s="10">
        <f t="shared" si="173"/>
        <v>818105.61333534098</v>
      </c>
      <c r="X334" s="9">
        <f t="shared" si="156"/>
        <v>0.9153457064440762</v>
      </c>
      <c r="Y334" s="9">
        <f t="shared" si="176"/>
        <v>33551.787253935639</v>
      </c>
      <c r="AA334" s="10">
        <f t="shared" si="157"/>
        <v>7542.4257517795395</v>
      </c>
      <c r="AB334" s="10">
        <f t="shared" si="177"/>
        <v>2451288.3693283489</v>
      </c>
      <c r="AC334" s="23"/>
      <c r="AD334" s="25">
        <f t="shared" si="158"/>
        <v>-7542.4257517795395</v>
      </c>
      <c r="AE334" s="25">
        <f t="shared" si="159"/>
        <v>-7542.4257517795395</v>
      </c>
      <c r="AF334" s="25">
        <f t="shared" si="160"/>
        <v>0</v>
      </c>
      <c r="AG334" s="25">
        <f t="shared" si="161"/>
        <v>0</v>
      </c>
      <c r="AH334" s="25">
        <f t="shared" si="162"/>
        <v>0</v>
      </c>
      <c r="AI334" s="25">
        <f t="shared" si="163"/>
        <v>0</v>
      </c>
      <c r="AJ334" s="25">
        <f t="shared" si="164"/>
        <v>0</v>
      </c>
      <c r="AK334" s="25">
        <f t="shared" si="165"/>
        <v>0</v>
      </c>
      <c r="AL334" s="25">
        <f t="shared" si="166"/>
        <v>0</v>
      </c>
      <c r="AM334" s="25">
        <f t="shared" si="167"/>
        <v>0</v>
      </c>
      <c r="AO334">
        <f t="shared" si="152"/>
        <v>0</v>
      </c>
    </row>
    <row r="335" spans="1:41" x14ac:dyDescent="0.3">
      <c r="A335" s="4">
        <f t="shared" si="174"/>
        <v>326</v>
      </c>
      <c r="B335">
        <v>1001.8072882674574</v>
      </c>
      <c r="C335" s="5">
        <f t="shared" si="153"/>
        <v>229</v>
      </c>
      <c r="D335" s="6">
        <f t="shared" si="168"/>
        <v>-8.2999999999999949E-2</v>
      </c>
      <c r="E335" s="7">
        <f t="shared" si="154"/>
        <v>5191736.7957703844</v>
      </c>
      <c r="I335" s="14"/>
      <c r="J335" s="14"/>
      <c r="K335" s="18"/>
      <c r="L335" s="7">
        <f t="shared" si="155"/>
        <v>46932.112614942343</v>
      </c>
      <c r="M335" s="7">
        <f t="shared" si="150"/>
        <v>4773827.0208531832</v>
      </c>
      <c r="N335" s="14">
        <f t="shared" si="169"/>
        <v>46.847445775831339</v>
      </c>
      <c r="O335" s="13">
        <f t="shared" si="151"/>
        <v>18915.94357672536</v>
      </c>
      <c r="P335" s="7">
        <f t="shared" si="170"/>
        <v>18950130.139619462</v>
      </c>
      <c r="Q335" s="12">
        <f t="shared" si="175"/>
        <v>325</v>
      </c>
      <c r="R335" s="9">
        <v>1001.8072882674574</v>
      </c>
      <c r="S335" s="11">
        <f t="shared" si="178"/>
        <v>-8.2999999999999949E-2</v>
      </c>
      <c r="T335" s="10">
        <f t="shared" si="171"/>
        <v>12627931.952358354</v>
      </c>
      <c r="U335" s="10">
        <f t="shared" si="179"/>
        <v>33612425.005391881</v>
      </c>
      <c r="V335" s="10">
        <f t="shared" si="172"/>
        <v>1000</v>
      </c>
      <c r="W335" s="10">
        <f t="shared" si="173"/>
        <v>819105.61333534098</v>
      </c>
      <c r="X335" s="9">
        <f t="shared" si="156"/>
        <v>0.99819597213094458</v>
      </c>
      <c r="Y335" s="9">
        <f t="shared" si="176"/>
        <v>33552.785449907773</v>
      </c>
      <c r="AA335" s="10">
        <f t="shared" si="157"/>
        <v>7542.4257517795395</v>
      </c>
      <c r="AB335" s="10">
        <f t="shared" si="177"/>
        <v>2458830.7950801286</v>
      </c>
      <c r="AC335" s="23"/>
      <c r="AD335" s="25">
        <f t="shared" si="158"/>
        <v>-7542.4257517795395</v>
      </c>
      <c r="AE335" s="25">
        <f t="shared" si="159"/>
        <v>-7542.4257517795395</v>
      </c>
      <c r="AF335" s="25">
        <f t="shared" si="160"/>
        <v>0</v>
      </c>
      <c r="AG335" s="25">
        <f t="shared" si="161"/>
        <v>0</v>
      </c>
      <c r="AH335" s="25">
        <f t="shared" si="162"/>
        <v>0</v>
      </c>
      <c r="AI335" s="25">
        <f t="shared" si="163"/>
        <v>0</v>
      </c>
      <c r="AJ335" s="25">
        <f t="shared" si="164"/>
        <v>0</v>
      </c>
      <c r="AK335" s="25">
        <f t="shared" si="165"/>
        <v>0</v>
      </c>
      <c r="AL335" s="25">
        <f t="shared" si="166"/>
        <v>0</v>
      </c>
      <c r="AM335" s="25">
        <f t="shared" si="167"/>
        <v>0</v>
      </c>
      <c r="AO335">
        <f t="shared" si="152"/>
        <v>-8.3333333333332149E-2</v>
      </c>
    </row>
    <row r="336" spans="1:41" x14ac:dyDescent="0.3">
      <c r="A336" s="4">
        <f t="shared" si="174"/>
        <v>327</v>
      </c>
      <c r="B336">
        <v>1021.8434340328065</v>
      </c>
      <c r="C336" s="5">
        <f t="shared" si="153"/>
        <v>230</v>
      </c>
      <c r="D336" s="6">
        <f t="shared" si="168"/>
        <v>0.02</v>
      </c>
      <c r="E336" s="7">
        <f t="shared" si="154"/>
        <v>5242606.548368182</v>
      </c>
      <c r="I336" s="14"/>
      <c r="J336" s="14"/>
      <c r="K336" s="18"/>
      <c r="L336" s="7">
        <f t="shared" si="155"/>
        <v>46932.112614942343</v>
      </c>
      <c r="M336" s="7">
        <f t="shared" si="150"/>
        <v>4820759.1334681259</v>
      </c>
      <c r="N336" s="14">
        <f t="shared" si="169"/>
        <v>45.928868407677783</v>
      </c>
      <c r="O336" s="13">
        <f t="shared" si="151"/>
        <v>18961.872445133038</v>
      </c>
      <c r="P336" s="7">
        <f t="shared" si="170"/>
        <v>19376064.855026793</v>
      </c>
      <c r="Q336" s="12">
        <f t="shared" si="175"/>
        <v>326</v>
      </c>
      <c r="R336" s="9">
        <v>1021.8434340328065</v>
      </c>
      <c r="S336" s="11">
        <f t="shared" si="178"/>
        <v>0.02</v>
      </c>
      <c r="T336" s="10">
        <f t="shared" si="171"/>
        <v>12740769.99792772</v>
      </c>
      <c r="U336" s="10">
        <f t="shared" si="179"/>
        <v>34285693.505499721</v>
      </c>
      <c r="V336" s="10">
        <f t="shared" si="172"/>
        <v>1000</v>
      </c>
      <c r="W336" s="10">
        <f t="shared" si="173"/>
        <v>820105.61333534098</v>
      </c>
      <c r="X336" s="9">
        <f t="shared" si="156"/>
        <v>0.97862350208916138</v>
      </c>
      <c r="Y336" s="9">
        <f t="shared" si="176"/>
        <v>33553.76407340986</v>
      </c>
      <c r="AA336" s="10">
        <f t="shared" si="157"/>
        <v>7542.4257517795395</v>
      </c>
      <c r="AB336" s="10">
        <f t="shared" si="177"/>
        <v>2466373.2208319083</v>
      </c>
      <c r="AC336" s="23"/>
      <c r="AD336" s="25">
        <f t="shared" si="158"/>
        <v>-7542.4257517795395</v>
      </c>
      <c r="AE336" s="25">
        <f t="shared" si="159"/>
        <v>-7542.4257517795395</v>
      </c>
      <c r="AF336" s="25">
        <f t="shared" si="160"/>
        <v>0</v>
      </c>
      <c r="AG336" s="25">
        <f t="shared" si="161"/>
        <v>0</v>
      </c>
      <c r="AH336" s="25">
        <f t="shared" si="162"/>
        <v>0</v>
      </c>
      <c r="AI336" s="25">
        <f t="shared" si="163"/>
        <v>0</v>
      </c>
      <c r="AJ336" s="25">
        <f t="shared" si="164"/>
        <v>0</v>
      </c>
      <c r="AK336" s="25">
        <f t="shared" si="165"/>
        <v>0</v>
      </c>
      <c r="AL336" s="25">
        <f t="shared" si="166"/>
        <v>0</v>
      </c>
      <c r="AM336" s="25">
        <f t="shared" si="167"/>
        <v>0</v>
      </c>
      <c r="AO336">
        <f t="shared" si="152"/>
        <v>-0.16666666666666785</v>
      </c>
    </row>
    <row r="337" spans="1:41" x14ac:dyDescent="0.3">
      <c r="A337" s="4">
        <f t="shared" si="174"/>
        <v>328</v>
      </c>
      <c r="B337">
        <v>1093.3724744151029</v>
      </c>
      <c r="C337" s="5">
        <f t="shared" si="153"/>
        <v>231</v>
      </c>
      <c r="D337" s="6">
        <f t="shared" si="168"/>
        <v>6.9999999999999993E-2</v>
      </c>
      <c r="E337" s="7">
        <f t="shared" si="154"/>
        <v>5293900.2155709583</v>
      </c>
      <c r="I337" s="14"/>
      <c r="J337" s="14"/>
      <c r="K337" s="18"/>
      <c r="L337" s="7">
        <f t="shared" si="155"/>
        <v>46932.112614942343</v>
      </c>
      <c r="M337" s="7">
        <f t="shared" si="150"/>
        <v>4867691.2460830687</v>
      </c>
      <c r="N337" s="14">
        <f t="shared" si="169"/>
        <v>42.924176081941852</v>
      </c>
      <c r="O337" s="13">
        <f t="shared" si="151"/>
        <v>19004.79662121498</v>
      </c>
      <c r="P337" s="7">
        <f t="shared" si="170"/>
        <v>20779321.507493611</v>
      </c>
      <c r="Q337" s="12">
        <f t="shared" si="175"/>
        <v>327</v>
      </c>
      <c r="R337" s="9">
        <v>1093.3724744151029</v>
      </c>
      <c r="S337" s="11">
        <f t="shared" si="178"/>
        <v>6.9999999999999993E-2</v>
      </c>
      <c r="T337" s="10">
        <f t="shared" si="171"/>
        <v>12854548.360543491</v>
      </c>
      <c r="U337" s="10">
        <f t="shared" si="179"/>
        <v>36686762.050884701</v>
      </c>
      <c r="V337" s="10">
        <f t="shared" si="172"/>
        <v>1000</v>
      </c>
      <c r="W337" s="10">
        <f t="shared" si="173"/>
        <v>821105.61333534098</v>
      </c>
      <c r="X337" s="9">
        <f t="shared" si="156"/>
        <v>0.91460140382164612</v>
      </c>
      <c r="Y337" s="9">
        <f t="shared" si="176"/>
        <v>33554.67867481368</v>
      </c>
      <c r="AA337" s="10">
        <f t="shared" si="157"/>
        <v>7542.4257517795395</v>
      </c>
      <c r="AB337" s="10">
        <f t="shared" si="177"/>
        <v>2473915.646583688</v>
      </c>
      <c r="AC337" s="23"/>
      <c r="AD337" s="25">
        <f t="shared" si="158"/>
        <v>-7542.4257517795395</v>
      </c>
      <c r="AE337" s="25">
        <f t="shared" si="159"/>
        <v>-7542.4257517795395</v>
      </c>
      <c r="AF337" s="25">
        <f t="shared" si="160"/>
        <v>0</v>
      </c>
      <c r="AG337" s="25">
        <f t="shared" si="161"/>
        <v>0</v>
      </c>
      <c r="AH337" s="25">
        <f t="shared" si="162"/>
        <v>0</v>
      </c>
      <c r="AI337" s="25">
        <f t="shared" si="163"/>
        <v>0</v>
      </c>
      <c r="AJ337" s="25">
        <f t="shared" si="164"/>
        <v>0</v>
      </c>
      <c r="AK337" s="25">
        <f t="shared" si="165"/>
        <v>0</v>
      </c>
      <c r="AL337" s="25">
        <f t="shared" si="166"/>
        <v>0</v>
      </c>
      <c r="AM337" s="25">
        <f t="shared" si="167"/>
        <v>0</v>
      </c>
      <c r="AO337">
        <f t="shared" si="152"/>
        <v>-0.25</v>
      </c>
    </row>
    <row r="338" spans="1:41" x14ac:dyDescent="0.3">
      <c r="A338" s="4">
        <f t="shared" si="174"/>
        <v>329</v>
      </c>
      <c r="B338">
        <v>1149.1344706102732</v>
      </c>
      <c r="C338" s="5">
        <f t="shared" si="153"/>
        <v>232</v>
      </c>
      <c r="D338" s="6">
        <f t="shared" si="168"/>
        <v>5.099999999999999E-2</v>
      </c>
      <c r="E338" s="7">
        <f t="shared" si="154"/>
        <v>5345621.3300004285</v>
      </c>
      <c r="I338" s="14"/>
      <c r="J338" s="14"/>
      <c r="K338" s="18"/>
      <c r="L338" s="7">
        <f t="shared" si="155"/>
        <v>46932.112614942343</v>
      </c>
      <c r="M338" s="7">
        <f t="shared" si="150"/>
        <v>4914623.3586980114</v>
      </c>
      <c r="N338" s="14">
        <f t="shared" si="169"/>
        <v>40.841271248279597</v>
      </c>
      <c r="O338" s="13">
        <f t="shared" si="151"/>
        <v>19045.637892463259</v>
      </c>
      <c r="P338" s="7">
        <f t="shared" si="170"/>
        <v>21885999.016990725</v>
      </c>
      <c r="Q338" s="12">
        <f t="shared" si="175"/>
        <v>328</v>
      </c>
      <c r="R338" s="9">
        <v>1149.1344706102732</v>
      </c>
      <c r="S338" s="11">
        <f t="shared" si="178"/>
        <v>5.099999999999999E-2</v>
      </c>
      <c r="T338" s="10">
        <f t="shared" si="171"/>
        <v>12969274.876181068</v>
      </c>
      <c r="U338" s="10">
        <f t="shared" si="179"/>
        <v>38558837.915479816</v>
      </c>
      <c r="V338" s="10">
        <f t="shared" si="172"/>
        <v>1000</v>
      </c>
      <c r="W338" s="10">
        <f t="shared" si="173"/>
        <v>822105.61333534098</v>
      </c>
      <c r="X338" s="9">
        <f t="shared" si="156"/>
        <v>0.87022017490166137</v>
      </c>
      <c r="Y338" s="9">
        <f t="shared" si="176"/>
        <v>33555.548894988584</v>
      </c>
      <c r="AA338" s="10">
        <f t="shared" si="157"/>
        <v>7542.4257517795395</v>
      </c>
      <c r="AB338" s="10">
        <f t="shared" si="177"/>
        <v>2481458.0723354677</v>
      </c>
      <c r="AC338" s="23"/>
      <c r="AD338" s="25">
        <f t="shared" si="158"/>
        <v>-7542.4257517795395</v>
      </c>
      <c r="AE338" s="25">
        <f t="shared" si="159"/>
        <v>-7542.4257517795395</v>
      </c>
      <c r="AF338" s="25">
        <f t="shared" si="160"/>
        <v>0</v>
      </c>
      <c r="AG338" s="25">
        <f t="shared" si="161"/>
        <v>0</v>
      </c>
      <c r="AH338" s="25">
        <f t="shared" si="162"/>
        <v>0</v>
      </c>
      <c r="AI338" s="25">
        <f t="shared" si="163"/>
        <v>0</v>
      </c>
      <c r="AJ338" s="25">
        <f t="shared" si="164"/>
        <v>0</v>
      </c>
      <c r="AK338" s="25">
        <f t="shared" si="165"/>
        <v>0</v>
      </c>
      <c r="AL338" s="25">
        <f t="shared" si="166"/>
        <v>0</v>
      </c>
      <c r="AM338" s="25">
        <f t="shared" si="167"/>
        <v>0</v>
      </c>
      <c r="AO338">
        <f t="shared" si="152"/>
        <v>-0.33333333333333215</v>
      </c>
    </row>
    <row r="339" spans="1:41" x14ac:dyDescent="0.3">
      <c r="A339" s="4">
        <f t="shared" si="174"/>
        <v>330</v>
      </c>
      <c r="B339">
        <v>1154.8801429633245</v>
      </c>
      <c r="C339" s="5">
        <f t="shared" si="153"/>
        <v>233</v>
      </c>
      <c r="D339" s="6">
        <f t="shared" si="168"/>
        <v>4.9999999999999463E-3</v>
      </c>
      <c r="E339" s="7">
        <f t="shared" si="154"/>
        <v>5397773.4537168108</v>
      </c>
      <c r="I339" s="14"/>
      <c r="J339" s="14"/>
      <c r="K339" s="18"/>
      <c r="L339" s="7">
        <f t="shared" si="155"/>
        <v>46932.112614942343</v>
      </c>
      <c r="M339" s="7">
        <f t="shared" si="150"/>
        <v>4961555.4713129541</v>
      </c>
      <c r="N339" s="14">
        <f t="shared" si="169"/>
        <v>40.638080844059303</v>
      </c>
      <c r="O339" s="13">
        <f t="shared" si="151"/>
        <v>19086.275973307318</v>
      </c>
      <c r="P339" s="7">
        <f t="shared" si="170"/>
        <v>22042361.124690622</v>
      </c>
      <c r="Q339" s="12">
        <f t="shared" si="175"/>
        <v>329</v>
      </c>
      <c r="R339" s="9">
        <v>1154.8801429633245</v>
      </c>
      <c r="S339" s="11">
        <f t="shared" si="178"/>
        <v>4.9999999999999463E-3</v>
      </c>
      <c r="T339" s="10">
        <f t="shared" si="171"/>
        <v>13084957.446115619</v>
      </c>
      <c r="U339" s="10">
        <f t="shared" si="179"/>
        <v>38752637.10505721</v>
      </c>
      <c r="V339" s="10">
        <f t="shared" si="172"/>
        <v>1000</v>
      </c>
      <c r="W339" s="10">
        <f t="shared" si="173"/>
        <v>823105.61333534098</v>
      </c>
      <c r="X339" s="9">
        <f t="shared" si="156"/>
        <v>0.86589072129518552</v>
      </c>
      <c r="Y339" s="9">
        <f t="shared" si="176"/>
        <v>33556.41478570988</v>
      </c>
      <c r="AA339" s="10">
        <f t="shared" si="157"/>
        <v>7542.4257517795395</v>
      </c>
      <c r="AB339" s="10">
        <f t="shared" si="177"/>
        <v>2489000.4980872474</v>
      </c>
      <c r="AC339" s="23"/>
      <c r="AD339" s="25">
        <f t="shared" si="158"/>
        <v>-7542.4257517795395</v>
      </c>
      <c r="AE339" s="25">
        <f t="shared" si="159"/>
        <v>-7542.4257517795395</v>
      </c>
      <c r="AF339" s="25">
        <f t="shared" si="160"/>
        <v>0</v>
      </c>
      <c r="AG339" s="25">
        <f t="shared" si="161"/>
        <v>0</v>
      </c>
      <c r="AH339" s="25">
        <f t="shared" si="162"/>
        <v>0</v>
      </c>
      <c r="AI339" s="25">
        <f t="shared" si="163"/>
        <v>0</v>
      </c>
      <c r="AJ339" s="25">
        <f t="shared" si="164"/>
        <v>0</v>
      </c>
      <c r="AK339" s="25">
        <f t="shared" si="165"/>
        <v>0</v>
      </c>
      <c r="AL339" s="25">
        <f t="shared" si="166"/>
        <v>0</v>
      </c>
      <c r="AM339" s="25">
        <f t="shared" si="167"/>
        <v>0</v>
      </c>
      <c r="AO339">
        <f t="shared" si="152"/>
        <v>-0.41666666666666785</v>
      </c>
    </row>
    <row r="340" spans="1:41" x14ac:dyDescent="0.3">
      <c r="A340" s="4">
        <f t="shared" si="174"/>
        <v>331</v>
      </c>
      <c r="B340">
        <v>1211.4692699685272</v>
      </c>
      <c r="C340" s="5">
        <f t="shared" si="153"/>
        <v>234</v>
      </c>
      <c r="D340" s="6">
        <f t="shared" si="168"/>
        <v>4.8999999999999849E-2</v>
      </c>
      <c r="E340" s="7">
        <f t="shared" si="154"/>
        <v>5450360.1784641612</v>
      </c>
      <c r="I340" s="14"/>
      <c r="J340" s="14"/>
      <c r="K340" s="18"/>
      <c r="L340" s="7">
        <f t="shared" si="155"/>
        <v>46932.112614942343</v>
      </c>
      <c r="M340" s="7">
        <f t="shared" si="150"/>
        <v>5008487.5839278968</v>
      </c>
      <c r="N340" s="14">
        <f t="shared" si="169"/>
        <v>38.739829212639947</v>
      </c>
      <c r="O340" s="13">
        <f t="shared" si="151"/>
        <v>19125.015802519956</v>
      </c>
      <c r="P340" s="7">
        <f t="shared" si="170"/>
        <v>23169368.9324154</v>
      </c>
      <c r="Q340" s="12">
        <f t="shared" si="175"/>
        <v>330</v>
      </c>
      <c r="R340" s="9">
        <v>1211.4692699685272</v>
      </c>
      <c r="S340" s="11">
        <f t="shared" si="178"/>
        <v>4.8999999999999849E-2</v>
      </c>
      <c r="T340" s="10">
        <f t="shared" si="171"/>
        <v>13201604.037466293</v>
      </c>
      <c r="U340" s="10">
        <f t="shared" si="179"/>
        <v>40652565.323205009</v>
      </c>
      <c r="V340" s="10">
        <f t="shared" si="172"/>
        <v>1000</v>
      </c>
      <c r="W340" s="10">
        <f t="shared" si="173"/>
        <v>824105.61333534098</v>
      </c>
      <c r="X340" s="9">
        <f t="shared" si="156"/>
        <v>0.82544396691628752</v>
      </c>
      <c r="Y340" s="9">
        <f t="shared" si="176"/>
        <v>33557.240229676798</v>
      </c>
      <c r="AA340" s="10">
        <f t="shared" si="157"/>
        <v>7542.4257517795395</v>
      </c>
      <c r="AB340" s="10">
        <f t="shared" si="177"/>
        <v>2496542.9238390271</v>
      </c>
      <c r="AC340" s="23"/>
      <c r="AD340" s="25">
        <f t="shared" si="158"/>
        <v>-7542.4257517795395</v>
      </c>
      <c r="AE340" s="25">
        <f t="shared" si="159"/>
        <v>-7542.4257517795395</v>
      </c>
      <c r="AF340" s="25">
        <f t="shared" si="160"/>
        <v>0</v>
      </c>
      <c r="AG340" s="25">
        <f t="shared" si="161"/>
        <v>0</v>
      </c>
      <c r="AH340" s="25">
        <f t="shared" si="162"/>
        <v>0</v>
      </c>
      <c r="AI340" s="25">
        <f t="shared" si="163"/>
        <v>0</v>
      </c>
      <c r="AJ340" s="25">
        <f t="shared" si="164"/>
        <v>0</v>
      </c>
      <c r="AK340" s="25">
        <f t="shared" si="165"/>
        <v>0</v>
      </c>
      <c r="AL340" s="25">
        <f t="shared" si="166"/>
        <v>0</v>
      </c>
      <c r="AM340" s="25">
        <f t="shared" si="167"/>
        <v>0</v>
      </c>
      <c r="AO340">
        <f t="shared" si="152"/>
        <v>-0.5</v>
      </c>
    </row>
    <row r="341" spans="1:41" x14ac:dyDescent="0.3">
      <c r="A341" s="4">
        <f t="shared" si="174"/>
        <v>332</v>
      </c>
      <c r="B341">
        <v>1194.5087001889679</v>
      </c>
      <c r="C341" s="5">
        <f t="shared" si="153"/>
        <v>235</v>
      </c>
      <c r="D341" s="6">
        <f t="shared" si="168"/>
        <v>-1.3999999999999986E-2</v>
      </c>
      <c r="E341" s="7">
        <f t="shared" si="154"/>
        <v>5503385.1259177402</v>
      </c>
      <c r="I341" s="14"/>
      <c r="J341" s="14"/>
      <c r="K341" s="18"/>
      <c r="L341" s="7">
        <f t="shared" si="155"/>
        <v>46932.112614942343</v>
      </c>
      <c r="M341" s="7">
        <f t="shared" si="150"/>
        <v>5055419.6965428395</v>
      </c>
      <c r="N341" s="14">
        <f t="shared" si="169"/>
        <v>39.289887639594269</v>
      </c>
      <c r="O341" s="13">
        <f t="shared" si="151"/>
        <v>19164.305690159552</v>
      </c>
      <c r="P341" s="7">
        <f t="shared" si="170"/>
        <v>22891929.879976526</v>
      </c>
      <c r="Q341" s="12">
        <f t="shared" si="175"/>
        <v>331</v>
      </c>
      <c r="R341" s="9">
        <v>1194.5087001889679</v>
      </c>
      <c r="S341" s="11">
        <f t="shared" si="178"/>
        <v>-1.3999999999999986E-2</v>
      </c>
      <c r="T341" s="10">
        <f t="shared" si="171"/>
        <v>13319222.683744889</v>
      </c>
      <c r="U341" s="10">
        <f t="shared" si="179"/>
        <v>40084415.408680141</v>
      </c>
      <c r="V341" s="10">
        <f t="shared" si="172"/>
        <v>1000</v>
      </c>
      <c r="W341" s="10">
        <f t="shared" si="173"/>
        <v>825105.61333534098</v>
      </c>
      <c r="X341" s="9">
        <f t="shared" si="156"/>
        <v>0.83716426664937882</v>
      </c>
      <c r="Y341" s="9">
        <f t="shared" si="176"/>
        <v>33558.077393943444</v>
      </c>
      <c r="AA341" s="10">
        <f t="shared" si="157"/>
        <v>7542.4257517795395</v>
      </c>
      <c r="AB341" s="10">
        <f t="shared" si="177"/>
        <v>2504085.3495908068</v>
      </c>
      <c r="AC341" s="23"/>
      <c r="AD341" s="25">
        <f t="shared" si="158"/>
        <v>-7542.4257517795395</v>
      </c>
      <c r="AE341" s="25">
        <f t="shared" si="159"/>
        <v>-7542.4257517795395</v>
      </c>
      <c r="AF341" s="25">
        <f t="shared" si="160"/>
        <v>0</v>
      </c>
      <c r="AG341" s="25">
        <f t="shared" si="161"/>
        <v>0</v>
      </c>
      <c r="AH341" s="25">
        <f t="shared" si="162"/>
        <v>0</v>
      </c>
      <c r="AI341" s="25">
        <f t="shared" si="163"/>
        <v>0</v>
      </c>
      <c r="AJ341" s="25">
        <f t="shared" si="164"/>
        <v>0</v>
      </c>
      <c r="AK341" s="25">
        <f t="shared" si="165"/>
        <v>0</v>
      </c>
      <c r="AL341" s="25">
        <f t="shared" si="166"/>
        <v>0</v>
      </c>
      <c r="AM341" s="25">
        <f t="shared" si="167"/>
        <v>0</v>
      </c>
      <c r="AO341">
        <f t="shared" si="152"/>
        <v>-0.58333333333333215</v>
      </c>
    </row>
    <row r="342" spans="1:41" x14ac:dyDescent="0.3">
      <c r="A342" s="4">
        <f t="shared" si="174"/>
        <v>333</v>
      </c>
      <c r="B342">
        <v>1343.8222877125888</v>
      </c>
      <c r="C342" s="5">
        <f t="shared" si="153"/>
        <v>236</v>
      </c>
      <c r="D342" s="6">
        <f t="shared" si="168"/>
        <v>0.125</v>
      </c>
      <c r="E342" s="7">
        <f t="shared" si="154"/>
        <v>5556851.9479334326</v>
      </c>
      <c r="I342" s="14"/>
      <c r="J342" s="14"/>
      <c r="K342" s="18"/>
      <c r="L342" s="7">
        <f t="shared" si="155"/>
        <v>46932.112614942343</v>
      </c>
      <c r="M342" s="7">
        <f t="shared" si="150"/>
        <v>5102351.8091577822</v>
      </c>
      <c r="N342" s="14">
        <f t="shared" si="169"/>
        <v>34.924344568528241</v>
      </c>
      <c r="O342" s="13">
        <f t="shared" si="151"/>
        <v>19199.23003472808</v>
      </c>
      <c r="P342" s="7">
        <f t="shared" si="170"/>
        <v>25800353.227588534</v>
      </c>
      <c r="Q342" s="12">
        <f t="shared" si="175"/>
        <v>332</v>
      </c>
      <c r="R342" s="9">
        <v>1343.8222877125888</v>
      </c>
      <c r="S342" s="11">
        <f t="shared" si="178"/>
        <v>0.125</v>
      </c>
      <c r="T342" s="10">
        <f t="shared" si="171"/>
        <v>13437821.485409142</v>
      </c>
      <c r="U342" s="10">
        <f t="shared" si="179"/>
        <v>45096092.334765159</v>
      </c>
      <c r="V342" s="10">
        <f t="shared" si="172"/>
        <v>1000</v>
      </c>
      <c r="W342" s="10">
        <f t="shared" si="173"/>
        <v>826105.61333534098</v>
      </c>
      <c r="X342" s="9">
        <f t="shared" si="156"/>
        <v>0.74414601479944786</v>
      </c>
      <c r="Y342" s="9">
        <f t="shared" si="176"/>
        <v>33558.82153995824</v>
      </c>
      <c r="AA342" s="10">
        <f t="shared" si="157"/>
        <v>7542.4257517795395</v>
      </c>
      <c r="AB342" s="10">
        <f t="shared" si="177"/>
        <v>2511627.7753425865</v>
      </c>
      <c r="AC342" s="23"/>
      <c r="AD342" s="25">
        <f t="shared" si="158"/>
        <v>-7542.4257517795395</v>
      </c>
      <c r="AE342" s="25">
        <f t="shared" si="159"/>
        <v>-7542.4257517795395</v>
      </c>
      <c r="AF342" s="25">
        <f t="shared" si="160"/>
        <v>0</v>
      </c>
      <c r="AG342" s="25">
        <f t="shared" si="161"/>
        <v>0</v>
      </c>
      <c r="AH342" s="25">
        <f t="shared" si="162"/>
        <v>0</v>
      </c>
      <c r="AI342" s="25">
        <f t="shared" si="163"/>
        <v>0</v>
      </c>
      <c r="AJ342" s="25">
        <f t="shared" si="164"/>
        <v>0</v>
      </c>
      <c r="AK342" s="25">
        <f t="shared" si="165"/>
        <v>0</v>
      </c>
      <c r="AL342" s="25">
        <f t="shared" si="166"/>
        <v>0</v>
      </c>
      <c r="AM342" s="25">
        <f t="shared" si="167"/>
        <v>0</v>
      </c>
      <c r="AO342">
        <f t="shared" si="152"/>
        <v>-0.66666666666666785</v>
      </c>
    </row>
    <row r="343" spans="1:41" x14ac:dyDescent="0.3">
      <c r="A343" s="4">
        <f t="shared" si="174"/>
        <v>334</v>
      </c>
      <c r="B343">
        <v>1578.9911880622919</v>
      </c>
      <c r="C343" s="5">
        <f t="shared" si="153"/>
        <v>237</v>
      </c>
      <c r="D343" s="6">
        <f t="shared" si="168"/>
        <v>0.17500000000000004</v>
      </c>
      <c r="E343" s="7">
        <f t="shared" si="154"/>
        <v>5610764.326799253</v>
      </c>
      <c r="I343" s="14"/>
      <c r="J343" s="14"/>
      <c r="K343" s="18"/>
      <c r="L343" s="7">
        <f t="shared" si="155"/>
        <v>46932.112614942343</v>
      </c>
      <c r="M343" s="7">
        <f t="shared" ref="M343:M405" si="180">IF(C343="NA","NA",IF(M342="NA",L343,M342+L343))</f>
        <v>5149283.9217727249</v>
      </c>
      <c r="N343" s="14">
        <f t="shared" si="169"/>
        <v>29.722846441300629</v>
      </c>
      <c r="O343" s="13">
        <f t="shared" ref="O343:O405" si="181">IF(C343="NA","NA",IF(O342="NA",N343,O342+N343))</f>
        <v>19228.952881169382</v>
      </c>
      <c r="P343" s="7">
        <f t="shared" si="170"/>
        <v>30362347.155031472</v>
      </c>
      <c r="Q343" s="12">
        <f t="shared" si="175"/>
        <v>333</v>
      </c>
      <c r="R343" s="9">
        <v>1578.9911880622919</v>
      </c>
      <c r="S343" s="11">
        <f t="shared" si="178"/>
        <v>0.17500000000000004</v>
      </c>
      <c r="T343" s="10">
        <f t="shared" si="171"/>
        <v>13557408.610420592</v>
      </c>
      <c r="U343" s="10">
        <f t="shared" si="179"/>
        <v>52989083.49334906</v>
      </c>
      <c r="V343" s="10">
        <f t="shared" si="172"/>
        <v>1000</v>
      </c>
      <c r="W343" s="10">
        <f t="shared" si="173"/>
        <v>827105.61333534098</v>
      </c>
      <c r="X343" s="9">
        <f t="shared" si="156"/>
        <v>0.63331575727612577</v>
      </c>
      <c r="Y343" s="9">
        <f t="shared" si="176"/>
        <v>33559.454855715514</v>
      </c>
      <c r="AA343" s="10">
        <f t="shared" si="157"/>
        <v>7542.4257517795395</v>
      </c>
      <c r="AB343" s="10">
        <f t="shared" si="177"/>
        <v>2519170.2010943661</v>
      </c>
      <c r="AC343" s="23"/>
      <c r="AD343" s="25">
        <f t="shared" si="158"/>
        <v>-7542.4257517795395</v>
      </c>
      <c r="AE343" s="25">
        <f t="shared" si="159"/>
        <v>-7542.4257517795395</v>
      </c>
      <c r="AF343" s="25">
        <f t="shared" si="160"/>
        <v>0</v>
      </c>
      <c r="AG343" s="25">
        <f t="shared" si="161"/>
        <v>0</v>
      </c>
      <c r="AH343" s="25">
        <f t="shared" si="162"/>
        <v>0</v>
      </c>
      <c r="AI343" s="25">
        <f t="shared" si="163"/>
        <v>0</v>
      </c>
      <c r="AJ343" s="25">
        <f t="shared" si="164"/>
        <v>0</v>
      </c>
      <c r="AK343" s="25">
        <f t="shared" si="165"/>
        <v>0</v>
      </c>
      <c r="AL343" s="25">
        <f t="shared" si="166"/>
        <v>0</v>
      </c>
      <c r="AM343" s="25">
        <f t="shared" si="167"/>
        <v>0</v>
      </c>
      <c r="AO343">
        <f t="shared" si="152"/>
        <v>-0.75</v>
      </c>
    </row>
    <row r="344" spans="1:41" x14ac:dyDescent="0.3">
      <c r="A344" s="4">
        <f t="shared" si="174"/>
        <v>335</v>
      </c>
      <c r="B344">
        <v>1542.6743907368591</v>
      </c>
      <c r="C344" s="5">
        <f t="shared" si="153"/>
        <v>238</v>
      </c>
      <c r="D344" s="6">
        <f t="shared" si="168"/>
        <v>-2.3000000000000083E-2</v>
      </c>
      <c r="E344" s="7">
        <f t="shared" si="154"/>
        <v>5665125.9754889589</v>
      </c>
      <c r="I344" s="14"/>
      <c r="J344" s="14"/>
      <c r="K344" s="18"/>
      <c r="L344" s="7">
        <f t="shared" si="155"/>
        <v>46932.112614942343</v>
      </c>
      <c r="M344" s="7">
        <f t="shared" si="180"/>
        <v>5196216.0343876677</v>
      </c>
      <c r="N344" s="14">
        <f t="shared" si="169"/>
        <v>30.422565446571781</v>
      </c>
      <c r="O344" s="13">
        <f t="shared" si="181"/>
        <v>19259.375446615955</v>
      </c>
      <c r="P344" s="7">
        <f t="shared" si="170"/>
        <v>29710945.283080693</v>
      </c>
      <c r="Q344" s="12">
        <f t="shared" si="175"/>
        <v>334</v>
      </c>
      <c r="R344" s="9">
        <v>1542.6743907368591</v>
      </c>
      <c r="S344" s="11">
        <f t="shared" si="178"/>
        <v>-2.3000000000000083E-2</v>
      </c>
      <c r="T344" s="10">
        <f t="shared" si="171"/>
        <v>13677992.294807144</v>
      </c>
      <c r="U344" s="10">
        <f t="shared" si="179"/>
        <v>51771311.573002025</v>
      </c>
      <c r="V344" s="10">
        <f t="shared" si="172"/>
        <v>1000</v>
      </c>
      <c r="W344" s="10">
        <f t="shared" si="173"/>
        <v>828105.61333534098</v>
      </c>
      <c r="X344" s="9">
        <f t="shared" si="156"/>
        <v>0.64822493068180742</v>
      </c>
      <c r="Y344" s="9">
        <f t="shared" si="176"/>
        <v>33560.103080646193</v>
      </c>
      <c r="AA344" s="10">
        <f t="shared" si="157"/>
        <v>7542.4257517795395</v>
      </c>
      <c r="AB344" s="10">
        <f t="shared" si="177"/>
        <v>2526712.6268461458</v>
      </c>
      <c r="AC344" s="23"/>
      <c r="AD344" s="25">
        <f t="shared" si="158"/>
        <v>-7542.4257517795395</v>
      </c>
      <c r="AE344" s="25">
        <f t="shared" si="159"/>
        <v>-7542.4257517795395</v>
      </c>
      <c r="AF344" s="25">
        <f t="shared" si="160"/>
        <v>0</v>
      </c>
      <c r="AG344" s="25">
        <f t="shared" si="161"/>
        <v>0</v>
      </c>
      <c r="AH344" s="25">
        <f t="shared" si="162"/>
        <v>0</v>
      </c>
      <c r="AI344" s="25">
        <f t="shared" si="163"/>
        <v>0</v>
      </c>
      <c r="AJ344" s="25">
        <f t="shared" si="164"/>
        <v>0</v>
      </c>
      <c r="AK344" s="25">
        <f t="shared" si="165"/>
        <v>0</v>
      </c>
      <c r="AL344" s="25">
        <f t="shared" si="166"/>
        <v>0</v>
      </c>
      <c r="AM344" s="25">
        <f t="shared" si="167"/>
        <v>0</v>
      </c>
      <c r="AO344">
        <f t="shared" si="152"/>
        <v>-0.83333333333333215</v>
      </c>
    </row>
    <row r="345" spans="1:41" x14ac:dyDescent="0.3">
      <c r="A345" s="4">
        <f t="shared" si="174"/>
        <v>336</v>
      </c>
      <c r="B345">
        <v>1642.9482261347548</v>
      </c>
      <c r="C345" s="5">
        <f t="shared" si="153"/>
        <v>239</v>
      </c>
      <c r="D345" s="6">
        <f t="shared" si="168"/>
        <v>6.4999999999999919E-2</v>
      </c>
      <c r="E345" s="7">
        <f t="shared" si="154"/>
        <v>5719940.637917744</v>
      </c>
      <c r="I345" s="14"/>
      <c r="J345" s="14"/>
      <c r="K345" s="18"/>
      <c r="L345" s="7">
        <f t="shared" si="155"/>
        <v>46932.112614942343</v>
      </c>
      <c r="M345" s="7">
        <f t="shared" si="180"/>
        <v>5243148.1470026104</v>
      </c>
      <c r="N345" s="14">
        <f t="shared" si="169"/>
        <v>28.565789151710593</v>
      </c>
      <c r="O345" s="13">
        <f t="shared" si="181"/>
        <v>19287.941235767667</v>
      </c>
      <c r="P345" s="7">
        <f t="shared" si="170"/>
        <v>31689088.839095879</v>
      </c>
      <c r="Q345" s="12">
        <f t="shared" si="175"/>
        <v>335</v>
      </c>
      <c r="R345" s="9">
        <v>1642.9482261347548</v>
      </c>
      <c r="S345" s="11">
        <f t="shared" si="178"/>
        <v>6.4999999999999919E-2</v>
      </c>
      <c r="T345" s="10">
        <f t="shared" si="171"/>
        <v>13799580.843230247</v>
      </c>
      <c r="U345" s="10">
        <f t="shared" si="179"/>
        <v>55137511.825247154</v>
      </c>
      <c r="V345" s="10">
        <f t="shared" si="172"/>
        <v>1000</v>
      </c>
      <c r="W345" s="10">
        <f t="shared" si="173"/>
        <v>829105.61333534098</v>
      </c>
      <c r="X345" s="9">
        <f t="shared" si="156"/>
        <v>0.6086619067434812</v>
      </c>
      <c r="Y345" s="9">
        <f t="shared" si="176"/>
        <v>33560.711742552936</v>
      </c>
      <c r="AA345" s="10">
        <f t="shared" si="157"/>
        <v>7542.4257517795395</v>
      </c>
      <c r="AB345" s="10">
        <f t="shared" si="177"/>
        <v>2534255.0525979255</v>
      </c>
      <c r="AC345" s="23"/>
      <c r="AD345" s="25">
        <f t="shared" si="158"/>
        <v>-7542.4257517795395</v>
      </c>
      <c r="AE345" s="25">
        <f t="shared" si="159"/>
        <v>-7542.4257517795395</v>
      </c>
      <c r="AF345" s="25">
        <f t="shared" si="160"/>
        <v>0</v>
      </c>
      <c r="AG345" s="25">
        <f t="shared" si="161"/>
        <v>0</v>
      </c>
      <c r="AH345" s="25">
        <f t="shared" si="162"/>
        <v>0</v>
      </c>
      <c r="AI345" s="25">
        <f t="shared" si="163"/>
        <v>0</v>
      </c>
      <c r="AJ345" s="25">
        <f t="shared" si="164"/>
        <v>0</v>
      </c>
      <c r="AK345" s="25">
        <f t="shared" si="165"/>
        <v>0</v>
      </c>
      <c r="AL345" s="25">
        <f t="shared" si="166"/>
        <v>0</v>
      </c>
      <c r="AM345" s="25">
        <f t="shared" si="167"/>
        <v>0</v>
      </c>
      <c r="AO345">
        <f t="shared" si="152"/>
        <v>-0.91666666666666785</v>
      </c>
    </row>
    <row r="346" spans="1:41" x14ac:dyDescent="0.3">
      <c r="A346" s="4">
        <f t="shared" si="174"/>
        <v>337</v>
      </c>
      <c r="B346">
        <v>1429.3649567372368</v>
      </c>
      <c r="C346" s="5">
        <f t="shared" si="153"/>
        <v>240</v>
      </c>
      <c r="D346" s="6">
        <f t="shared" si="168"/>
        <v>-0.12999999999999995</v>
      </c>
      <c r="E346" s="7">
        <f t="shared" si="154"/>
        <v>5775212.0892001037</v>
      </c>
      <c r="I346" s="14"/>
      <c r="J346" s="14"/>
      <c r="K346" s="18"/>
      <c r="L346" s="7">
        <f t="shared" si="155"/>
        <v>51672.255989051519</v>
      </c>
      <c r="M346" s="7">
        <f t="shared" si="180"/>
        <v>5294820.4029916618</v>
      </c>
      <c r="N346" s="14">
        <f t="shared" si="169"/>
        <v>36.150498685095819</v>
      </c>
      <c r="O346" s="13">
        <f t="shared" si="181"/>
        <v>19324.091734452762</v>
      </c>
      <c r="P346" s="7">
        <f t="shared" si="170"/>
        <v>27621179.546002466</v>
      </c>
      <c r="Q346" s="12">
        <f t="shared" si="175"/>
        <v>336</v>
      </c>
      <c r="R346" s="9">
        <v>1429.3649567372368</v>
      </c>
      <c r="S346" s="11">
        <f t="shared" si="178"/>
        <v>-0.12999999999999995</v>
      </c>
      <c r="T346" s="10">
        <f t="shared" si="171"/>
        <v>13922182.629556874</v>
      </c>
      <c r="U346" s="10">
        <f t="shared" si="179"/>
        <v>47970505.287965029</v>
      </c>
      <c r="V346" s="10">
        <f t="shared" si="172"/>
        <v>1000</v>
      </c>
      <c r="W346" s="10">
        <f t="shared" si="173"/>
        <v>830105.61333534098</v>
      </c>
      <c r="X346" s="9">
        <f t="shared" si="156"/>
        <v>0.69961138706147263</v>
      </c>
      <c r="Y346" s="9">
        <f t="shared" si="176"/>
        <v>33561.411353939999</v>
      </c>
      <c r="AA346" s="10">
        <f t="shared" si="157"/>
        <v>7542.4257517795395</v>
      </c>
      <c r="AB346" s="10">
        <f t="shared" si="177"/>
        <v>2541797.4783497052</v>
      </c>
      <c r="AC346" s="23"/>
      <c r="AD346" s="25">
        <f t="shared" si="158"/>
        <v>-7542.4257517795395</v>
      </c>
      <c r="AE346" s="25">
        <f t="shared" si="159"/>
        <v>-7542.4257517795395</v>
      </c>
      <c r="AF346" s="25">
        <f t="shared" si="160"/>
        <v>0</v>
      </c>
      <c r="AG346" s="25">
        <f t="shared" si="161"/>
        <v>0</v>
      </c>
      <c r="AH346" s="25">
        <f t="shared" si="162"/>
        <v>0</v>
      </c>
      <c r="AI346" s="25">
        <f t="shared" si="163"/>
        <v>0</v>
      </c>
      <c r="AJ346" s="25">
        <f t="shared" si="164"/>
        <v>0</v>
      </c>
      <c r="AK346" s="25">
        <f t="shared" si="165"/>
        <v>0</v>
      </c>
      <c r="AL346" s="25">
        <f t="shared" si="166"/>
        <v>0</v>
      </c>
      <c r="AM346" s="25">
        <f t="shared" si="167"/>
        <v>0</v>
      </c>
      <c r="AO346">
        <f t="shared" si="152"/>
        <v>0</v>
      </c>
    </row>
    <row r="347" spans="1:41" x14ac:dyDescent="0.3">
      <c r="A347" s="4">
        <f t="shared" si="174"/>
        <v>338</v>
      </c>
      <c r="B347">
        <v>1453.6641610017696</v>
      </c>
      <c r="C347" s="5">
        <f t="shared" si="153"/>
        <v>241</v>
      </c>
      <c r="D347" s="6">
        <f t="shared" si="168"/>
        <v>1.6999999999999856E-2</v>
      </c>
      <c r="E347" s="7">
        <f t="shared" si="154"/>
        <v>5830944.1359098144</v>
      </c>
      <c r="I347" s="14"/>
      <c r="J347" s="14"/>
      <c r="K347" s="18"/>
      <c r="L347" s="7">
        <f t="shared" si="155"/>
        <v>51672.255989051519</v>
      </c>
      <c r="M347" s="7">
        <f t="shared" si="180"/>
        <v>5346492.6589807132</v>
      </c>
      <c r="N347" s="14">
        <f t="shared" si="169"/>
        <v>35.54621306302441</v>
      </c>
      <c r="O347" s="13">
        <f t="shared" si="181"/>
        <v>19359.637947515788</v>
      </c>
      <c r="P347" s="7">
        <f t="shared" si="170"/>
        <v>28142411.854273558</v>
      </c>
      <c r="Q347" s="12">
        <f t="shared" si="175"/>
        <v>337</v>
      </c>
      <c r="R347" s="9">
        <v>1453.6641610017696</v>
      </c>
      <c r="S347" s="11">
        <f t="shared" si="178"/>
        <v>1.6999999999999856E-2</v>
      </c>
      <c r="T347" s="10">
        <f t="shared" si="171"/>
        <v>14045806.097436225</v>
      </c>
      <c r="U347" s="10">
        <f t="shared" si="179"/>
        <v>48787020.877860427</v>
      </c>
      <c r="V347" s="10">
        <f t="shared" si="172"/>
        <v>1000</v>
      </c>
      <c r="W347" s="10">
        <f t="shared" si="173"/>
        <v>831105.61333534098</v>
      </c>
      <c r="X347" s="9">
        <f t="shared" si="156"/>
        <v>0.68791680143704304</v>
      </c>
      <c r="Y347" s="9">
        <f t="shared" si="176"/>
        <v>33562.099270741433</v>
      </c>
      <c r="AA347" s="10">
        <f t="shared" si="157"/>
        <v>7542.4257517795395</v>
      </c>
      <c r="AB347" s="10">
        <f t="shared" si="177"/>
        <v>2549339.9041014849</v>
      </c>
      <c r="AC347" s="23"/>
      <c r="AD347" s="25">
        <f t="shared" si="158"/>
        <v>-7542.4257517795395</v>
      </c>
      <c r="AE347" s="25">
        <f t="shared" si="159"/>
        <v>-7542.4257517795395</v>
      </c>
      <c r="AF347" s="25">
        <f t="shared" si="160"/>
        <v>0</v>
      </c>
      <c r="AG347" s="25">
        <f t="shared" si="161"/>
        <v>0</v>
      </c>
      <c r="AH347" s="25">
        <f t="shared" si="162"/>
        <v>0</v>
      </c>
      <c r="AI347" s="25">
        <f t="shared" si="163"/>
        <v>0</v>
      </c>
      <c r="AJ347" s="25">
        <f t="shared" si="164"/>
        <v>0</v>
      </c>
      <c r="AK347" s="25">
        <f t="shared" si="165"/>
        <v>0</v>
      </c>
      <c r="AL347" s="25">
        <f t="shared" si="166"/>
        <v>0</v>
      </c>
      <c r="AM347" s="25">
        <f t="shared" si="167"/>
        <v>0</v>
      </c>
      <c r="AO347">
        <f t="shared" si="152"/>
        <v>-8.3333333333332149E-2</v>
      </c>
    </row>
    <row r="348" spans="1:41" x14ac:dyDescent="0.3">
      <c r="A348" s="4">
        <f t="shared" si="174"/>
        <v>339</v>
      </c>
      <c r="B348">
        <v>1317.0197298676032</v>
      </c>
      <c r="C348" s="5">
        <f t="shared" si="153"/>
        <v>242</v>
      </c>
      <c r="D348" s="6">
        <f t="shared" si="168"/>
        <v>-9.3999999999999986E-2</v>
      </c>
      <c r="E348" s="7">
        <f t="shared" si="154"/>
        <v>5887140.6163421078</v>
      </c>
      <c r="I348" s="14"/>
      <c r="J348" s="14"/>
      <c r="K348" s="18"/>
      <c r="L348" s="7">
        <f t="shared" si="155"/>
        <v>51672.255989051519</v>
      </c>
      <c r="M348" s="7">
        <f t="shared" si="180"/>
        <v>5398164.9149697646</v>
      </c>
      <c r="N348" s="14">
        <f t="shared" si="169"/>
        <v>39.234230753890074</v>
      </c>
      <c r="O348" s="13">
        <f t="shared" si="181"/>
        <v>19398.872178269678</v>
      </c>
      <c r="P348" s="7">
        <f t="shared" si="170"/>
        <v>25548697.395960893</v>
      </c>
      <c r="Q348" s="12">
        <f t="shared" si="175"/>
        <v>338</v>
      </c>
      <c r="R348" s="9">
        <v>1317.0197298676032</v>
      </c>
      <c r="S348" s="11">
        <f t="shared" si="178"/>
        <v>-9.3999999999999986E-2</v>
      </c>
      <c r="T348" s="10">
        <f t="shared" si="171"/>
        <v>14170459.760881241</v>
      </c>
      <c r="U348" s="10">
        <f t="shared" si="179"/>
        <v>44201946.915341549</v>
      </c>
      <c r="V348" s="10">
        <f t="shared" si="172"/>
        <v>1000</v>
      </c>
      <c r="W348" s="10">
        <f t="shared" si="173"/>
        <v>832105.61333534098</v>
      </c>
      <c r="X348" s="9">
        <f t="shared" si="156"/>
        <v>0.7592900678113057</v>
      </c>
      <c r="Y348" s="9">
        <f t="shared" si="176"/>
        <v>33562.858560809247</v>
      </c>
      <c r="AA348" s="10">
        <f t="shared" si="157"/>
        <v>7542.4257517795395</v>
      </c>
      <c r="AB348" s="10">
        <f t="shared" si="177"/>
        <v>2556882.3298532646</v>
      </c>
      <c r="AC348" s="23"/>
      <c r="AD348" s="25">
        <f t="shared" si="158"/>
        <v>-7542.4257517795395</v>
      </c>
      <c r="AE348" s="25">
        <f t="shared" si="159"/>
        <v>-7542.4257517795395</v>
      </c>
      <c r="AF348" s="25">
        <f t="shared" si="160"/>
        <v>0</v>
      </c>
      <c r="AG348" s="25">
        <f t="shared" si="161"/>
        <v>0</v>
      </c>
      <c r="AH348" s="25">
        <f t="shared" si="162"/>
        <v>0</v>
      </c>
      <c r="AI348" s="25">
        <f t="shared" si="163"/>
        <v>0</v>
      </c>
      <c r="AJ348" s="25">
        <f t="shared" si="164"/>
        <v>0</v>
      </c>
      <c r="AK348" s="25">
        <f t="shared" si="165"/>
        <v>0</v>
      </c>
      <c r="AL348" s="25">
        <f t="shared" si="166"/>
        <v>0</v>
      </c>
      <c r="AM348" s="25">
        <f t="shared" si="167"/>
        <v>0</v>
      </c>
      <c r="AO348">
        <f t="shared" si="152"/>
        <v>-0.16666666666666785</v>
      </c>
    </row>
    <row r="349" spans="1:41" x14ac:dyDescent="0.3">
      <c r="A349" s="4">
        <f t="shared" si="174"/>
        <v>340</v>
      </c>
      <c r="B349">
        <v>1436.8685252855551</v>
      </c>
      <c r="C349" s="5">
        <f t="shared" si="153"/>
        <v>243</v>
      </c>
      <c r="D349" s="6">
        <f t="shared" si="168"/>
        <v>9.0999999999999928E-2</v>
      </c>
      <c r="E349" s="7">
        <f t="shared" si="154"/>
        <v>5943805.400778004</v>
      </c>
      <c r="I349" s="14"/>
      <c r="J349" s="14"/>
      <c r="K349" s="18"/>
      <c r="L349" s="7">
        <f t="shared" si="155"/>
        <v>51672.255989051519</v>
      </c>
      <c r="M349" s="7">
        <f t="shared" si="180"/>
        <v>5449837.1709588161</v>
      </c>
      <c r="N349" s="14">
        <f t="shared" si="169"/>
        <v>35.961714714839665</v>
      </c>
      <c r="O349" s="13">
        <f t="shared" si="181"/>
        <v>19434.833892984516</v>
      </c>
      <c r="P349" s="7">
        <f t="shared" si="170"/>
        <v>27925301.114982385</v>
      </c>
      <c r="Q349" s="12">
        <f t="shared" si="175"/>
        <v>339</v>
      </c>
      <c r="R349" s="9">
        <v>1436.8685252855551</v>
      </c>
      <c r="S349" s="11">
        <f t="shared" si="178"/>
        <v>9.0999999999999928E-2</v>
      </c>
      <c r="T349" s="10">
        <f t="shared" si="171"/>
        <v>14296152.20485496</v>
      </c>
      <c r="U349" s="10">
        <f t="shared" si="179"/>
        <v>48225415.084637627</v>
      </c>
      <c r="V349" s="10">
        <f t="shared" si="172"/>
        <v>1000</v>
      </c>
      <c r="W349" s="10">
        <f t="shared" si="173"/>
        <v>833105.61333534098</v>
      </c>
      <c r="X349" s="9">
        <f t="shared" si="156"/>
        <v>0.69595789900211347</v>
      </c>
      <c r="Y349" s="9">
        <f t="shared" si="176"/>
        <v>33563.554518708246</v>
      </c>
      <c r="AA349" s="10">
        <f t="shared" si="157"/>
        <v>7542.4257517795395</v>
      </c>
      <c r="AB349" s="10">
        <f t="shared" si="177"/>
        <v>2564424.7556050443</v>
      </c>
      <c r="AC349" s="23"/>
      <c r="AD349" s="25">
        <f t="shared" si="158"/>
        <v>-7542.4257517795395</v>
      </c>
      <c r="AE349" s="25">
        <f t="shared" si="159"/>
        <v>-7542.4257517795395</v>
      </c>
      <c r="AF349" s="25">
        <f t="shared" si="160"/>
        <v>0</v>
      </c>
      <c r="AG349" s="25">
        <f t="shared" si="161"/>
        <v>0</v>
      </c>
      <c r="AH349" s="25">
        <f t="shared" si="162"/>
        <v>0</v>
      </c>
      <c r="AI349" s="25">
        <f t="shared" si="163"/>
        <v>0</v>
      </c>
      <c r="AJ349" s="25">
        <f t="shared" si="164"/>
        <v>0</v>
      </c>
      <c r="AK349" s="25">
        <f t="shared" si="165"/>
        <v>0</v>
      </c>
      <c r="AL349" s="25">
        <f t="shared" si="166"/>
        <v>0</v>
      </c>
      <c r="AM349" s="25">
        <f t="shared" si="167"/>
        <v>0</v>
      </c>
      <c r="AO349">
        <f t="shared" si="152"/>
        <v>-0.25</v>
      </c>
    </row>
    <row r="350" spans="1:41" x14ac:dyDescent="0.3">
      <c r="A350" s="4">
        <f t="shared" si="174"/>
        <v>341</v>
      </c>
      <c r="B350">
        <v>1354.9670193442782</v>
      </c>
      <c r="C350" s="5">
        <f t="shared" si="153"/>
        <v>244</v>
      </c>
      <c r="D350" s="6">
        <f t="shared" si="168"/>
        <v>-5.700000000000012E-2</v>
      </c>
      <c r="E350" s="7">
        <f t="shared" si="154"/>
        <v>6000942.3917508638</v>
      </c>
      <c r="I350" s="14"/>
      <c r="J350" s="14"/>
      <c r="K350" s="18"/>
      <c r="L350" s="7">
        <f t="shared" si="155"/>
        <v>51672.255989051519</v>
      </c>
      <c r="M350" s="7">
        <f t="shared" si="180"/>
        <v>5501509.4269478675</v>
      </c>
      <c r="N350" s="14">
        <f t="shared" si="169"/>
        <v>38.135434480211742</v>
      </c>
      <c r="O350" s="13">
        <f t="shared" si="181"/>
        <v>19472.969327464729</v>
      </c>
      <c r="P350" s="7">
        <f t="shared" si="170"/>
        <v>26385231.20741744</v>
      </c>
      <c r="Q350" s="12">
        <f t="shared" si="175"/>
        <v>340</v>
      </c>
      <c r="R350" s="9">
        <v>1354.9670193442782</v>
      </c>
      <c r="S350" s="11">
        <f t="shared" si="178"/>
        <v>-5.700000000000012E-2</v>
      </c>
      <c r="T350" s="10">
        <f t="shared" si="171"/>
        <v>14422892.085861795</v>
      </c>
      <c r="U350" s="10">
        <f t="shared" si="179"/>
        <v>45477509.424813278</v>
      </c>
      <c r="V350" s="10">
        <f t="shared" si="172"/>
        <v>1000</v>
      </c>
      <c r="W350" s="10">
        <f t="shared" si="173"/>
        <v>834105.61333534098</v>
      </c>
      <c r="X350" s="9">
        <f t="shared" si="156"/>
        <v>0.7380253435865467</v>
      </c>
      <c r="Y350" s="9">
        <f t="shared" si="176"/>
        <v>33564.29254405183</v>
      </c>
      <c r="AA350" s="10">
        <f t="shared" si="157"/>
        <v>7542.4257517795395</v>
      </c>
      <c r="AB350" s="10">
        <f t="shared" si="177"/>
        <v>2571967.181356824</v>
      </c>
      <c r="AC350" s="23"/>
      <c r="AD350" s="25">
        <f t="shared" si="158"/>
        <v>-7542.4257517795395</v>
      </c>
      <c r="AE350" s="25">
        <f t="shared" si="159"/>
        <v>-7542.4257517795395</v>
      </c>
      <c r="AF350" s="25">
        <f t="shared" si="160"/>
        <v>0</v>
      </c>
      <c r="AG350" s="25">
        <f t="shared" si="161"/>
        <v>0</v>
      </c>
      <c r="AH350" s="25">
        <f t="shared" si="162"/>
        <v>0</v>
      </c>
      <c r="AI350" s="25">
        <f t="shared" si="163"/>
        <v>0</v>
      </c>
      <c r="AJ350" s="25">
        <f t="shared" si="164"/>
        <v>0</v>
      </c>
      <c r="AK350" s="25">
        <f t="shared" si="165"/>
        <v>0</v>
      </c>
      <c r="AL350" s="25">
        <f t="shared" si="166"/>
        <v>0</v>
      </c>
      <c r="AM350" s="25">
        <f t="shared" si="167"/>
        <v>0</v>
      </c>
      <c r="AO350">
        <f t="shared" si="152"/>
        <v>-0.33333333333333215</v>
      </c>
    </row>
    <row r="351" spans="1:41" x14ac:dyDescent="0.3">
      <c r="A351" s="4">
        <f t="shared" si="174"/>
        <v>342</v>
      </c>
      <c r="B351">
        <v>1124.622626055751</v>
      </c>
      <c r="C351" s="5">
        <f t="shared" si="153"/>
        <v>245</v>
      </c>
      <c r="D351" s="6">
        <f t="shared" si="168"/>
        <v>-0.16999999999999998</v>
      </c>
      <c r="E351" s="7">
        <f t="shared" si="154"/>
        <v>6058555.5243151635</v>
      </c>
      <c r="I351" s="14"/>
      <c r="J351" s="14"/>
      <c r="K351" s="18"/>
      <c r="L351" s="7">
        <f t="shared" si="155"/>
        <v>51672.255989051519</v>
      </c>
      <c r="M351" s="7">
        <f t="shared" si="180"/>
        <v>5553181.6829369189</v>
      </c>
      <c r="N351" s="14">
        <f t="shared" si="169"/>
        <v>45.946306602664748</v>
      </c>
      <c r="O351" s="13">
        <f t="shared" si="181"/>
        <v>19518.915634067394</v>
      </c>
      <c r="P351" s="7">
        <f t="shared" si="170"/>
        <v>21951414.158145528</v>
      </c>
      <c r="Q351" s="12">
        <f t="shared" si="175"/>
        <v>341</v>
      </c>
      <c r="R351" s="9">
        <v>1124.622626055751</v>
      </c>
      <c r="S351" s="11">
        <f t="shared" si="178"/>
        <v>-0.16999999999999998</v>
      </c>
      <c r="T351" s="10">
        <f t="shared" si="171"/>
        <v>14550688.132543687</v>
      </c>
      <c r="U351" s="10">
        <f t="shared" si="179"/>
        <v>37747162.822595023</v>
      </c>
      <c r="V351" s="10">
        <f t="shared" si="172"/>
        <v>1000</v>
      </c>
      <c r="W351" s="10">
        <f t="shared" si="173"/>
        <v>835105.61333534098</v>
      </c>
      <c r="X351" s="9">
        <f t="shared" si="156"/>
        <v>0.8891871609476466</v>
      </c>
      <c r="Y351" s="9">
        <f t="shared" si="176"/>
        <v>33565.181731212775</v>
      </c>
      <c r="AA351" s="10">
        <f t="shared" si="157"/>
        <v>7542.4257517795395</v>
      </c>
      <c r="AB351" s="10">
        <f t="shared" si="177"/>
        <v>2579509.6071086037</v>
      </c>
      <c r="AC351" s="23"/>
      <c r="AD351" s="25">
        <f t="shared" si="158"/>
        <v>-7542.4257517795395</v>
      </c>
      <c r="AE351" s="25">
        <f t="shared" si="159"/>
        <v>-7542.4257517795395</v>
      </c>
      <c r="AF351" s="25">
        <f t="shared" si="160"/>
        <v>0</v>
      </c>
      <c r="AG351" s="25">
        <f t="shared" si="161"/>
        <v>0</v>
      </c>
      <c r="AH351" s="25">
        <f t="shared" si="162"/>
        <v>0</v>
      </c>
      <c r="AI351" s="25">
        <f t="shared" si="163"/>
        <v>0</v>
      </c>
      <c r="AJ351" s="25">
        <f t="shared" si="164"/>
        <v>0</v>
      </c>
      <c r="AK351" s="25">
        <f t="shared" si="165"/>
        <v>0</v>
      </c>
      <c r="AL351" s="25">
        <f t="shared" si="166"/>
        <v>0</v>
      </c>
      <c r="AM351" s="25">
        <f t="shared" si="167"/>
        <v>0</v>
      </c>
      <c r="AO351">
        <f t="shared" si="152"/>
        <v>-0.41666666666666785</v>
      </c>
    </row>
    <row r="352" spans="1:41" x14ac:dyDescent="0.3">
      <c r="A352" s="4">
        <f t="shared" si="174"/>
        <v>343</v>
      </c>
      <c r="B352">
        <v>1205.5954551317652</v>
      </c>
      <c r="C352" s="5">
        <f t="shared" si="153"/>
        <v>246</v>
      </c>
      <c r="D352" s="6">
        <f t="shared" si="168"/>
        <v>7.2000000000000161E-2</v>
      </c>
      <c r="E352" s="7">
        <f t="shared" si="154"/>
        <v>6116648.7663175026</v>
      </c>
      <c r="I352" s="14"/>
      <c r="J352" s="14"/>
      <c r="K352" s="18"/>
      <c r="L352" s="7">
        <f t="shared" si="155"/>
        <v>51672.255989051519</v>
      </c>
      <c r="M352" s="7">
        <f t="shared" si="180"/>
        <v>5604853.9389259703</v>
      </c>
      <c r="N352" s="14">
        <f t="shared" si="169"/>
        <v>42.860360636814121</v>
      </c>
      <c r="O352" s="13">
        <f t="shared" si="181"/>
        <v>19561.775994704207</v>
      </c>
      <c r="P352" s="7">
        <f t="shared" si="170"/>
        <v>23583588.233521059</v>
      </c>
      <c r="Q352" s="12">
        <f t="shared" si="175"/>
        <v>342</v>
      </c>
      <c r="R352" s="9">
        <v>1205.5954551317652</v>
      </c>
      <c r="S352" s="11">
        <f t="shared" si="178"/>
        <v>7.2000000000000161E-2</v>
      </c>
      <c r="T352" s="10">
        <f t="shared" si="171"/>
        <v>14679549.146281265</v>
      </c>
      <c r="U352" s="10">
        <f t="shared" si="179"/>
        <v>40466030.545821868</v>
      </c>
      <c r="V352" s="10">
        <f t="shared" si="172"/>
        <v>1000</v>
      </c>
      <c r="W352" s="10">
        <f t="shared" si="173"/>
        <v>836105.61333534098</v>
      </c>
      <c r="X352" s="9">
        <f t="shared" si="156"/>
        <v>0.82946563521235672</v>
      </c>
      <c r="Y352" s="9">
        <f t="shared" si="176"/>
        <v>33566.011196847991</v>
      </c>
      <c r="AA352" s="10">
        <f t="shared" si="157"/>
        <v>7542.4257517795395</v>
      </c>
      <c r="AB352" s="10">
        <f t="shared" si="177"/>
        <v>2587052.0328603834</v>
      </c>
      <c r="AC352" s="23"/>
      <c r="AD352" s="25">
        <f t="shared" si="158"/>
        <v>-7542.4257517795395</v>
      </c>
      <c r="AE352" s="25">
        <f t="shared" si="159"/>
        <v>-7542.4257517795395</v>
      </c>
      <c r="AF352" s="25">
        <f t="shared" si="160"/>
        <v>0</v>
      </c>
      <c r="AG352" s="25">
        <f t="shared" si="161"/>
        <v>0</v>
      </c>
      <c r="AH352" s="25">
        <f t="shared" si="162"/>
        <v>0</v>
      </c>
      <c r="AI352" s="25">
        <f t="shared" si="163"/>
        <v>0</v>
      </c>
      <c r="AJ352" s="25">
        <f t="shared" si="164"/>
        <v>0</v>
      </c>
      <c r="AK352" s="25">
        <f t="shared" si="165"/>
        <v>0</v>
      </c>
      <c r="AL352" s="25">
        <f t="shared" si="166"/>
        <v>0</v>
      </c>
      <c r="AM352" s="25">
        <f t="shared" si="167"/>
        <v>0</v>
      </c>
      <c r="AO352">
        <f t="shared" si="152"/>
        <v>-0.5</v>
      </c>
    </row>
    <row r="353" spans="1:41" x14ac:dyDescent="0.3">
      <c r="A353" s="4">
        <f t="shared" si="174"/>
        <v>344</v>
      </c>
      <c r="B353">
        <v>1212.8290278625559</v>
      </c>
      <c r="C353" s="5">
        <f t="shared" si="153"/>
        <v>247</v>
      </c>
      <c r="D353" s="6">
        <f t="shared" si="168"/>
        <v>6.0000000000000765E-3</v>
      </c>
      <c r="E353" s="7">
        <f t="shared" si="154"/>
        <v>6175226.1186698582</v>
      </c>
      <c r="I353" s="14"/>
      <c r="J353" s="14"/>
      <c r="K353" s="18"/>
      <c r="L353" s="7">
        <f t="shared" si="155"/>
        <v>51672.255989051519</v>
      </c>
      <c r="M353" s="7">
        <f t="shared" si="180"/>
        <v>5656526.1949150218</v>
      </c>
      <c r="N353" s="14">
        <f t="shared" si="169"/>
        <v>42.604732243354</v>
      </c>
      <c r="O353" s="13">
        <f t="shared" si="181"/>
        <v>19604.380726947562</v>
      </c>
      <c r="P353" s="7">
        <f t="shared" si="170"/>
        <v>23776762.018911239</v>
      </c>
      <c r="Q353" s="12">
        <f t="shared" si="175"/>
        <v>343</v>
      </c>
      <c r="R353" s="9">
        <v>1212.8290278625559</v>
      </c>
      <c r="S353" s="11">
        <f t="shared" si="178"/>
        <v>6.0000000000000765E-3</v>
      </c>
      <c r="T353" s="10">
        <f t="shared" si="171"/>
        <v>14809484.00179998</v>
      </c>
      <c r="U353" s="10">
        <f t="shared" si="179"/>
        <v>40709832.7290968</v>
      </c>
      <c r="V353" s="10">
        <f t="shared" si="172"/>
        <v>1000</v>
      </c>
      <c r="W353" s="10">
        <f t="shared" si="173"/>
        <v>837105.61333534098</v>
      </c>
      <c r="X353" s="9">
        <f t="shared" si="156"/>
        <v>0.82451852406794901</v>
      </c>
      <c r="Y353" s="9">
        <f t="shared" si="176"/>
        <v>33566.835715372057</v>
      </c>
      <c r="AA353" s="10">
        <f t="shared" si="157"/>
        <v>7542.4257517795395</v>
      </c>
      <c r="AB353" s="10">
        <f t="shared" si="177"/>
        <v>2594594.4586121631</v>
      </c>
      <c r="AC353" s="23"/>
      <c r="AD353" s="25">
        <f t="shared" si="158"/>
        <v>-7542.4257517795395</v>
      </c>
      <c r="AE353" s="25">
        <f t="shared" si="159"/>
        <v>-7542.4257517795395</v>
      </c>
      <c r="AF353" s="25">
        <f t="shared" si="160"/>
        <v>0</v>
      </c>
      <c r="AG353" s="25">
        <f t="shared" si="161"/>
        <v>0</v>
      </c>
      <c r="AH353" s="25">
        <f t="shared" si="162"/>
        <v>0</v>
      </c>
      <c r="AI353" s="25">
        <f t="shared" si="163"/>
        <v>0</v>
      </c>
      <c r="AJ353" s="25">
        <f t="shared" si="164"/>
        <v>0</v>
      </c>
      <c r="AK353" s="25">
        <f t="shared" si="165"/>
        <v>0</v>
      </c>
      <c r="AL353" s="25">
        <f t="shared" si="166"/>
        <v>0</v>
      </c>
      <c r="AM353" s="25">
        <f t="shared" si="167"/>
        <v>0</v>
      </c>
      <c r="AO353">
        <f t="shared" si="152"/>
        <v>-0.58333333333333215</v>
      </c>
    </row>
    <row r="354" spans="1:41" x14ac:dyDescent="0.3">
      <c r="A354" s="4">
        <f t="shared" si="174"/>
        <v>345</v>
      </c>
      <c r="B354">
        <v>1090.3332960484379</v>
      </c>
      <c r="C354" s="5">
        <f t="shared" si="153"/>
        <v>248</v>
      </c>
      <c r="D354" s="6">
        <f t="shared" si="168"/>
        <v>-0.1009999999999999</v>
      </c>
      <c r="E354" s="7">
        <f t="shared" si="154"/>
        <v>6234291.6156251524</v>
      </c>
      <c r="I354" s="14"/>
      <c r="J354" s="14"/>
      <c r="K354" s="18"/>
      <c r="L354" s="7">
        <f t="shared" si="155"/>
        <v>51672.255989051519</v>
      </c>
      <c r="M354" s="7">
        <f t="shared" si="180"/>
        <v>5708198.4509040732</v>
      </c>
      <c r="N354" s="14">
        <f t="shared" si="169"/>
        <v>47.391248324086753</v>
      </c>
      <c r="O354" s="13">
        <f t="shared" si="181"/>
        <v>19651.771975271648</v>
      </c>
      <c r="P354" s="7">
        <f t="shared" si="170"/>
        <v>21426981.310990255</v>
      </c>
      <c r="Q354" s="12">
        <f t="shared" si="175"/>
        <v>344</v>
      </c>
      <c r="R354" s="9">
        <v>1090.3332960484379</v>
      </c>
      <c r="S354" s="11">
        <f t="shared" si="178"/>
        <v>-0.1009999999999999</v>
      </c>
      <c r="T354" s="10">
        <f t="shared" si="171"/>
        <v>14940501.647781357</v>
      </c>
      <c r="U354" s="10">
        <f t="shared" si="179"/>
        <v>36599038.623458028</v>
      </c>
      <c r="V354" s="10">
        <f t="shared" si="172"/>
        <v>1000</v>
      </c>
      <c r="W354" s="10">
        <f t="shared" si="173"/>
        <v>838105.61333534098</v>
      </c>
      <c r="X354" s="9">
        <f t="shared" si="156"/>
        <v>0.917150749797496</v>
      </c>
      <c r="Y354" s="9">
        <f t="shared" si="176"/>
        <v>33567.752866121853</v>
      </c>
      <c r="AA354" s="10">
        <f t="shared" si="157"/>
        <v>7542.4257517795395</v>
      </c>
      <c r="AB354" s="10">
        <f t="shared" si="177"/>
        <v>2602136.8843639428</v>
      </c>
      <c r="AC354" s="23"/>
      <c r="AD354" s="25">
        <f t="shared" si="158"/>
        <v>-7542.4257517795395</v>
      </c>
      <c r="AE354" s="25">
        <f t="shared" si="159"/>
        <v>-7542.4257517795395</v>
      </c>
      <c r="AF354" s="25">
        <f t="shared" si="160"/>
        <v>0</v>
      </c>
      <c r="AG354" s="25">
        <f t="shared" si="161"/>
        <v>0</v>
      </c>
      <c r="AH354" s="25">
        <f t="shared" si="162"/>
        <v>0</v>
      </c>
      <c r="AI354" s="25">
        <f t="shared" si="163"/>
        <v>0</v>
      </c>
      <c r="AJ354" s="25">
        <f t="shared" si="164"/>
        <v>0</v>
      </c>
      <c r="AK354" s="25">
        <f t="shared" si="165"/>
        <v>0</v>
      </c>
      <c r="AL354" s="25">
        <f t="shared" si="166"/>
        <v>0</v>
      </c>
      <c r="AM354" s="25">
        <f t="shared" si="167"/>
        <v>0</v>
      </c>
      <c r="AO354">
        <f t="shared" si="152"/>
        <v>-0.66666666666666785</v>
      </c>
    </row>
    <row r="355" spans="1:41" x14ac:dyDescent="0.3">
      <c r="A355" s="4">
        <f t="shared" si="174"/>
        <v>346</v>
      </c>
      <c r="B355">
        <v>802.48530589165023</v>
      </c>
      <c r="C355" s="5">
        <f t="shared" si="153"/>
        <v>249</v>
      </c>
      <c r="D355" s="6">
        <f t="shared" si="168"/>
        <v>-0.26400000000000007</v>
      </c>
      <c r="E355" s="7">
        <f t="shared" si="154"/>
        <v>6293849.3250550712</v>
      </c>
      <c r="I355" s="14"/>
      <c r="J355" s="14"/>
      <c r="K355" s="18"/>
      <c r="L355" s="7">
        <f t="shared" si="155"/>
        <v>51672.255989051519</v>
      </c>
      <c r="M355" s="7">
        <f t="shared" si="180"/>
        <v>5759870.7068931246</v>
      </c>
      <c r="N355" s="14">
        <f t="shared" si="169"/>
        <v>64.390283049030927</v>
      </c>
      <c r="O355" s="13">
        <f t="shared" si="181"/>
        <v>19716.162258320677</v>
      </c>
      <c r="P355" s="7">
        <f t="shared" si="170"/>
        <v>15821930.500877878</v>
      </c>
      <c r="Q355" s="12">
        <f t="shared" si="175"/>
        <v>345</v>
      </c>
      <c r="R355" s="9">
        <v>802.48530589165023</v>
      </c>
      <c r="S355" s="11">
        <f t="shared" si="178"/>
        <v>-0.26400000000000007</v>
      </c>
      <c r="T355" s="10">
        <f t="shared" si="171"/>
        <v>15072611.107479248</v>
      </c>
      <c r="U355" s="10">
        <f t="shared" si="179"/>
        <v>26937628.426865108</v>
      </c>
      <c r="V355" s="10">
        <f t="shared" si="172"/>
        <v>1000</v>
      </c>
      <c r="W355" s="10">
        <f t="shared" si="173"/>
        <v>839105.61333534098</v>
      </c>
      <c r="X355" s="9">
        <f t="shared" si="156"/>
        <v>1.2461287361379023</v>
      </c>
      <c r="Y355" s="9">
        <f t="shared" si="176"/>
        <v>33568.99899485799</v>
      </c>
      <c r="AA355" s="10">
        <f t="shared" si="157"/>
        <v>7542.4257517795395</v>
      </c>
      <c r="AB355" s="10">
        <f t="shared" si="177"/>
        <v>2609679.3101157225</v>
      </c>
      <c r="AC355" s="23"/>
      <c r="AD355" s="25">
        <f t="shared" si="158"/>
        <v>-7542.4257517795395</v>
      </c>
      <c r="AE355" s="25">
        <f t="shared" si="159"/>
        <v>-7542.4257517795395</v>
      </c>
      <c r="AF355" s="25">
        <f t="shared" si="160"/>
        <v>0</v>
      </c>
      <c r="AG355" s="25">
        <f t="shared" si="161"/>
        <v>0</v>
      </c>
      <c r="AH355" s="25">
        <f t="shared" si="162"/>
        <v>0</v>
      </c>
      <c r="AI355" s="25">
        <f t="shared" si="163"/>
        <v>0</v>
      </c>
      <c r="AJ355" s="25">
        <f t="shared" si="164"/>
        <v>0</v>
      </c>
      <c r="AK355" s="25">
        <f t="shared" si="165"/>
        <v>0</v>
      </c>
      <c r="AL355" s="25">
        <f t="shared" si="166"/>
        <v>0</v>
      </c>
      <c r="AM355" s="25">
        <f t="shared" si="167"/>
        <v>0</v>
      </c>
      <c r="AO355">
        <f t="shared" si="152"/>
        <v>-0.75</v>
      </c>
    </row>
    <row r="356" spans="1:41" x14ac:dyDescent="0.3">
      <c r="A356" s="4">
        <f t="shared" si="174"/>
        <v>347</v>
      </c>
      <c r="B356">
        <v>766.37346712652595</v>
      </c>
      <c r="C356" s="5">
        <f t="shared" si="153"/>
        <v>250</v>
      </c>
      <c r="D356" s="6">
        <f t="shared" si="168"/>
        <v>-4.5000000000000019E-2</v>
      </c>
      <c r="E356" s="7">
        <f t="shared" si="154"/>
        <v>6353903.3487302419</v>
      </c>
      <c r="I356" s="14"/>
      <c r="J356" s="14"/>
      <c r="K356" s="18"/>
      <c r="L356" s="7">
        <f t="shared" si="155"/>
        <v>51672.255989051519</v>
      </c>
      <c r="M356" s="7">
        <f t="shared" si="180"/>
        <v>5811542.962882176</v>
      </c>
      <c r="N356" s="14">
        <f t="shared" si="169"/>
        <v>67.424380156053317</v>
      </c>
      <c r="O356" s="13">
        <f t="shared" si="181"/>
        <v>19783.586638476732</v>
      </c>
      <c r="P356" s="7">
        <f t="shared" si="170"/>
        <v>15161615.884327427</v>
      </c>
      <c r="Q356" s="12">
        <f t="shared" si="175"/>
        <v>346</v>
      </c>
      <c r="R356" s="9">
        <v>766.37346712652595</v>
      </c>
      <c r="S356" s="11">
        <f t="shared" si="178"/>
        <v>-4.5000000000000019E-2</v>
      </c>
      <c r="T356" s="10">
        <f t="shared" si="171"/>
        <v>15205821.479341285</v>
      </c>
      <c r="U356" s="10">
        <f t="shared" si="179"/>
        <v>25726390.147656176</v>
      </c>
      <c r="V356" s="10">
        <f t="shared" si="172"/>
        <v>1000</v>
      </c>
      <c r="W356" s="10">
        <f t="shared" si="173"/>
        <v>840105.61333534098</v>
      </c>
      <c r="X356" s="9">
        <f t="shared" si="156"/>
        <v>1.304846844123458</v>
      </c>
      <c r="Y356" s="9">
        <f t="shared" si="176"/>
        <v>33570.303841702116</v>
      </c>
      <c r="AA356" s="10">
        <f t="shared" si="157"/>
        <v>7542.4257517795395</v>
      </c>
      <c r="AB356" s="10">
        <f t="shared" si="177"/>
        <v>2617221.7358675022</v>
      </c>
      <c r="AC356" s="23"/>
      <c r="AD356" s="25">
        <f t="shared" si="158"/>
        <v>-7542.4257517795395</v>
      </c>
      <c r="AE356" s="25">
        <f t="shared" si="159"/>
        <v>-7542.4257517795395</v>
      </c>
      <c r="AF356" s="25">
        <f t="shared" si="160"/>
        <v>0</v>
      </c>
      <c r="AG356" s="25">
        <f t="shared" si="161"/>
        <v>0</v>
      </c>
      <c r="AH356" s="25">
        <f t="shared" si="162"/>
        <v>0</v>
      </c>
      <c r="AI356" s="25">
        <f t="shared" si="163"/>
        <v>0</v>
      </c>
      <c r="AJ356" s="25">
        <f t="shared" si="164"/>
        <v>0</v>
      </c>
      <c r="AK356" s="25">
        <f t="shared" si="165"/>
        <v>0</v>
      </c>
      <c r="AL356" s="25">
        <f t="shared" si="166"/>
        <v>0</v>
      </c>
      <c r="AM356" s="25">
        <f t="shared" si="167"/>
        <v>0</v>
      </c>
      <c r="AO356">
        <f t="shared" ref="AO356:AO405" si="182">IF(C356="NA","NA",INT(C356/12)-(C356/12))</f>
        <v>-0.83333333333333215</v>
      </c>
    </row>
    <row r="357" spans="1:41" x14ac:dyDescent="0.3">
      <c r="A357" s="30">
        <f t="shared" si="174"/>
        <v>348</v>
      </c>
      <c r="B357">
        <v>823.08510369388887</v>
      </c>
      <c r="C357" s="5">
        <f t="shared" si="153"/>
        <v>251</v>
      </c>
      <c r="D357" s="6">
        <f t="shared" si="168"/>
        <v>7.3999999999999996E-2</v>
      </c>
      <c r="E357" s="7">
        <f t="shared" si="154"/>
        <v>6414457.8226027032</v>
      </c>
      <c r="I357" s="14"/>
      <c r="J357" s="14"/>
      <c r="K357" s="18"/>
      <c r="L357" s="7">
        <f t="shared" si="155"/>
        <v>51672.255989051519</v>
      </c>
      <c r="M357" s="7">
        <f t="shared" si="180"/>
        <v>5863215.2188712275</v>
      </c>
      <c r="N357" s="14">
        <f t="shared" si="169"/>
        <v>62.778752473047788</v>
      </c>
      <c r="O357" s="13">
        <f t="shared" si="181"/>
        <v>19846.365390949781</v>
      </c>
      <c r="P357" s="7">
        <f t="shared" si="170"/>
        <v>16335247.715756707</v>
      </c>
      <c r="Q357" s="12">
        <f t="shared" si="175"/>
        <v>347</v>
      </c>
      <c r="R357" s="9">
        <v>823.08510369388887</v>
      </c>
      <c r="S357" s="11">
        <f t="shared" si="178"/>
        <v>7.3999999999999996E-2</v>
      </c>
      <c r="T357" s="10">
        <f t="shared" si="171"/>
        <v>15340141.937635507</v>
      </c>
      <c r="U357" s="10">
        <f t="shared" si="179"/>
        <v>27631217.018582735</v>
      </c>
      <c r="V357" s="10">
        <f t="shared" si="172"/>
        <v>1000</v>
      </c>
      <c r="W357" s="10">
        <f t="shared" si="173"/>
        <v>841105.61333534098</v>
      </c>
      <c r="X357" s="9">
        <f t="shared" si="156"/>
        <v>1.2149411956456777</v>
      </c>
      <c r="Y357" s="9">
        <f t="shared" si="176"/>
        <v>33571.518782897765</v>
      </c>
      <c r="AA357" s="10">
        <f t="shared" si="157"/>
        <v>7542.4257517795395</v>
      </c>
      <c r="AB357" s="10">
        <f t="shared" si="177"/>
        <v>2624764.1616192819</v>
      </c>
      <c r="AC357" s="23"/>
      <c r="AD357" s="25">
        <f t="shared" si="158"/>
        <v>-7542.4257517795395</v>
      </c>
      <c r="AE357" s="25">
        <f t="shared" si="159"/>
        <v>-7542.4257517795395</v>
      </c>
      <c r="AF357" s="25">
        <f t="shared" si="160"/>
        <v>0</v>
      </c>
      <c r="AG357" s="25">
        <f t="shared" si="161"/>
        <v>0</v>
      </c>
      <c r="AH357" s="25">
        <f t="shared" si="162"/>
        <v>0</v>
      </c>
      <c r="AI357" s="25">
        <f t="shared" si="163"/>
        <v>0</v>
      </c>
      <c r="AJ357" s="25">
        <f t="shared" si="164"/>
        <v>0</v>
      </c>
      <c r="AK357" s="25">
        <f t="shared" si="165"/>
        <v>0</v>
      </c>
      <c r="AL357" s="25">
        <f t="shared" si="166"/>
        <v>0</v>
      </c>
      <c r="AM357" s="25">
        <f t="shared" si="167"/>
        <v>0</v>
      </c>
      <c r="AO357">
        <f t="shared" si="182"/>
        <v>-0.91666666666666785</v>
      </c>
    </row>
    <row r="358" spans="1:41" x14ac:dyDescent="0.3">
      <c r="A358" s="30">
        <f t="shared" si="174"/>
        <v>349</v>
      </c>
      <c r="B358">
        <v>804.1541463089294</v>
      </c>
      <c r="C358" s="5">
        <f t="shared" si="153"/>
        <v>252</v>
      </c>
      <c r="D358" s="6">
        <f t="shared" si="168"/>
        <v>-2.3000000000000031E-2</v>
      </c>
      <c r="E358" s="7">
        <f t="shared" si="154"/>
        <v>6475516.9170907717</v>
      </c>
      <c r="I358" s="14"/>
      <c r="J358" s="14"/>
      <c r="K358" s="18"/>
      <c r="L358" s="7">
        <f t="shared" si="155"/>
        <v>56891.153843945722</v>
      </c>
      <c r="M358" s="7">
        <f t="shared" si="180"/>
        <v>5920106.3727151733</v>
      </c>
      <c r="N358" s="14">
        <f t="shared" si="169"/>
        <v>70.746577761336354</v>
      </c>
      <c r="O358" s="13">
        <f t="shared" si="181"/>
        <v>19917.111968711117</v>
      </c>
      <c r="P358" s="7">
        <f t="shared" si="170"/>
        <v>16016428.172138248</v>
      </c>
      <c r="Q358" s="12">
        <f t="shared" si="175"/>
        <v>348</v>
      </c>
      <c r="R358" s="9">
        <v>804.1541463089294</v>
      </c>
      <c r="S358" s="11">
        <f t="shared" si="178"/>
        <v>-2.3000000000000031E-2</v>
      </c>
      <c r="T358" s="10">
        <f t="shared" si="171"/>
        <v>15475581.733082181</v>
      </c>
      <c r="U358" s="10">
        <f t="shared" si="179"/>
        <v>26996676.027155332</v>
      </c>
      <c r="V358" s="10">
        <f t="shared" si="172"/>
        <v>1000</v>
      </c>
      <c r="W358" s="10">
        <f t="shared" si="173"/>
        <v>842105.61333534098</v>
      </c>
      <c r="X358" s="9">
        <f t="shared" si="156"/>
        <v>1.2435426772217788</v>
      </c>
      <c r="Y358" s="9">
        <f t="shared" si="176"/>
        <v>33572.762325574986</v>
      </c>
      <c r="AA358" s="10">
        <f t="shared" si="157"/>
        <v>7542.4257517795395</v>
      </c>
      <c r="AB358" s="10">
        <f t="shared" si="177"/>
        <v>2632306.5873710616</v>
      </c>
      <c r="AC358" s="23"/>
      <c r="AD358" s="25">
        <f t="shared" si="158"/>
        <v>-7542.4257517795395</v>
      </c>
      <c r="AE358" s="25">
        <f t="shared" si="159"/>
        <v>-7542.4257517795395</v>
      </c>
      <c r="AF358" s="25">
        <f t="shared" si="160"/>
        <v>0</v>
      </c>
      <c r="AG358" s="25">
        <f t="shared" si="161"/>
        <v>0</v>
      </c>
      <c r="AH358" s="25">
        <f t="shared" si="162"/>
        <v>0</v>
      </c>
      <c r="AI358" s="25">
        <f t="shared" si="163"/>
        <v>0</v>
      </c>
      <c r="AJ358" s="25">
        <f t="shared" si="164"/>
        <v>0</v>
      </c>
      <c r="AK358" s="25">
        <f t="shared" si="165"/>
        <v>0</v>
      </c>
      <c r="AL358" s="25">
        <f t="shared" si="166"/>
        <v>0</v>
      </c>
      <c r="AM358" s="25">
        <f t="shared" si="167"/>
        <v>0</v>
      </c>
      <c r="AO358">
        <f t="shared" si="182"/>
        <v>0</v>
      </c>
    </row>
    <row r="359" spans="1:41" x14ac:dyDescent="0.3">
      <c r="A359" s="30">
        <f t="shared" si="174"/>
        <v>350</v>
      </c>
      <c r="B359">
        <v>772.79213460288111</v>
      </c>
      <c r="C359" s="5">
        <f t="shared" si="153"/>
        <v>253</v>
      </c>
      <c r="D359" s="6">
        <f t="shared" si="168"/>
        <v>-3.9000000000000055E-2</v>
      </c>
      <c r="E359" s="7">
        <f t="shared" si="154"/>
        <v>6537084.8373662373</v>
      </c>
      <c r="I359" s="14"/>
      <c r="J359" s="14"/>
      <c r="K359" s="18"/>
      <c r="L359" s="7">
        <f t="shared" si="155"/>
        <v>56891.153843945722</v>
      </c>
      <c r="M359" s="7">
        <f t="shared" si="180"/>
        <v>5976997.5265591191</v>
      </c>
      <c r="N359" s="14">
        <f t="shared" si="169"/>
        <v>73.617666765178313</v>
      </c>
      <c r="O359" s="13">
        <f t="shared" si="181"/>
        <v>19990.729635476295</v>
      </c>
      <c r="P359" s="7">
        <f t="shared" si="170"/>
        <v>15448678.627268801</v>
      </c>
      <c r="Q359" s="12">
        <f t="shared" si="175"/>
        <v>349</v>
      </c>
      <c r="R359" s="9">
        <v>772.79213460288111</v>
      </c>
      <c r="S359" s="11">
        <f t="shared" si="178"/>
        <v>-3.9000000000000055E-2</v>
      </c>
      <c r="T359" s="10">
        <f t="shared" si="171"/>
        <v>15612150.193490906</v>
      </c>
      <c r="U359" s="10">
        <f t="shared" si="179"/>
        <v>25944766.662096273</v>
      </c>
      <c r="V359" s="10">
        <f t="shared" si="172"/>
        <v>1000</v>
      </c>
      <c r="W359" s="10">
        <f t="shared" si="173"/>
        <v>843105.61333534098</v>
      </c>
      <c r="X359" s="9">
        <f t="shared" si="156"/>
        <v>1.2940090293670956</v>
      </c>
      <c r="Y359" s="9">
        <f t="shared" si="176"/>
        <v>33574.056334604356</v>
      </c>
      <c r="AA359" s="10">
        <f t="shared" si="157"/>
        <v>7542.4257517795395</v>
      </c>
      <c r="AB359" s="10">
        <f t="shared" si="177"/>
        <v>2639849.0131228413</v>
      </c>
      <c r="AC359" s="23"/>
      <c r="AD359" s="25">
        <f t="shared" si="158"/>
        <v>-7542.4257517795395</v>
      </c>
      <c r="AE359" s="25">
        <f t="shared" si="159"/>
        <v>-7542.4257517795395</v>
      </c>
      <c r="AF359" s="25">
        <f t="shared" si="160"/>
        <v>0</v>
      </c>
      <c r="AG359" s="25">
        <f t="shared" si="161"/>
        <v>0</v>
      </c>
      <c r="AH359" s="25">
        <f t="shared" si="162"/>
        <v>0</v>
      </c>
      <c r="AI359" s="25">
        <f t="shared" si="163"/>
        <v>0</v>
      </c>
      <c r="AJ359" s="25">
        <f t="shared" si="164"/>
        <v>0</v>
      </c>
      <c r="AK359" s="25">
        <f t="shared" si="165"/>
        <v>0</v>
      </c>
      <c r="AL359" s="25">
        <f t="shared" si="166"/>
        <v>0</v>
      </c>
      <c r="AM359" s="25">
        <f t="shared" si="167"/>
        <v>0</v>
      </c>
      <c r="AO359">
        <f t="shared" si="182"/>
        <v>-8.3333333333332149E-2</v>
      </c>
    </row>
    <row r="360" spans="1:41" x14ac:dyDescent="0.3">
      <c r="A360" s="30">
        <f t="shared" si="174"/>
        <v>351</v>
      </c>
      <c r="B360">
        <v>844.661803120949</v>
      </c>
      <c r="C360" s="5">
        <f t="shared" si="153"/>
        <v>254</v>
      </c>
      <c r="D360" s="6">
        <f t="shared" si="168"/>
        <v>9.2999999999999944E-2</v>
      </c>
      <c r="E360" s="7">
        <f t="shared" si="154"/>
        <v>6599165.8236440029</v>
      </c>
      <c r="I360" s="14"/>
      <c r="J360" s="14"/>
      <c r="K360" s="18"/>
      <c r="L360" s="7">
        <f t="shared" si="155"/>
        <v>56891.153843945722</v>
      </c>
      <c r="M360" s="7">
        <f t="shared" si="180"/>
        <v>6033888.6804030649</v>
      </c>
      <c r="N360" s="14">
        <f t="shared" si="169"/>
        <v>67.353766482322328</v>
      </c>
      <c r="O360" s="13">
        <f t="shared" si="181"/>
        <v>20058.083401958618</v>
      </c>
      <c r="P360" s="7">
        <f t="shared" si="170"/>
        <v>16942296.893448744</v>
      </c>
      <c r="Q360" s="12">
        <f t="shared" si="175"/>
        <v>350</v>
      </c>
      <c r="R360" s="9">
        <v>844.661803120949</v>
      </c>
      <c r="S360" s="11">
        <f t="shared" si="178"/>
        <v>9.2999999999999944E-2</v>
      </c>
      <c r="T360" s="10">
        <f t="shared" si="171"/>
        <v>15749856.724403042</v>
      </c>
      <c r="U360" s="10">
        <f t="shared" si="179"/>
        <v>28358722.961671226</v>
      </c>
      <c r="V360" s="10">
        <f t="shared" si="172"/>
        <v>1000</v>
      </c>
      <c r="W360" s="10">
        <f t="shared" si="173"/>
        <v>844105.61333534098</v>
      </c>
      <c r="X360" s="9">
        <f t="shared" si="156"/>
        <v>1.1839057908207644</v>
      </c>
      <c r="Y360" s="9">
        <f t="shared" si="176"/>
        <v>33575.240240395178</v>
      </c>
      <c r="AA360" s="10">
        <f t="shared" si="157"/>
        <v>7542.4257517795395</v>
      </c>
      <c r="AB360" s="10">
        <f t="shared" si="177"/>
        <v>2647391.4388746209</v>
      </c>
      <c r="AC360" s="23"/>
      <c r="AD360" s="25">
        <f t="shared" si="158"/>
        <v>-7542.4257517795395</v>
      </c>
      <c r="AE360" s="25">
        <f t="shared" si="159"/>
        <v>-7542.4257517795395</v>
      </c>
      <c r="AF360" s="25">
        <f t="shared" si="160"/>
        <v>0</v>
      </c>
      <c r="AG360" s="25">
        <f t="shared" si="161"/>
        <v>0</v>
      </c>
      <c r="AH360" s="25">
        <f t="shared" si="162"/>
        <v>0</v>
      </c>
      <c r="AI360" s="25">
        <f t="shared" si="163"/>
        <v>0</v>
      </c>
      <c r="AJ360" s="25">
        <f t="shared" si="164"/>
        <v>0</v>
      </c>
      <c r="AK360" s="25">
        <f t="shared" si="165"/>
        <v>0</v>
      </c>
      <c r="AL360" s="25">
        <f t="shared" si="166"/>
        <v>0</v>
      </c>
      <c r="AM360" s="25">
        <f t="shared" si="167"/>
        <v>0</v>
      </c>
      <c r="AO360">
        <f t="shared" si="182"/>
        <v>-0.16666666666666785</v>
      </c>
    </row>
    <row r="361" spans="1:41" x14ac:dyDescent="0.3">
      <c r="A361" s="30">
        <f t="shared" si="174"/>
        <v>352</v>
      </c>
      <c r="B361">
        <v>971.36107358909123</v>
      </c>
      <c r="C361" s="5">
        <f t="shared" si="153"/>
        <v>255</v>
      </c>
      <c r="D361" s="6">
        <f t="shared" si="168"/>
        <v>0.14999999999999986</v>
      </c>
      <c r="E361" s="7">
        <f t="shared" si="154"/>
        <v>6661764.1514740791</v>
      </c>
      <c r="I361" s="14"/>
      <c r="J361" s="14"/>
      <c r="K361" s="18"/>
      <c r="L361" s="7">
        <f t="shared" si="155"/>
        <v>56891.153843945722</v>
      </c>
      <c r="M361" s="7">
        <f t="shared" si="180"/>
        <v>6090779.8342470108</v>
      </c>
      <c r="N361" s="14">
        <f t="shared" si="169"/>
        <v>58.568492593323775</v>
      </c>
      <c r="O361" s="13">
        <f t="shared" si="181"/>
        <v>20116.651894551942</v>
      </c>
      <c r="P361" s="7">
        <f t="shared" si="170"/>
        <v>19540532.58131</v>
      </c>
      <c r="Q361" s="12">
        <f t="shared" si="175"/>
        <v>351</v>
      </c>
      <c r="R361" s="9">
        <v>971.36107358909123</v>
      </c>
      <c r="S361" s="11">
        <f t="shared" si="178"/>
        <v>0.14999999999999986</v>
      </c>
      <c r="T361" s="10">
        <f t="shared" si="171"/>
        <v>15888710.809739444</v>
      </c>
      <c r="U361" s="10">
        <f t="shared" si="179"/>
        <v>32613681.405921906</v>
      </c>
      <c r="V361" s="10">
        <f t="shared" si="172"/>
        <v>1000</v>
      </c>
      <c r="W361" s="10">
        <f t="shared" si="173"/>
        <v>845105.61333534098</v>
      </c>
      <c r="X361" s="9">
        <f t="shared" si="156"/>
        <v>1.0294832963658822</v>
      </c>
      <c r="Y361" s="9">
        <f t="shared" si="176"/>
        <v>33576.269723691541</v>
      </c>
      <c r="AA361" s="10">
        <f t="shared" si="157"/>
        <v>7542.4257517795395</v>
      </c>
      <c r="AB361" s="10">
        <f t="shared" si="177"/>
        <v>2654933.8646264006</v>
      </c>
      <c r="AC361" s="23"/>
      <c r="AD361" s="25">
        <f t="shared" si="158"/>
        <v>-7542.4257517795395</v>
      </c>
      <c r="AE361" s="25">
        <f t="shared" si="159"/>
        <v>-7542.4257517795395</v>
      </c>
      <c r="AF361" s="25">
        <f t="shared" si="160"/>
        <v>0</v>
      </c>
      <c r="AG361" s="25">
        <f t="shared" si="161"/>
        <v>0</v>
      </c>
      <c r="AH361" s="25">
        <f t="shared" si="162"/>
        <v>0</v>
      </c>
      <c r="AI361" s="25">
        <f t="shared" si="163"/>
        <v>0</v>
      </c>
      <c r="AJ361" s="25">
        <f t="shared" si="164"/>
        <v>0</v>
      </c>
      <c r="AK361" s="25">
        <f t="shared" si="165"/>
        <v>0</v>
      </c>
      <c r="AL361" s="25">
        <f t="shared" si="166"/>
        <v>0</v>
      </c>
      <c r="AM361" s="25">
        <f t="shared" si="167"/>
        <v>0</v>
      </c>
      <c r="AO361">
        <f t="shared" si="182"/>
        <v>-0.25</v>
      </c>
    </row>
    <row r="362" spans="1:41" x14ac:dyDescent="0.3">
      <c r="A362" s="30">
        <f t="shared" si="174"/>
        <v>353</v>
      </c>
      <c r="B362">
        <v>1244.3135352676261</v>
      </c>
      <c r="C362" s="5">
        <f t="shared" si="153"/>
        <v>256</v>
      </c>
      <c r="D362" s="6">
        <f t="shared" si="168"/>
        <v>0.28100000000000025</v>
      </c>
      <c r="E362" s="7">
        <f t="shared" si="154"/>
        <v>6724884.1320360722</v>
      </c>
      <c r="I362" s="14"/>
      <c r="J362" s="14"/>
      <c r="K362" s="18"/>
      <c r="L362" s="7">
        <f t="shared" si="155"/>
        <v>56891.153843945722</v>
      </c>
      <c r="M362" s="7">
        <f t="shared" si="180"/>
        <v>6147670.9880909566</v>
      </c>
      <c r="N362" s="14">
        <f t="shared" si="169"/>
        <v>45.720915373398725</v>
      </c>
      <c r="O362" s="13">
        <f t="shared" si="181"/>
        <v>20162.372809925342</v>
      </c>
      <c r="P362" s="7">
        <f t="shared" si="170"/>
        <v>25088313.390502062</v>
      </c>
      <c r="Q362" s="12">
        <f t="shared" si="175"/>
        <v>352</v>
      </c>
      <c r="R362" s="9">
        <v>1244.3135352676261</v>
      </c>
      <c r="S362" s="11">
        <f t="shared" si="178"/>
        <v>0.28100000000000025</v>
      </c>
      <c r="T362" s="10">
        <f t="shared" si="171"/>
        <v>16028722.012453653</v>
      </c>
      <c r="U362" s="10">
        <f t="shared" si="179"/>
        <v>41779406.880985968</v>
      </c>
      <c r="V362" s="10">
        <f t="shared" si="172"/>
        <v>1000</v>
      </c>
      <c r="W362" s="10">
        <f t="shared" si="173"/>
        <v>846105.61333534098</v>
      </c>
      <c r="X362" s="9">
        <f t="shared" si="156"/>
        <v>0.80365596906001724</v>
      </c>
      <c r="Y362" s="9">
        <f t="shared" si="176"/>
        <v>33577.0733796606</v>
      </c>
      <c r="AA362" s="10">
        <f t="shared" si="157"/>
        <v>7542.4257517795395</v>
      </c>
      <c r="AB362" s="10">
        <f t="shared" si="177"/>
        <v>2662476.2903781803</v>
      </c>
      <c r="AC362" s="23"/>
      <c r="AD362" s="25">
        <f t="shared" si="158"/>
        <v>-7542.4257517795395</v>
      </c>
      <c r="AE362" s="25">
        <f t="shared" si="159"/>
        <v>-7542.4257517795395</v>
      </c>
      <c r="AF362" s="25">
        <f t="shared" si="160"/>
        <v>0</v>
      </c>
      <c r="AG362" s="25">
        <f t="shared" si="161"/>
        <v>0</v>
      </c>
      <c r="AH362" s="25">
        <f t="shared" si="162"/>
        <v>0</v>
      </c>
      <c r="AI362" s="25">
        <f t="shared" si="163"/>
        <v>0</v>
      </c>
      <c r="AJ362" s="25">
        <f t="shared" si="164"/>
        <v>0</v>
      </c>
      <c r="AK362" s="25">
        <f t="shared" si="165"/>
        <v>0</v>
      </c>
      <c r="AL362" s="25">
        <f t="shared" si="166"/>
        <v>0</v>
      </c>
      <c r="AM362" s="25">
        <f t="shared" si="167"/>
        <v>0</v>
      </c>
      <c r="AO362">
        <f t="shared" si="182"/>
        <v>-0.33333333333333215</v>
      </c>
    </row>
    <row r="363" spans="1:41" x14ac:dyDescent="0.3">
      <c r="A363" s="30">
        <f t="shared" si="174"/>
        <v>354</v>
      </c>
      <c r="B363">
        <v>1200.762561533259</v>
      </c>
      <c r="C363" s="5">
        <f t="shared" si="153"/>
        <v>257</v>
      </c>
      <c r="D363" s="6">
        <f t="shared" si="168"/>
        <v>-3.5000000000000121E-2</v>
      </c>
      <c r="E363" s="7">
        <f t="shared" si="154"/>
        <v>6788530.1124360831</v>
      </c>
      <c r="I363" s="14"/>
      <c r="J363" s="14"/>
      <c r="K363" s="18"/>
      <c r="L363" s="7">
        <f t="shared" si="155"/>
        <v>56891.153843945722</v>
      </c>
      <c r="M363" s="7">
        <f t="shared" si="180"/>
        <v>6204562.1419349024</v>
      </c>
      <c r="N363" s="14">
        <f t="shared" si="169"/>
        <v>47.379186915439099</v>
      </c>
      <c r="O363" s="13">
        <f t="shared" si="181"/>
        <v>20209.75199684078</v>
      </c>
      <c r="P363" s="7">
        <f t="shared" si="170"/>
        <v>24267113.57567843</v>
      </c>
      <c r="Q363" s="12">
        <f t="shared" si="175"/>
        <v>353</v>
      </c>
      <c r="R363" s="9">
        <v>1200.762561533259</v>
      </c>
      <c r="S363" s="11">
        <f t="shared" si="178"/>
        <v>-3.5000000000000121E-2</v>
      </c>
      <c r="T363" s="10">
        <f t="shared" si="171"/>
        <v>16169899.975190474</v>
      </c>
      <c r="U363" s="10">
        <f t="shared" si="179"/>
        <v>40318092.640151456</v>
      </c>
      <c r="V363" s="10">
        <f t="shared" si="172"/>
        <v>1000</v>
      </c>
      <c r="W363" s="10">
        <f t="shared" si="173"/>
        <v>847105.61333534098</v>
      </c>
      <c r="X363" s="9">
        <f t="shared" si="156"/>
        <v>0.83280411301556201</v>
      </c>
      <c r="Y363" s="9">
        <f t="shared" si="176"/>
        <v>33577.906183773615</v>
      </c>
      <c r="AA363" s="10">
        <f t="shared" si="157"/>
        <v>7542.4257517795395</v>
      </c>
      <c r="AB363" s="10">
        <f t="shared" si="177"/>
        <v>2670018.71612996</v>
      </c>
      <c r="AC363" s="23"/>
      <c r="AD363" s="25">
        <f t="shared" si="158"/>
        <v>-7542.4257517795395</v>
      </c>
      <c r="AE363" s="25">
        <f t="shared" si="159"/>
        <v>-7542.4257517795395</v>
      </c>
      <c r="AF363" s="25">
        <f t="shared" si="160"/>
        <v>0</v>
      </c>
      <c r="AG363" s="25">
        <f t="shared" si="161"/>
        <v>0</v>
      </c>
      <c r="AH363" s="25">
        <f t="shared" si="162"/>
        <v>0</v>
      </c>
      <c r="AI363" s="25">
        <f t="shared" si="163"/>
        <v>0</v>
      </c>
      <c r="AJ363" s="25">
        <f t="shared" si="164"/>
        <v>0</v>
      </c>
      <c r="AK363" s="25">
        <f t="shared" si="165"/>
        <v>0</v>
      </c>
      <c r="AL363" s="25">
        <f t="shared" si="166"/>
        <v>0</v>
      </c>
      <c r="AM363" s="25">
        <f t="shared" si="167"/>
        <v>0</v>
      </c>
      <c r="AO363">
        <f t="shared" si="182"/>
        <v>-0.41666666666666785</v>
      </c>
    </row>
    <row r="364" spans="1:41" x14ac:dyDescent="0.3">
      <c r="A364" s="30">
        <f t="shared" si="174"/>
        <v>355</v>
      </c>
      <c r="B364">
        <v>1296.8235664559199</v>
      </c>
      <c r="C364" s="5">
        <f t="shared" si="153"/>
        <v>258</v>
      </c>
      <c r="D364" s="6">
        <f t="shared" si="168"/>
        <v>8.0000000000000154E-2</v>
      </c>
      <c r="E364" s="7">
        <f t="shared" si="154"/>
        <v>6852706.4760060953</v>
      </c>
      <c r="I364" s="14"/>
      <c r="J364" s="14"/>
      <c r="K364" s="18"/>
      <c r="L364" s="7">
        <f t="shared" si="155"/>
        <v>56891.153843945722</v>
      </c>
      <c r="M364" s="7">
        <f t="shared" si="180"/>
        <v>6261453.2957788482</v>
      </c>
      <c r="N364" s="14">
        <f t="shared" si="169"/>
        <v>43.869617514295456</v>
      </c>
      <c r="O364" s="13">
        <f t="shared" si="181"/>
        <v>20253.621614355074</v>
      </c>
      <c r="P364" s="7">
        <f t="shared" si="170"/>
        <v>26265373.815576654</v>
      </c>
      <c r="Q364" s="12">
        <f t="shared" si="175"/>
        <v>354</v>
      </c>
      <c r="R364" s="9">
        <v>1296.8235664559199</v>
      </c>
      <c r="S364" s="11">
        <f t="shared" si="178"/>
        <v>8.0000000000000154E-2</v>
      </c>
      <c r="T364" s="10">
        <f t="shared" si="171"/>
        <v>16312254.420950111</v>
      </c>
      <c r="U364" s="10">
        <f t="shared" si="179"/>
        <v>43544620.051363572</v>
      </c>
      <c r="V364" s="10">
        <f t="shared" si="172"/>
        <v>1000</v>
      </c>
      <c r="W364" s="10">
        <f t="shared" si="173"/>
        <v>848105.61333534098</v>
      </c>
      <c r="X364" s="9">
        <f t="shared" si="156"/>
        <v>0.77111491945885358</v>
      </c>
      <c r="Y364" s="9">
        <f t="shared" si="176"/>
        <v>33578.677298693074</v>
      </c>
      <c r="AA364" s="10">
        <f t="shared" si="157"/>
        <v>7542.4257517795395</v>
      </c>
      <c r="AB364" s="10">
        <f t="shared" si="177"/>
        <v>2677561.1418817397</v>
      </c>
      <c r="AC364" s="23"/>
      <c r="AD364" s="25">
        <f t="shared" si="158"/>
        <v>-7542.4257517795395</v>
      </c>
      <c r="AE364" s="25">
        <f t="shared" si="159"/>
        <v>-7542.4257517795395</v>
      </c>
      <c r="AF364" s="25">
        <f t="shared" si="160"/>
        <v>0</v>
      </c>
      <c r="AG364" s="25">
        <f t="shared" si="161"/>
        <v>0</v>
      </c>
      <c r="AH364" s="25">
        <f t="shared" si="162"/>
        <v>0</v>
      </c>
      <c r="AI364" s="25">
        <f t="shared" si="163"/>
        <v>0</v>
      </c>
      <c r="AJ364" s="25">
        <f t="shared" si="164"/>
        <v>0</v>
      </c>
      <c r="AK364" s="25">
        <f t="shared" si="165"/>
        <v>0</v>
      </c>
      <c r="AL364" s="25">
        <f t="shared" si="166"/>
        <v>0</v>
      </c>
      <c r="AM364" s="25">
        <f t="shared" si="167"/>
        <v>0</v>
      </c>
      <c r="AO364">
        <f t="shared" si="182"/>
        <v>-0.5</v>
      </c>
    </row>
    <row r="365" spans="1:41" x14ac:dyDescent="0.3">
      <c r="A365" s="30">
        <f t="shared" si="174"/>
        <v>356</v>
      </c>
      <c r="B365">
        <v>1304.6045078546554</v>
      </c>
      <c r="C365" s="5">
        <f t="shared" si="153"/>
        <v>259</v>
      </c>
      <c r="D365" s="6">
        <f t="shared" si="168"/>
        <v>5.9999999999999247E-3</v>
      </c>
      <c r="E365" s="7">
        <f t="shared" si="154"/>
        <v>6917417.6426058579</v>
      </c>
      <c r="I365" s="14"/>
      <c r="J365" s="14"/>
      <c r="K365" s="18"/>
      <c r="L365" s="7">
        <f t="shared" si="155"/>
        <v>56891.153843945722</v>
      </c>
      <c r="M365" s="7">
        <f t="shared" si="180"/>
        <v>6318344.4496227941</v>
      </c>
      <c r="N365" s="14">
        <f t="shared" si="169"/>
        <v>43.607969696118744</v>
      </c>
      <c r="O365" s="13">
        <f t="shared" si="181"/>
        <v>20297.229584051194</v>
      </c>
      <c r="P365" s="7">
        <f t="shared" si="170"/>
        <v>26479857.212314058</v>
      </c>
      <c r="Q365" s="12">
        <f t="shared" si="175"/>
        <v>355</v>
      </c>
      <c r="R365" s="9">
        <v>1304.6045078546554</v>
      </c>
      <c r="S365" s="11">
        <f t="shared" si="178"/>
        <v>5.9999999999999247E-3</v>
      </c>
      <c r="T365" s="10">
        <f t="shared" si="171"/>
        <v>16455795.153757732</v>
      </c>
      <c r="U365" s="10">
        <f t="shared" si="179"/>
        <v>43806893.771671757</v>
      </c>
      <c r="V365" s="10">
        <f t="shared" si="172"/>
        <v>1000</v>
      </c>
      <c r="W365" s="10">
        <f t="shared" si="173"/>
        <v>849105.61333534098</v>
      </c>
      <c r="X365" s="9">
        <f t="shared" si="156"/>
        <v>0.76651582451178302</v>
      </c>
      <c r="Y365" s="9">
        <f t="shared" si="176"/>
        <v>33579.443814517588</v>
      </c>
      <c r="AA365" s="10">
        <f t="shared" si="157"/>
        <v>7542.4257517795395</v>
      </c>
      <c r="AB365" s="10">
        <f t="shared" si="177"/>
        <v>2685103.5676335194</v>
      </c>
      <c r="AC365" s="23"/>
      <c r="AD365" s="25">
        <f t="shared" si="158"/>
        <v>-7542.4257517795395</v>
      </c>
      <c r="AE365" s="25">
        <f t="shared" si="159"/>
        <v>-7542.4257517795395</v>
      </c>
      <c r="AF365" s="25">
        <f t="shared" si="160"/>
        <v>0</v>
      </c>
      <c r="AG365" s="25">
        <f t="shared" si="161"/>
        <v>0</v>
      </c>
      <c r="AH365" s="25">
        <f t="shared" si="162"/>
        <v>0</v>
      </c>
      <c r="AI365" s="25">
        <f t="shared" si="163"/>
        <v>0</v>
      </c>
      <c r="AJ365" s="25">
        <f t="shared" si="164"/>
        <v>0</v>
      </c>
      <c r="AK365" s="25">
        <f t="shared" si="165"/>
        <v>0</v>
      </c>
      <c r="AL365" s="25">
        <f t="shared" si="166"/>
        <v>0</v>
      </c>
      <c r="AM365" s="25">
        <f t="shared" si="167"/>
        <v>0</v>
      </c>
      <c r="AO365">
        <f t="shared" si="182"/>
        <v>-0.58333333333333215</v>
      </c>
    </row>
    <row r="366" spans="1:41" x14ac:dyDescent="0.3">
      <c r="A366" s="30">
        <f t="shared" si="174"/>
        <v>357</v>
      </c>
      <c r="B366">
        <v>1422.0189135615744</v>
      </c>
      <c r="C366" s="5">
        <f t="shared" si="153"/>
        <v>260</v>
      </c>
      <c r="D366" s="6">
        <f t="shared" si="168"/>
        <v>9.0000000000000066E-2</v>
      </c>
      <c r="E366" s="7">
        <f t="shared" si="154"/>
        <v>6982668.0689272815</v>
      </c>
      <c r="I366" s="14"/>
      <c r="J366" s="14"/>
      <c r="K366" s="18"/>
      <c r="L366" s="7">
        <f t="shared" si="155"/>
        <v>56891.153843945722</v>
      </c>
      <c r="M366" s="7">
        <f t="shared" si="180"/>
        <v>6375235.6034667399</v>
      </c>
      <c r="N366" s="14">
        <f t="shared" si="169"/>
        <v>40.007311647815364</v>
      </c>
      <c r="O366" s="13">
        <f t="shared" si="181"/>
        <v>20337.23689569901</v>
      </c>
      <c r="P366" s="7">
        <f t="shared" si="170"/>
        <v>28919935.515266273</v>
      </c>
      <c r="Q366" s="12">
        <f t="shared" si="175"/>
        <v>356</v>
      </c>
      <c r="R366" s="9">
        <v>1422.0189135615744</v>
      </c>
      <c r="S366" s="11">
        <f t="shared" si="178"/>
        <v>9.0000000000000066E-2</v>
      </c>
      <c r="T366" s="10">
        <f t="shared" si="171"/>
        <v>16600532.059338754</v>
      </c>
      <c r="U366" s="10">
        <f t="shared" si="179"/>
        <v>47750604.211122222</v>
      </c>
      <c r="V366" s="10">
        <f t="shared" si="172"/>
        <v>1000</v>
      </c>
      <c r="W366" s="10">
        <f t="shared" si="173"/>
        <v>850105.61333534098</v>
      </c>
      <c r="X366" s="9">
        <f t="shared" si="156"/>
        <v>0.70322552707503017</v>
      </c>
      <c r="Y366" s="9">
        <f t="shared" si="176"/>
        <v>33580.147040044663</v>
      </c>
      <c r="AA366" s="10">
        <f t="shared" si="157"/>
        <v>7542.4257517795395</v>
      </c>
      <c r="AB366" s="10">
        <f t="shared" si="177"/>
        <v>2692645.9933852991</v>
      </c>
      <c r="AC366" s="23"/>
      <c r="AD366" s="25">
        <f t="shared" si="158"/>
        <v>-7542.4257517795395</v>
      </c>
      <c r="AE366" s="25">
        <f t="shared" si="159"/>
        <v>-7542.4257517795395</v>
      </c>
      <c r="AF366" s="25">
        <f t="shared" si="160"/>
        <v>0</v>
      </c>
      <c r="AG366" s="25">
        <f t="shared" si="161"/>
        <v>0</v>
      </c>
      <c r="AH366" s="25">
        <f t="shared" si="162"/>
        <v>0</v>
      </c>
      <c r="AI366" s="25">
        <f t="shared" si="163"/>
        <v>0</v>
      </c>
      <c r="AJ366" s="25">
        <f t="shared" si="164"/>
        <v>0</v>
      </c>
      <c r="AK366" s="25">
        <f t="shared" si="165"/>
        <v>0</v>
      </c>
      <c r="AL366" s="25">
        <f t="shared" si="166"/>
        <v>0</v>
      </c>
      <c r="AM366" s="25">
        <f t="shared" si="167"/>
        <v>0</v>
      </c>
      <c r="AO366">
        <f t="shared" si="182"/>
        <v>-0.66666666666666785</v>
      </c>
    </row>
    <row r="367" spans="1:41" x14ac:dyDescent="0.3">
      <c r="A367" s="30">
        <f t="shared" si="174"/>
        <v>358</v>
      </c>
      <c r="B367">
        <v>1318.2115328715795</v>
      </c>
      <c r="C367" s="5">
        <f t="shared" si="153"/>
        <v>261</v>
      </c>
      <c r="D367" s="6">
        <f t="shared" si="168"/>
        <v>-7.3000000000000009E-2</v>
      </c>
      <c r="E367" s="7">
        <f t="shared" si="154"/>
        <v>7048462.2488013869</v>
      </c>
      <c r="I367" s="14"/>
      <c r="J367" s="14"/>
      <c r="K367" s="18"/>
      <c r="L367" s="7">
        <f t="shared" si="155"/>
        <v>56891.153843945722</v>
      </c>
      <c r="M367" s="7">
        <f t="shared" si="180"/>
        <v>6432126.7573106857</v>
      </c>
      <c r="N367" s="14">
        <f t="shared" si="169"/>
        <v>43.157833492788953</v>
      </c>
      <c r="O367" s="13">
        <f t="shared" si="181"/>
        <v>20380.394729191798</v>
      </c>
      <c r="P367" s="7">
        <f t="shared" si="170"/>
        <v>26865671.376495779</v>
      </c>
      <c r="Q367" s="12">
        <f t="shared" si="175"/>
        <v>357</v>
      </c>
      <c r="R367" s="9">
        <v>1318.2115328715795</v>
      </c>
      <c r="S367" s="11">
        <f t="shared" si="178"/>
        <v>-7.3000000000000009E-2</v>
      </c>
      <c r="T367" s="10">
        <f t="shared" si="171"/>
        <v>16746475.105799625</v>
      </c>
      <c r="U367" s="10">
        <f t="shared" si="179"/>
        <v>44265737.103710301</v>
      </c>
      <c r="V367" s="10">
        <f t="shared" si="172"/>
        <v>1000</v>
      </c>
      <c r="W367" s="10">
        <f t="shared" si="173"/>
        <v>851105.61333534098</v>
      </c>
      <c r="X367" s="9">
        <f t="shared" si="156"/>
        <v>0.75860358907770253</v>
      </c>
      <c r="Y367" s="9">
        <f t="shared" si="176"/>
        <v>33580.905643633741</v>
      </c>
      <c r="AA367" s="10">
        <f t="shared" si="157"/>
        <v>7542.4257517795395</v>
      </c>
      <c r="AB367" s="10">
        <f t="shared" si="177"/>
        <v>2700188.4191370788</v>
      </c>
      <c r="AC367" s="23"/>
      <c r="AD367" s="25">
        <f t="shared" si="158"/>
        <v>-7542.4257517795395</v>
      </c>
      <c r="AE367" s="25">
        <f t="shared" si="159"/>
        <v>-7542.4257517795395</v>
      </c>
      <c r="AF367" s="25">
        <f t="shared" si="160"/>
        <v>0</v>
      </c>
      <c r="AG367" s="25">
        <f t="shared" si="161"/>
        <v>0</v>
      </c>
      <c r="AH367" s="25">
        <f t="shared" si="162"/>
        <v>0</v>
      </c>
      <c r="AI367" s="25">
        <f t="shared" si="163"/>
        <v>0</v>
      </c>
      <c r="AJ367" s="25">
        <f t="shared" si="164"/>
        <v>0</v>
      </c>
      <c r="AK367" s="25">
        <f t="shared" si="165"/>
        <v>0</v>
      </c>
      <c r="AL367" s="25">
        <f t="shared" si="166"/>
        <v>0</v>
      </c>
      <c r="AM367" s="25">
        <f t="shared" si="167"/>
        <v>0</v>
      </c>
      <c r="AO367">
        <f t="shared" si="182"/>
        <v>-0.75</v>
      </c>
    </row>
    <row r="368" spans="1:41" x14ac:dyDescent="0.3">
      <c r="A368" s="30">
        <f t="shared" si="174"/>
        <v>359</v>
      </c>
      <c r="B368">
        <v>1407.849917106847</v>
      </c>
      <c r="C368" s="5">
        <f t="shared" si="153"/>
        <v>262</v>
      </c>
      <c r="D368" s="6">
        <f t="shared" si="168"/>
        <v>6.8000000000000074E-2</v>
      </c>
      <c r="E368" s="7">
        <f t="shared" si="154"/>
        <v>7114804.713507778</v>
      </c>
      <c r="I368" s="14"/>
      <c r="J368" s="14"/>
      <c r="K368" s="18"/>
      <c r="L368" s="7">
        <f t="shared" si="155"/>
        <v>56891.153843945722</v>
      </c>
      <c r="M368" s="7">
        <f t="shared" si="180"/>
        <v>6489017.9111546315</v>
      </c>
      <c r="N368" s="14">
        <f t="shared" si="169"/>
        <v>40.409956453922241</v>
      </c>
      <c r="O368" s="13">
        <f t="shared" si="181"/>
        <v>20420.804685645719</v>
      </c>
      <c r="P368" s="7">
        <f t="shared" si="170"/>
        <v>28749428.183941439</v>
      </c>
      <c r="Q368" s="12">
        <f t="shared" si="175"/>
        <v>358</v>
      </c>
      <c r="R368" s="9">
        <v>1407.849917106847</v>
      </c>
      <c r="S368" s="11">
        <f t="shared" si="178"/>
        <v>6.8000000000000074E-2</v>
      </c>
      <c r="T368" s="10">
        <f t="shared" si="171"/>
        <v>16893634.344314333</v>
      </c>
      <c r="U368" s="10">
        <f t="shared" si="179"/>
        <v>47276875.226762608</v>
      </c>
      <c r="V368" s="10">
        <f t="shared" si="172"/>
        <v>1000</v>
      </c>
      <c r="W368" s="10">
        <f t="shared" si="173"/>
        <v>852105.61333534098</v>
      </c>
      <c r="X368" s="9">
        <f t="shared" si="156"/>
        <v>0.71030298602781128</v>
      </c>
      <c r="Y368" s="9">
        <f t="shared" si="176"/>
        <v>33581.615946619771</v>
      </c>
      <c r="AA368" s="10">
        <f t="shared" si="157"/>
        <v>7542.4257517795395</v>
      </c>
      <c r="AB368" s="10">
        <f t="shared" si="177"/>
        <v>2707730.8448888585</v>
      </c>
      <c r="AC368" s="23"/>
      <c r="AD368" s="25">
        <f t="shared" si="158"/>
        <v>-7542.4257517795395</v>
      </c>
      <c r="AE368" s="25">
        <f t="shared" si="159"/>
        <v>-7542.4257517795395</v>
      </c>
      <c r="AF368" s="25">
        <f t="shared" si="160"/>
        <v>0</v>
      </c>
      <c r="AG368" s="25">
        <f t="shared" si="161"/>
        <v>0</v>
      </c>
      <c r="AH368" s="25">
        <f t="shared" si="162"/>
        <v>0</v>
      </c>
      <c r="AI368" s="25">
        <f t="shared" si="163"/>
        <v>0</v>
      </c>
      <c r="AJ368" s="25">
        <f t="shared" si="164"/>
        <v>0</v>
      </c>
      <c r="AK368" s="25">
        <f t="shared" si="165"/>
        <v>0</v>
      </c>
      <c r="AL368" s="25">
        <f t="shared" si="166"/>
        <v>0</v>
      </c>
      <c r="AM368" s="25">
        <f t="shared" si="167"/>
        <v>0</v>
      </c>
      <c r="AO368">
        <f t="shared" si="182"/>
        <v>-0.83333333333333215</v>
      </c>
    </row>
    <row r="369" spans="1:41" x14ac:dyDescent="0.3">
      <c r="A369" s="30">
        <f t="shared" si="174"/>
        <v>360</v>
      </c>
      <c r="B369">
        <v>1454.3089643713729</v>
      </c>
      <c r="C369" s="5">
        <f t="shared" si="153"/>
        <v>263</v>
      </c>
      <c r="D369" s="6">
        <f t="shared" si="168"/>
        <v>3.2999999999999967E-2</v>
      </c>
      <c r="E369" s="7">
        <f t="shared" si="154"/>
        <v>7181700.0320867179</v>
      </c>
      <c r="I369" s="14"/>
      <c r="J369" s="14"/>
      <c r="K369" s="18"/>
      <c r="L369" s="7">
        <f t="shared" si="155"/>
        <v>56891.153843945722</v>
      </c>
      <c r="M369" s="7">
        <f t="shared" si="180"/>
        <v>6545909.0649985773</v>
      </c>
      <c r="N369" s="14">
        <f t="shared" si="169"/>
        <v>39.119028512993459</v>
      </c>
      <c r="O369" s="13">
        <f t="shared" si="181"/>
        <v>20459.923714158711</v>
      </c>
      <c r="P369" s="7">
        <f t="shared" si="170"/>
        <v>29755050.46785545</v>
      </c>
      <c r="Q369" s="12">
        <f t="shared" si="175"/>
        <v>359</v>
      </c>
      <c r="R369" s="9">
        <v>1454.3089643713729</v>
      </c>
      <c r="S369" s="11">
        <f t="shared" si="178"/>
        <v>3.2999999999999967E-2</v>
      </c>
      <c r="T369" s="10">
        <f t="shared" si="171"/>
        <v>17042019.909816656</v>
      </c>
      <c r="U369" s="10">
        <f t="shared" si="179"/>
        <v>48838045.10924577</v>
      </c>
      <c r="V369" s="10">
        <f t="shared" si="172"/>
        <v>1000</v>
      </c>
      <c r="W369" s="10">
        <f t="shared" si="173"/>
        <v>853105.61333534098</v>
      </c>
      <c r="X369" s="9">
        <f t="shared" si="156"/>
        <v>0.68761179673553852</v>
      </c>
      <c r="Y369" s="9">
        <f t="shared" si="176"/>
        <v>33582.303558416505</v>
      </c>
      <c r="AA369" s="10">
        <f t="shared" si="157"/>
        <v>7542.4257517795395</v>
      </c>
      <c r="AB369" s="10">
        <f t="shared" si="177"/>
        <v>2715273.2706406382</v>
      </c>
      <c r="AC369" s="23"/>
      <c r="AD369" s="25">
        <f t="shared" si="158"/>
        <v>-7542.4257517795395</v>
      </c>
      <c r="AE369" s="25">
        <f t="shared" si="159"/>
        <v>-7542.4257517795395</v>
      </c>
      <c r="AF369" s="25">
        <f t="shared" si="160"/>
        <v>0</v>
      </c>
      <c r="AG369" s="25">
        <f t="shared" si="161"/>
        <v>0</v>
      </c>
      <c r="AH369" s="25">
        <f t="shared" si="162"/>
        <v>0</v>
      </c>
      <c r="AI369" s="25">
        <f t="shared" si="163"/>
        <v>0</v>
      </c>
      <c r="AJ369" s="25">
        <f t="shared" si="164"/>
        <v>0</v>
      </c>
      <c r="AK369" s="25">
        <f t="shared" si="165"/>
        <v>0</v>
      </c>
      <c r="AL369" s="25">
        <f t="shared" si="166"/>
        <v>0</v>
      </c>
      <c r="AM369" s="25">
        <f t="shared" si="167"/>
        <v>0</v>
      </c>
      <c r="AO369">
        <f t="shared" si="182"/>
        <v>-0.91666666666666785</v>
      </c>
    </row>
    <row r="370" spans="1:41" x14ac:dyDescent="0.3">
      <c r="A370" s="30">
        <f t="shared" si="174"/>
        <v>361</v>
      </c>
      <c r="B370">
        <v>1362.6874996159765</v>
      </c>
      <c r="C370" s="5">
        <f t="shared" si="153"/>
        <v>264</v>
      </c>
      <c r="D370" s="6">
        <f t="shared" si="168"/>
        <v>-6.2999999999999903E-2</v>
      </c>
      <c r="E370" s="7">
        <f t="shared" si="154"/>
        <v>7249152.811653818</v>
      </c>
      <c r="I370" s="14"/>
      <c r="J370" s="14"/>
      <c r="K370" s="18"/>
      <c r="L370" s="7">
        <f t="shared" si="155"/>
        <v>62637.160382184236</v>
      </c>
      <c r="M370" s="7">
        <f t="shared" si="180"/>
        <v>6608546.2253807615</v>
      </c>
      <c r="N370" s="14">
        <f t="shared" si="169"/>
        <v>45.965902233517383</v>
      </c>
      <c r="O370" s="13">
        <f t="shared" si="181"/>
        <v>20505.889616392229</v>
      </c>
      <c r="P370" s="7">
        <f t="shared" si="170"/>
        <v>27943119.448762745</v>
      </c>
      <c r="Q370" s="12">
        <f t="shared" si="175"/>
        <v>360</v>
      </c>
      <c r="R370" s="9">
        <v>1362.6874996159765</v>
      </c>
      <c r="S370" s="11">
        <f t="shared" si="178"/>
        <v>-6.2999999999999903E-2</v>
      </c>
      <c r="T370" s="10">
        <f t="shared" si="171"/>
        <v>17191642.021698181</v>
      </c>
      <c r="U370" s="10">
        <f t="shared" si="179"/>
        <v>45762185.267363288</v>
      </c>
      <c r="V370" s="10">
        <f t="shared" si="172"/>
        <v>1000</v>
      </c>
      <c r="W370" s="10">
        <f t="shared" si="173"/>
        <v>854105.61333534098</v>
      </c>
      <c r="X370" s="9">
        <f t="shared" si="156"/>
        <v>0.73384396663344553</v>
      </c>
      <c r="Y370" s="9">
        <f t="shared" si="176"/>
        <v>33583.037402383139</v>
      </c>
      <c r="AA370" s="10">
        <f t="shared" si="157"/>
        <v>7542.4257517795395</v>
      </c>
      <c r="AB370" s="10">
        <f t="shared" si="177"/>
        <v>2722815.6963924179</v>
      </c>
      <c r="AC370" s="23"/>
      <c r="AD370" s="25">
        <f t="shared" si="158"/>
        <v>-7542.4257517795395</v>
      </c>
      <c r="AE370" s="25">
        <f t="shared" si="159"/>
        <v>-7542.4257517795395</v>
      </c>
      <c r="AF370" s="25">
        <f t="shared" si="160"/>
        <v>0</v>
      </c>
      <c r="AG370" s="25">
        <f t="shared" si="161"/>
        <v>0</v>
      </c>
      <c r="AH370" s="25">
        <f t="shared" si="162"/>
        <v>0</v>
      </c>
      <c r="AI370" s="25">
        <f t="shared" si="163"/>
        <v>0</v>
      </c>
      <c r="AJ370" s="25">
        <f t="shared" si="164"/>
        <v>0</v>
      </c>
      <c r="AK370" s="25">
        <f t="shared" si="165"/>
        <v>0</v>
      </c>
      <c r="AL370" s="25">
        <f t="shared" si="166"/>
        <v>0</v>
      </c>
      <c r="AM370" s="25">
        <f t="shared" si="167"/>
        <v>0</v>
      </c>
      <c r="AO370">
        <f t="shared" si="182"/>
        <v>0</v>
      </c>
    </row>
    <row r="371" spans="1:41" x14ac:dyDescent="0.3">
      <c r="A371" s="30">
        <f t="shared" si="174"/>
        <v>362</v>
      </c>
      <c r="B371">
        <v>1373.5889996129044</v>
      </c>
      <c r="C371" s="5">
        <f t="shared" si="153"/>
        <v>265</v>
      </c>
      <c r="D371" s="6">
        <f t="shared" si="168"/>
        <v>8.0000000000000609E-3</v>
      </c>
      <c r="E371" s="7">
        <f t="shared" si="154"/>
        <v>7317167.6977173109</v>
      </c>
      <c r="I371" s="14"/>
      <c r="J371" s="14"/>
      <c r="K371" s="18"/>
      <c r="L371" s="7">
        <f t="shared" si="155"/>
        <v>62637.160382184236</v>
      </c>
      <c r="M371" s="7">
        <f t="shared" si="180"/>
        <v>6671183.3857629457</v>
      </c>
      <c r="N371" s="14">
        <f t="shared" si="169"/>
        <v>45.601093485632326</v>
      </c>
      <c r="O371" s="13">
        <f t="shared" si="181"/>
        <v>20551.49070987786</v>
      </c>
      <c r="P371" s="7">
        <f t="shared" si="170"/>
        <v>28229301.564735029</v>
      </c>
      <c r="Q371" s="12">
        <f t="shared" si="175"/>
        <v>361</v>
      </c>
      <c r="R371" s="9">
        <v>1373.5889996129044</v>
      </c>
      <c r="S371" s="11">
        <f t="shared" si="178"/>
        <v>8.0000000000000609E-3</v>
      </c>
      <c r="T371" s="10">
        <f t="shared" si="171"/>
        <v>17342510.984512042</v>
      </c>
      <c r="U371" s="10">
        <f t="shared" si="179"/>
        <v>46129290.749502197</v>
      </c>
      <c r="V371" s="10">
        <f t="shared" si="172"/>
        <v>1000</v>
      </c>
      <c r="W371" s="10">
        <f t="shared" si="173"/>
        <v>855105.61333534098</v>
      </c>
      <c r="X371" s="9">
        <f t="shared" si="156"/>
        <v>0.72801980816810064</v>
      </c>
      <c r="Y371" s="9">
        <f t="shared" si="176"/>
        <v>33583.765422191311</v>
      </c>
      <c r="AA371" s="10">
        <f t="shared" si="157"/>
        <v>7542.4257517795395</v>
      </c>
      <c r="AB371" s="10">
        <f t="shared" si="177"/>
        <v>2730358.1221441976</v>
      </c>
      <c r="AC371" s="23"/>
      <c r="AD371" s="25">
        <f t="shared" si="158"/>
        <v>-7542.4257517795395</v>
      </c>
      <c r="AE371" s="25">
        <f t="shared" si="159"/>
        <v>-7542.4257517795395</v>
      </c>
      <c r="AF371" s="25">
        <f t="shared" si="160"/>
        <v>0</v>
      </c>
      <c r="AG371" s="25">
        <f t="shared" si="161"/>
        <v>0</v>
      </c>
      <c r="AH371" s="25">
        <f t="shared" si="162"/>
        <v>0</v>
      </c>
      <c r="AI371" s="25">
        <f t="shared" si="163"/>
        <v>0</v>
      </c>
      <c r="AJ371" s="25">
        <f t="shared" si="164"/>
        <v>0</v>
      </c>
      <c r="AK371" s="25">
        <f t="shared" si="165"/>
        <v>0</v>
      </c>
      <c r="AL371" s="25">
        <f t="shared" si="166"/>
        <v>0</v>
      </c>
      <c r="AM371" s="25">
        <f t="shared" si="167"/>
        <v>0</v>
      </c>
      <c r="AO371">
        <f t="shared" si="182"/>
        <v>-8.3333333333332149E-2</v>
      </c>
    </row>
    <row r="372" spans="1:41" x14ac:dyDescent="0.3">
      <c r="A372" s="30">
        <f t="shared" si="174"/>
        <v>363</v>
      </c>
      <c r="B372">
        <v>1464.2458735873563</v>
      </c>
      <c r="C372" s="5">
        <f t="shared" si="153"/>
        <v>266</v>
      </c>
      <c r="D372" s="6">
        <f t="shared" si="168"/>
        <v>6.6000000000000114E-2</v>
      </c>
      <c r="E372" s="7">
        <f t="shared" si="154"/>
        <v>7385749.3744979994</v>
      </c>
      <c r="I372" s="14"/>
      <c r="J372" s="14"/>
      <c r="K372" s="18"/>
      <c r="L372" s="7">
        <f t="shared" si="155"/>
        <v>62637.160382184236</v>
      </c>
      <c r="M372" s="7">
        <f t="shared" si="180"/>
        <v>6733820.5461451299</v>
      </c>
      <c r="N372" s="14">
        <f t="shared" si="169"/>
        <v>42.777761243557521</v>
      </c>
      <c r="O372" s="13">
        <f t="shared" si="181"/>
        <v>20594.268471121417</v>
      </c>
      <c r="P372" s="7">
        <f t="shared" si="170"/>
        <v>30155072.628389727</v>
      </c>
      <c r="Q372" s="12">
        <f t="shared" si="175"/>
        <v>362</v>
      </c>
      <c r="R372" s="9">
        <v>1464.2458735873563</v>
      </c>
      <c r="S372" s="11">
        <f t="shared" si="178"/>
        <v>6.6000000000000114E-2</v>
      </c>
      <c r="T372" s="10">
        <f t="shared" si="171"/>
        <v>17494637.188682687</v>
      </c>
      <c r="U372" s="10">
        <f t="shared" si="179"/>
        <v>49174889.938969344</v>
      </c>
      <c r="V372" s="10">
        <f t="shared" si="172"/>
        <v>1000</v>
      </c>
      <c r="W372" s="10">
        <f t="shared" si="173"/>
        <v>856105.61333534098</v>
      </c>
      <c r="X372" s="9">
        <f t="shared" si="156"/>
        <v>0.68294541103949402</v>
      </c>
      <c r="Y372" s="9">
        <f t="shared" si="176"/>
        <v>33584.448367602352</v>
      </c>
      <c r="AA372" s="10">
        <f t="shared" si="157"/>
        <v>7542.4257517795395</v>
      </c>
      <c r="AB372" s="10">
        <f t="shared" si="177"/>
        <v>2737900.5478959773</v>
      </c>
      <c r="AC372" s="23"/>
      <c r="AD372" s="25">
        <f t="shared" si="158"/>
        <v>-7542.4257517795395</v>
      </c>
      <c r="AE372" s="25">
        <f t="shared" si="159"/>
        <v>-7542.4257517795395</v>
      </c>
      <c r="AF372" s="25">
        <f t="shared" si="160"/>
        <v>0</v>
      </c>
      <c r="AG372" s="25">
        <f t="shared" si="161"/>
        <v>0</v>
      </c>
      <c r="AH372" s="25">
        <f t="shared" si="162"/>
        <v>0</v>
      </c>
      <c r="AI372" s="25">
        <f t="shared" si="163"/>
        <v>0</v>
      </c>
      <c r="AJ372" s="25">
        <f t="shared" si="164"/>
        <v>0</v>
      </c>
      <c r="AK372" s="25">
        <f t="shared" si="165"/>
        <v>0</v>
      </c>
      <c r="AL372" s="25">
        <f t="shared" si="166"/>
        <v>0</v>
      </c>
      <c r="AM372" s="25">
        <f t="shared" si="167"/>
        <v>0</v>
      </c>
      <c r="AO372">
        <f t="shared" si="182"/>
        <v>-0.16666666666666785</v>
      </c>
    </row>
    <row r="373" spans="1:41" x14ac:dyDescent="0.3">
      <c r="A373" s="30">
        <f t="shared" si="174"/>
        <v>364</v>
      </c>
      <c r="B373">
        <v>1473.0313488288805</v>
      </c>
      <c r="C373" s="5">
        <f t="shared" si="153"/>
        <v>267</v>
      </c>
      <c r="D373" s="6">
        <f t="shared" si="168"/>
        <v>6.0000000000000305E-3</v>
      </c>
      <c r="E373" s="7">
        <f t="shared" si="154"/>
        <v>7454902.5652518608</v>
      </c>
      <c r="I373" s="14"/>
      <c r="J373" s="14"/>
      <c r="K373" s="18"/>
      <c r="L373" s="7">
        <f t="shared" si="155"/>
        <v>62637.160382184236</v>
      </c>
      <c r="M373" s="7">
        <f t="shared" si="180"/>
        <v>6796457.7065273141</v>
      </c>
      <c r="N373" s="14">
        <f t="shared" si="169"/>
        <v>42.522625490613841</v>
      </c>
      <c r="O373" s="13">
        <f t="shared" si="181"/>
        <v>20636.791096612033</v>
      </c>
      <c r="P373" s="7">
        <f t="shared" si="170"/>
        <v>30398640.224542253</v>
      </c>
      <c r="Q373" s="12">
        <f t="shared" si="175"/>
        <v>363</v>
      </c>
      <c r="R373" s="9">
        <v>1473.0313488288805</v>
      </c>
      <c r="S373" s="11">
        <f t="shared" si="178"/>
        <v>6.0000000000000305E-3</v>
      </c>
      <c r="T373" s="10">
        <f t="shared" si="171"/>
        <v>17648031.111221414</v>
      </c>
      <c r="U373" s="10">
        <f t="shared" si="179"/>
        <v>49470945.278603159</v>
      </c>
      <c r="V373" s="10">
        <f t="shared" si="172"/>
        <v>1000</v>
      </c>
      <c r="W373" s="10">
        <f t="shared" si="173"/>
        <v>857105.61333534098</v>
      </c>
      <c r="X373" s="9">
        <f t="shared" si="156"/>
        <v>0.67887217797166399</v>
      </c>
      <c r="Y373" s="9">
        <f t="shared" si="176"/>
        <v>33585.127239780326</v>
      </c>
      <c r="AA373" s="10">
        <f t="shared" si="157"/>
        <v>7542.4257517795395</v>
      </c>
      <c r="AB373" s="10">
        <f t="shared" si="177"/>
        <v>2745442.973647757</v>
      </c>
      <c r="AC373" s="23"/>
      <c r="AD373" s="25">
        <f t="shared" si="158"/>
        <v>-7542.4257517795395</v>
      </c>
      <c r="AE373" s="25">
        <f t="shared" si="159"/>
        <v>-7542.4257517795395</v>
      </c>
      <c r="AF373" s="25">
        <f t="shared" si="160"/>
        <v>0</v>
      </c>
      <c r="AG373" s="25">
        <f t="shared" si="161"/>
        <v>0</v>
      </c>
      <c r="AH373" s="25">
        <f t="shared" si="162"/>
        <v>0</v>
      </c>
      <c r="AI373" s="25">
        <f t="shared" si="163"/>
        <v>0</v>
      </c>
      <c r="AJ373" s="25">
        <f t="shared" si="164"/>
        <v>0</v>
      </c>
      <c r="AK373" s="25">
        <f t="shared" si="165"/>
        <v>0</v>
      </c>
      <c r="AL373" s="25">
        <f t="shared" si="166"/>
        <v>0</v>
      </c>
      <c r="AM373" s="25">
        <f t="shared" si="167"/>
        <v>0</v>
      </c>
      <c r="AO373">
        <f t="shared" si="182"/>
        <v>-0.25</v>
      </c>
    </row>
    <row r="374" spans="1:41" x14ac:dyDescent="0.3">
      <c r="A374" s="30">
        <f t="shared" si="174"/>
        <v>365</v>
      </c>
      <c r="B374">
        <v>1420.0022202710406</v>
      </c>
      <c r="C374" s="5">
        <f t="shared" si="153"/>
        <v>268</v>
      </c>
      <c r="D374" s="6">
        <f t="shared" si="168"/>
        <v>-3.6000000000000094E-2</v>
      </c>
      <c r="E374" s="7">
        <f t="shared" si="154"/>
        <v>7524632.0325953374</v>
      </c>
      <c r="I374" s="14"/>
      <c r="J374" s="14"/>
      <c r="K374" s="18"/>
      <c r="L374" s="7">
        <f t="shared" si="155"/>
        <v>62637.160382184236</v>
      </c>
      <c r="M374" s="7">
        <f t="shared" si="180"/>
        <v>6859094.8669094983</v>
      </c>
      <c r="N374" s="14">
        <f t="shared" si="169"/>
        <v>44.110607355408547</v>
      </c>
      <c r="O374" s="13">
        <f t="shared" si="181"/>
        <v>20680.90170396744</v>
      </c>
      <c r="P374" s="7">
        <f t="shared" si="170"/>
        <v>29366926.336840913</v>
      </c>
      <c r="Q374" s="12">
        <f t="shared" si="175"/>
        <v>364</v>
      </c>
      <c r="R374" s="9">
        <v>1420.0022202710406</v>
      </c>
      <c r="S374" s="11">
        <f t="shared" si="178"/>
        <v>-3.6000000000000094E-2</v>
      </c>
      <c r="T374" s="10">
        <f t="shared" si="171"/>
        <v>17802703.316447977</v>
      </c>
      <c r="U374" s="10">
        <f t="shared" si="179"/>
        <v>47690955.248573437</v>
      </c>
      <c r="V374" s="10">
        <f t="shared" si="172"/>
        <v>1000</v>
      </c>
      <c r="W374" s="10">
        <f t="shared" si="173"/>
        <v>858105.61333534098</v>
      </c>
      <c r="X374" s="9">
        <f t="shared" si="156"/>
        <v>0.70422425100795027</v>
      </c>
      <c r="Y374" s="9">
        <f t="shared" si="176"/>
        <v>33585.831464031333</v>
      </c>
      <c r="AA374" s="10">
        <f t="shared" si="157"/>
        <v>7542.4257517795395</v>
      </c>
      <c r="AB374" s="10">
        <f t="shared" si="177"/>
        <v>2752985.3993995367</v>
      </c>
      <c r="AC374" s="23"/>
      <c r="AD374" s="25">
        <f t="shared" si="158"/>
        <v>-7542.4257517795395</v>
      </c>
      <c r="AE374" s="25">
        <f t="shared" si="159"/>
        <v>-7542.4257517795395</v>
      </c>
      <c r="AF374" s="25">
        <f t="shared" si="160"/>
        <v>0</v>
      </c>
      <c r="AG374" s="25">
        <f t="shared" si="161"/>
        <v>0</v>
      </c>
      <c r="AH374" s="25">
        <f t="shared" si="162"/>
        <v>0</v>
      </c>
      <c r="AI374" s="25">
        <f t="shared" si="163"/>
        <v>0</v>
      </c>
      <c r="AJ374" s="25">
        <f t="shared" si="164"/>
        <v>0</v>
      </c>
      <c r="AK374" s="25">
        <f t="shared" si="165"/>
        <v>0</v>
      </c>
      <c r="AL374" s="25">
        <f t="shared" si="166"/>
        <v>0</v>
      </c>
      <c r="AM374" s="25">
        <f t="shared" si="167"/>
        <v>0</v>
      </c>
      <c r="AO374">
        <f t="shared" si="182"/>
        <v>-0.33333333333333215</v>
      </c>
    </row>
    <row r="375" spans="1:41" x14ac:dyDescent="0.3">
      <c r="A375" s="30">
        <f t="shared" si="174"/>
        <v>366</v>
      </c>
      <c r="B375">
        <v>1482.4823179629666</v>
      </c>
      <c r="C375" s="5">
        <f t="shared" si="153"/>
        <v>269</v>
      </c>
      <c r="D375" s="6">
        <f t="shared" si="168"/>
        <v>4.4000000000000115E-2</v>
      </c>
      <c r="E375" s="7">
        <f t="shared" si="154"/>
        <v>7594942.5788333416</v>
      </c>
      <c r="I375" s="14"/>
      <c r="J375" s="14"/>
      <c r="K375" s="18"/>
      <c r="L375" s="7">
        <f t="shared" si="155"/>
        <v>62637.160382184236</v>
      </c>
      <c r="M375" s="7">
        <f t="shared" si="180"/>
        <v>6921732.0272916825</v>
      </c>
      <c r="N375" s="14">
        <f t="shared" si="169"/>
        <v>42.251539612460292</v>
      </c>
      <c r="O375" s="13">
        <f t="shared" si="181"/>
        <v>20723.153243579902</v>
      </c>
      <c r="P375" s="7">
        <f t="shared" si="170"/>
        <v>30721708.256044101</v>
      </c>
      <c r="Q375" s="12">
        <f t="shared" si="175"/>
        <v>365</v>
      </c>
      <c r="R375" s="9">
        <v>1482.4823179629666</v>
      </c>
      <c r="S375" s="11">
        <f t="shared" si="178"/>
        <v>4.4000000000000115E-2</v>
      </c>
      <c r="T375" s="10">
        <f t="shared" si="171"/>
        <v>17958664.456718076</v>
      </c>
      <c r="U375" s="10">
        <f t="shared" si="179"/>
        <v>49790401.279510669</v>
      </c>
      <c r="V375" s="10">
        <f t="shared" si="172"/>
        <v>1000</v>
      </c>
      <c r="W375" s="10">
        <f t="shared" si="173"/>
        <v>859105.61333534098</v>
      </c>
      <c r="X375" s="9">
        <f t="shared" si="156"/>
        <v>0.67454430173175306</v>
      </c>
      <c r="Y375" s="9">
        <f t="shared" si="176"/>
        <v>33586.506008333068</v>
      </c>
      <c r="AA375" s="10">
        <f t="shared" si="157"/>
        <v>7542.4257517795395</v>
      </c>
      <c r="AB375" s="10">
        <f t="shared" si="177"/>
        <v>2760527.8251513164</v>
      </c>
      <c r="AC375" s="23"/>
      <c r="AD375" s="25">
        <f t="shared" si="158"/>
        <v>-7542.4257517795395</v>
      </c>
      <c r="AE375" s="25">
        <f t="shared" si="159"/>
        <v>-7542.4257517795395</v>
      </c>
      <c r="AF375" s="25">
        <f t="shared" si="160"/>
        <v>0</v>
      </c>
      <c r="AG375" s="25">
        <f t="shared" si="161"/>
        <v>0</v>
      </c>
      <c r="AH375" s="25">
        <f t="shared" si="162"/>
        <v>0</v>
      </c>
      <c r="AI375" s="25">
        <f t="shared" si="163"/>
        <v>0</v>
      </c>
      <c r="AJ375" s="25">
        <f t="shared" si="164"/>
        <v>0</v>
      </c>
      <c r="AK375" s="25">
        <f t="shared" si="165"/>
        <v>0</v>
      </c>
      <c r="AL375" s="25">
        <f t="shared" si="166"/>
        <v>0</v>
      </c>
      <c r="AM375" s="25">
        <f t="shared" si="167"/>
        <v>0</v>
      </c>
      <c r="AO375">
        <f t="shared" si="182"/>
        <v>-0.41666666666666785</v>
      </c>
    </row>
    <row r="376" spans="1:41" x14ac:dyDescent="0.3">
      <c r="A376" s="30">
        <f t="shared" si="174"/>
        <v>367</v>
      </c>
      <c r="B376">
        <v>1497.3071411425963</v>
      </c>
      <c r="C376" s="5">
        <f t="shared" si="153"/>
        <v>270</v>
      </c>
      <c r="D376" s="6">
        <f t="shared" si="168"/>
        <v>1.0000000000000005E-2</v>
      </c>
      <c r="E376" s="7">
        <f t="shared" si="154"/>
        <v>7665839.0462899962</v>
      </c>
      <c r="I376" s="14"/>
      <c r="J376" s="14"/>
      <c r="K376" s="18"/>
      <c r="L376" s="7">
        <f t="shared" si="155"/>
        <v>62637.160382184236</v>
      </c>
      <c r="M376" s="7">
        <f t="shared" si="180"/>
        <v>6984369.1876738667</v>
      </c>
      <c r="N376" s="14">
        <f t="shared" si="169"/>
        <v>41.8332075370894</v>
      </c>
      <c r="O376" s="13">
        <f t="shared" si="181"/>
        <v>20764.986451116991</v>
      </c>
      <c r="P376" s="7">
        <f t="shared" si="170"/>
        <v>31091562.498986728</v>
      </c>
      <c r="Q376" s="12">
        <f t="shared" si="175"/>
        <v>366</v>
      </c>
      <c r="R376" s="9">
        <v>1497.3071411425963</v>
      </c>
      <c r="S376" s="11">
        <f t="shared" si="178"/>
        <v>1.0000000000000005E-2</v>
      </c>
      <c r="T376" s="10">
        <f t="shared" si="171"/>
        <v>18115925.273157109</v>
      </c>
      <c r="U376" s="10">
        <f t="shared" si="179"/>
        <v>50289315.292305775</v>
      </c>
      <c r="V376" s="10">
        <f t="shared" si="172"/>
        <v>1000</v>
      </c>
      <c r="W376" s="10">
        <f t="shared" si="173"/>
        <v>860105.61333534098</v>
      </c>
      <c r="X376" s="9">
        <f t="shared" si="156"/>
        <v>0.66786564527896342</v>
      </c>
      <c r="Y376" s="9">
        <f t="shared" si="176"/>
        <v>33587.173873978347</v>
      </c>
      <c r="AA376" s="10">
        <f t="shared" si="157"/>
        <v>7542.4257517795395</v>
      </c>
      <c r="AB376" s="10">
        <f t="shared" si="177"/>
        <v>2768070.2509030961</v>
      </c>
      <c r="AC376" s="23"/>
      <c r="AD376" s="25">
        <f t="shared" si="158"/>
        <v>-7542.4257517795395</v>
      </c>
      <c r="AE376" s="25">
        <f t="shared" si="159"/>
        <v>-7542.4257517795395</v>
      </c>
      <c r="AF376" s="25">
        <f t="shared" si="160"/>
        <v>0</v>
      </c>
      <c r="AG376" s="25">
        <f t="shared" si="161"/>
        <v>0</v>
      </c>
      <c r="AH376" s="25">
        <f t="shared" si="162"/>
        <v>0</v>
      </c>
      <c r="AI376" s="25">
        <f t="shared" si="163"/>
        <v>0</v>
      </c>
      <c r="AJ376" s="25">
        <f t="shared" si="164"/>
        <v>0</v>
      </c>
      <c r="AK376" s="25">
        <f t="shared" si="165"/>
        <v>0</v>
      </c>
      <c r="AL376" s="25">
        <f t="shared" si="166"/>
        <v>0</v>
      </c>
      <c r="AM376" s="25">
        <f t="shared" si="167"/>
        <v>0</v>
      </c>
      <c r="AO376">
        <f t="shared" si="182"/>
        <v>-0.5</v>
      </c>
    </row>
    <row r="377" spans="1:41" x14ac:dyDescent="0.3">
      <c r="A377" s="30">
        <f t="shared" si="174"/>
        <v>368</v>
      </c>
      <c r="B377">
        <v>1506.2909839894519</v>
      </c>
      <c r="C377" s="5">
        <f t="shared" si="153"/>
        <v>271</v>
      </c>
      <c r="D377" s="6">
        <f t="shared" si="168"/>
        <v>6.0000000000000305E-3</v>
      </c>
      <c r="E377" s="7">
        <f t="shared" si="154"/>
        <v>7737326.3176421244</v>
      </c>
      <c r="I377" s="14"/>
      <c r="J377" s="14"/>
      <c r="K377" s="18"/>
      <c r="L377" s="7">
        <f t="shared" si="155"/>
        <v>62637.160382184236</v>
      </c>
      <c r="M377" s="7">
        <f t="shared" si="180"/>
        <v>7047006.3480560509</v>
      </c>
      <c r="N377" s="14">
        <f t="shared" si="169"/>
        <v>41.583705305257851</v>
      </c>
      <c r="O377" s="13">
        <f t="shared" si="181"/>
        <v>20806.570156422247</v>
      </c>
      <c r="P377" s="7">
        <f t="shared" si="170"/>
        <v>31340749.03436283</v>
      </c>
      <c r="Q377" s="12">
        <f t="shared" si="175"/>
        <v>367</v>
      </c>
      <c r="R377" s="9">
        <v>1506.2909839894519</v>
      </c>
      <c r="S377" s="11">
        <f t="shared" si="178"/>
        <v>6.0000000000000305E-3</v>
      </c>
      <c r="T377" s="10">
        <f t="shared" si="171"/>
        <v>18274496.596399795</v>
      </c>
      <c r="U377" s="10">
        <f t="shared" si="179"/>
        <v>50592057.184059612</v>
      </c>
      <c r="V377" s="10">
        <f t="shared" si="172"/>
        <v>1000</v>
      </c>
      <c r="W377" s="10">
        <f t="shared" si="173"/>
        <v>861105.61333534098</v>
      </c>
      <c r="X377" s="9">
        <f t="shared" si="156"/>
        <v>0.66388235117193184</v>
      </c>
      <c r="Y377" s="9">
        <f t="shared" si="176"/>
        <v>33587.837756329522</v>
      </c>
      <c r="AA377" s="10">
        <f t="shared" si="157"/>
        <v>7542.4257517795395</v>
      </c>
      <c r="AB377" s="10">
        <f t="shared" si="177"/>
        <v>2775612.6766548757</v>
      </c>
      <c r="AC377" s="23"/>
      <c r="AD377" s="25">
        <f t="shared" si="158"/>
        <v>-7542.4257517795395</v>
      </c>
      <c r="AE377" s="25">
        <f t="shared" si="159"/>
        <v>-7542.4257517795395</v>
      </c>
      <c r="AF377" s="25">
        <f t="shared" si="160"/>
        <v>0</v>
      </c>
      <c r="AG377" s="25">
        <f t="shared" si="161"/>
        <v>0</v>
      </c>
      <c r="AH377" s="25">
        <f t="shared" si="162"/>
        <v>0</v>
      </c>
      <c r="AI377" s="25">
        <f t="shared" si="163"/>
        <v>0</v>
      </c>
      <c r="AJ377" s="25">
        <f t="shared" si="164"/>
        <v>0</v>
      </c>
      <c r="AK377" s="25">
        <f t="shared" si="165"/>
        <v>0</v>
      </c>
      <c r="AL377" s="25">
        <f t="shared" si="166"/>
        <v>0</v>
      </c>
      <c r="AM377" s="25">
        <f t="shared" si="167"/>
        <v>0</v>
      </c>
      <c r="AO377">
        <f t="shared" si="182"/>
        <v>-0.58333333333333215</v>
      </c>
    </row>
    <row r="378" spans="1:41" x14ac:dyDescent="0.3">
      <c r="A378" s="30">
        <f t="shared" si="174"/>
        <v>369</v>
      </c>
      <c r="B378">
        <v>1681.0207381322284</v>
      </c>
      <c r="C378" s="5">
        <f t="shared" si="153"/>
        <v>272</v>
      </c>
      <c r="D378" s="6">
        <f t="shared" si="168"/>
        <v>0.11600000000000008</v>
      </c>
      <c r="E378" s="7">
        <f t="shared" si="154"/>
        <v>7809409.3162555201</v>
      </c>
      <c r="I378" s="14"/>
      <c r="J378" s="14"/>
      <c r="K378" s="18"/>
      <c r="L378" s="7">
        <f t="shared" si="155"/>
        <v>62637.160382184236</v>
      </c>
      <c r="M378" s="7">
        <f t="shared" si="180"/>
        <v>7109643.5084382351</v>
      </c>
      <c r="N378" s="14">
        <f t="shared" si="169"/>
        <v>37.261384682130689</v>
      </c>
      <c r="O378" s="13">
        <f t="shared" si="181"/>
        <v>20843.831541104377</v>
      </c>
      <c r="P378" s="7">
        <f t="shared" si="170"/>
        <v>35038913.082731105</v>
      </c>
      <c r="Q378" s="12">
        <f t="shared" si="175"/>
        <v>368</v>
      </c>
      <c r="R378" s="9">
        <v>1681.0207381322284</v>
      </c>
      <c r="S378" s="11">
        <f t="shared" si="178"/>
        <v>0.11600000000000008</v>
      </c>
      <c r="T378" s="10">
        <f t="shared" si="171"/>
        <v>18434389.347336173</v>
      </c>
      <c r="U378" s="10">
        <f t="shared" si="179"/>
        <v>56461851.817410536</v>
      </c>
      <c r="V378" s="10">
        <f t="shared" si="172"/>
        <v>1000</v>
      </c>
      <c r="W378" s="10">
        <f t="shared" si="173"/>
        <v>862105.61333534098</v>
      </c>
      <c r="X378" s="9">
        <f t="shared" si="156"/>
        <v>0.59487665875621121</v>
      </c>
      <c r="Y378" s="9">
        <f t="shared" si="176"/>
        <v>33588.432632988275</v>
      </c>
      <c r="AA378" s="10">
        <f t="shared" si="157"/>
        <v>7542.4257517795395</v>
      </c>
      <c r="AB378" s="10">
        <f t="shared" si="177"/>
        <v>2783155.1024066554</v>
      </c>
      <c r="AC378" s="23"/>
      <c r="AD378" s="25">
        <f t="shared" si="158"/>
        <v>-7542.4257517795395</v>
      </c>
      <c r="AE378" s="25">
        <f t="shared" si="159"/>
        <v>-7542.4257517795395</v>
      </c>
      <c r="AF378" s="25">
        <f t="shared" si="160"/>
        <v>0</v>
      </c>
      <c r="AG378" s="25">
        <f t="shared" si="161"/>
        <v>0</v>
      </c>
      <c r="AH378" s="25">
        <f t="shared" si="162"/>
        <v>0</v>
      </c>
      <c r="AI378" s="25">
        <f t="shared" si="163"/>
        <v>0</v>
      </c>
      <c r="AJ378" s="25">
        <f t="shared" si="164"/>
        <v>0</v>
      </c>
      <c r="AK378" s="25">
        <f t="shared" si="165"/>
        <v>0</v>
      </c>
      <c r="AL378" s="25">
        <f t="shared" si="166"/>
        <v>0</v>
      </c>
      <c r="AM378" s="25">
        <f t="shared" si="167"/>
        <v>0</v>
      </c>
      <c r="AO378">
        <f t="shared" si="182"/>
        <v>-0.66666666666666785</v>
      </c>
    </row>
    <row r="379" spans="1:41" x14ac:dyDescent="0.3">
      <c r="A379" s="30">
        <f t="shared" si="174"/>
        <v>370</v>
      </c>
      <c r="B379">
        <v>1677.6586966559639</v>
      </c>
      <c r="C379" s="5">
        <f t="shared" si="153"/>
        <v>273</v>
      </c>
      <c r="D379" s="6">
        <f t="shared" si="168"/>
        <v>-2.0000000000000222E-3</v>
      </c>
      <c r="E379" s="7">
        <f t="shared" si="154"/>
        <v>7882093.0065240255</v>
      </c>
      <c r="I379" s="14"/>
      <c r="J379" s="14"/>
      <c r="K379" s="18"/>
      <c r="L379" s="7">
        <f t="shared" si="155"/>
        <v>62637.160382184236</v>
      </c>
      <c r="M379" s="7">
        <f t="shared" si="180"/>
        <v>7172280.6688204193</v>
      </c>
      <c r="N379" s="14">
        <f t="shared" si="169"/>
        <v>37.336056795722129</v>
      </c>
      <c r="O379" s="13">
        <f t="shared" si="181"/>
        <v>20881.167597900097</v>
      </c>
      <c r="P379" s="7">
        <f t="shared" si="170"/>
        <v>35031472.416947819</v>
      </c>
      <c r="Q379" s="12">
        <f t="shared" si="175"/>
        <v>369</v>
      </c>
      <c r="R379" s="9">
        <v>1677.6586966559639</v>
      </c>
      <c r="S379" s="11">
        <f t="shared" si="178"/>
        <v>-2.0000000000000222E-3</v>
      </c>
      <c r="T379" s="10">
        <f t="shared" si="171"/>
        <v>18595614.537863683</v>
      </c>
      <c r="U379" s="10">
        <f t="shared" si="179"/>
        <v>56349926.113775715</v>
      </c>
      <c r="V379" s="10">
        <f t="shared" si="172"/>
        <v>1000</v>
      </c>
      <c r="W379" s="10">
        <f t="shared" si="173"/>
        <v>863105.61333534098</v>
      </c>
      <c r="X379" s="9">
        <f t="shared" si="156"/>
        <v>0.59606879634890908</v>
      </c>
      <c r="Y379" s="9">
        <f t="shared" si="176"/>
        <v>33589.028701784628</v>
      </c>
      <c r="AA379" s="10">
        <f t="shared" si="157"/>
        <v>7542.4257517795395</v>
      </c>
      <c r="AB379" s="10">
        <f t="shared" si="177"/>
        <v>2790697.5281584351</v>
      </c>
      <c r="AC379" s="23"/>
      <c r="AD379" s="25">
        <f t="shared" si="158"/>
        <v>-7542.4257517795395</v>
      </c>
      <c r="AE379" s="25">
        <f t="shared" si="159"/>
        <v>-7542.4257517795395</v>
      </c>
      <c r="AF379" s="25">
        <f t="shared" si="160"/>
        <v>0</v>
      </c>
      <c r="AG379" s="25">
        <f t="shared" si="161"/>
        <v>0</v>
      </c>
      <c r="AH379" s="25">
        <f t="shared" si="162"/>
        <v>0</v>
      </c>
      <c r="AI379" s="25">
        <f t="shared" si="163"/>
        <v>0</v>
      </c>
      <c r="AJ379" s="25">
        <f t="shared" si="164"/>
        <v>0</v>
      </c>
      <c r="AK379" s="25">
        <f t="shared" si="165"/>
        <v>0</v>
      </c>
      <c r="AL379" s="25">
        <f t="shared" si="166"/>
        <v>0</v>
      </c>
      <c r="AM379" s="25">
        <f t="shared" si="167"/>
        <v>0</v>
      </c>
      <c r="AO379">
        <f t="shared" si="182"/>
        <v>-0.75</v>
      </c>
    </row>
    <row r="380" spans="1:41" x14ac:dyDescent="0.3">
      <c r="A380" s="30">
        <f t="shared" si="174"/>
        <v>371</v>
      </c>
      <c r="B380">
        <v>1634.0395705429089</v>
      </c>
      <c r="C380" s="5">
        <f t="shared" si="153"/>
        <v>274</v>
      </c>
      <c r="D380" s="6">
        <f t="shared" si="168"/>
        <v>-2.5999999999999975E-2</v>
      </c>
      <c r="E380" s="7">
        <f t="shared" si="154"/>
        <v>7955382.3942114366</v>
      </c>
      <c r="I380" s="14"/>
      <c r="J380" s="14"/>
      <c r="K380" s="18"/>
      <c r="L380" s="7">
        <f t="shared" si="155"/>
        <v>62637.160382184236</v>
      </c>
      <c r="M380" s="7">
        <f t="shared" si="180"/>
        <v>7234917.8292026035</v>
      </c>
      <c r="N380" s="14">
        <f t="shared" si="169"/>
        <v>38.332707182466251</v>
      </c>
      <c r="O380" s="13">
        <f t="shared" si="181"/>
        <v>20919.500305082565</v>
      </c>
      <c r="P380" s="7">
        <f t="shared" si="170"/>
        <v>34183291.294489369</v>
      </c>
      <c r="Q380" s="12">
        <f t="shared" si="175"/>
        <v>370</v>
      </c>
      <c r="R380" s="9">
        <v>1634.0395705429089</v>
      </c>
      <c r="S380" s="11">
        <f t="shared" si="178"/>
        <v>-2.5999999999999975E-2</v>
      </c>
      <c r="T380" s="10">
        <f t="shared" si="171"/>
        <v>18758183.271645594</v>
      </c>
      <c r="U380" s="10">
        <f t="shared" si="179"/>
        <v>54885802.034817547</v>
      </c>
      <c r="V380" s="10">
        <f t="shared" si="172"/>
        <v>1000</v>
      </c>
      <c r="W380" s="10">
        <f t="shared" si="173"/>
        <v>864105.61333534098</v>
      </c>
      <c r="X380" s="9">
        <f t="shared" si="156"/>
        <v>0.61198028372577928</v>
      </c>
      <c r="Y380" s="9">
        <f t="shared" si="176"/>
        <v>33589.640682068355</v>
      </c>
      <c r="AA380" s="10">
        <f t="shared" si="157"/>
        <v>7542.4257517795395</v>
      </c>
      <c r="AB380" s="10">
        <f t="shared" si="177"/>
        <v>2798239.9539102148</v>
      </c>
      <c r="AC380" s="23"/>
      <c r="AD380" s="25">
        <f t="shared" si="158"/>
        <v>-7542.4257517795395</v>
      </c>
      <c r="AE380" s="25">
        <f t="shared" si="159"/>
        <v>-7542.4257517795395</v>
      </c>
      <c r="AF380" s="25">
        <f t="shared" si="160"/>
        <v>0</v>
      </c>
      <c r="AG380" s="25">
        <f t="shared" si="161"/>
        <v>0</v>
      </c>
      <c r="AH380" s="25">
        <f t="shared" si="162"/>
        <v>0</v>
      </c>
      <c r="AI380" s="25">
        <f t="shared" si="163"/>
        <v>0</v>
      </c>
      <c r="AJ380" s="25">
        <f t="shared" si="164"/>
        <v>0</v>
      </c>
      <c r="AK380" s="25">
        <f t="shared" si="165"/>
        <v>0</v>
      </c>
      <c r="AL380" s="25">
        <f t="shared" si="166"/>
        <v>0</v>
      </c>
      <c r="AM380" s="25">
        <f t="shared" si="167"/>
        <v>0</v>
      </c>
      <c r="AO380">
        <f t="shared" si="182"/>
        <v>-0.83333333333333215</v>
      </c>
    </row>
    <row r="381" spans="1:41" x14ac:dyDescent="0.3">
      <c r="A381" s="30">
        <f t="shared" si="174"/>
        <v>372</v>
      </c>
      <c r="B381">
        <v>1709.2053907878828</v>
      </c>
      <c r="C381" s="5">
        <f t="shared" si="153"/>
        <v>275</v>
      </c>
      <c r="D381" s="6">
        <f t="shared" si="168"/>
        <v>4.6000000000000076E-2</v>
      </c>
      <c r="E381" s="7">
        <f t="shared" si="154"/>
        <v>8029282.5267962422</v>
      </c>
      <c r="I381" s="14"/>
      <c r="J381" s="14"/>
      <c r="K381" s="18"/>
      <c r="L381" s="7">
        <f t="shared" si="155"/>
        <v>62637.160382184236</v>
      </c>
      <c r="M381" s="7">
        <f t="shared" si="180"/>
        <v>7297554.9895847877</v>
      </c>
      <c r="N381" s="14">
        <f t="shared" si="169"/>
        <v>36.646947593179974</v>
      </c>
      <c r="O381" s="13">
        <f t="shared" si="181"/>
        <v>20956.147252675746</v>
      </c>
      <c r="P381" s="7">
        <f t="shared" si="170"/>
        <v>35818359.854418069</v>
      </c>
      <c r="Q381" s="12">
        <f t="shared" si="175"/>
        <v>371</v>
      </c>
      <c r="R381" s="9">
        <v>1709.2053907878828</v>
      </c>
      <c r="S381" s="11">
        <f t="shared" si="178"/>
        <v>4.6000000000000076E-2</v>
      </c>
      <c r="T381" s="10">
        <f t="shared" si="171"/>
        <v>18922106.744875684</v>
      </c>
      <c r="U381" s="10">
        <f t="shared" si="179"/>
        <v>57411594.928419158</v>
      </c>
      <c r="V381" s="10">
        <f t="shared" si="172"/>
        <v>1000</v>
      </c>
      <c r="W381" s="10">
        <f t="shared" si="173"/>
        <v>865105.61333534098</v>
      </c>
      <c r="X381" s="9">
        <f t="shared" si="156"/>
        <v>0.58506719285447351</v>
      </c>
      <c r="Y381" s="9">
        <f t="shared" si="176"/>
        <v>33590.225749261212</v>
      </c>
      <c r="AA381" s="10">
        <f t="shared" si="157"/>
        <v>7542.4257517795395</v>
      </c>
      <c r="AB381" s="10">
        <f t="shared" si="177"/>
        <v>2805782.3796619945</v>
      </c>
      <c r="AC381" s="23"/>
      <c r="AD381" s="25">
        <f t="shared" si="158"/>
        <v>-7542.4257517795395</v>
      </c>
      <c r="AE381" s="25">
        <f t="shared" si="159"/>
        <v>-7542.4257517795395</v>
      </c>
      <c r="AF381" s="25">
        <f t="shared" si="160"/>
        <v>0</v>
      </c>
      <c r="AG381" s="25">
        <f t="shared" si="161"/>
        <v>0</v>
      </c>
      <c r="AH381" s="25">
        <f t="shared" si="162"/>
        <v>0</v>
      </c>
      <c r="AI381" s="25">
        <f t="shared" si="163"/>
        <v>0</v>
      </c>
      <c r="AJ381" s="25">
        <f t="shared" si="164"/>
        <v>0</v>
      </c>
      <c r="AK381" s="25">
        <f t="shared" si="165"/>
        <v>0</v>
      </c>
      <c r="AL381" s="25">
        <f t="shared" si="166"/>
        <v>0</v>
      </c>
      <c r="AM381" s="25">
        <f t="shared" si="167"/>
        <v>0</v>
      </c>
      <c r="AO381">
        <f t="shared" si="182"/>
        <v>-0.91666666666666785</v>
      </c>
    </row>
    <row r="382" spans="1:41" x14ac:dyDescent="0.3">
      <c r="A382" s="30">
        <f t="shared" si="174"/>
        <v>373</v>
      </c>
      <c r="B382">
        <v>1528.0296193643674</v>
      </c>
      <c r="C382" s="5">
        <f t="shared" si="153"/>
        <v>276</v>
      </c>
      <c r="D382" s="6">
        <f t="shared" si="168"/>
        <v>-0.10599999999999994</v>
      </c>
      <c r="E382" s="7">
        <f t="shared" si="154"/>
        <v>8103798.4938192554</v>
      </c>
      <c r="I382" s="14"/>
      <c r="J382" s="14"/>
      <c r="K382" s="18"/>
      <c r="L382" s="7">
        <f t="shared" si="155"/>
        <v>68963.513580784842</v>
      </c>
      <c r="M382" s="7">
        <f t="shared" si="180"/>
        <v>7366518.5031655729</v>
      </c>
      <c r="N382" s="14">
        <f t="shared" si="169"/>
        <v>45.132314653345802</v>
      </c>
      <c r="O382" s="13">
        <f t="shared" si="181"/>
        <v>21001.279567329093</v>
      </c>
      <c r="P382" s="7">
        <f t="shared" si="170"/>
        <v>32090577.22343054</v>
      </c>
      <c r="Q382" s="12">
        <f t="shared" si="175"/>
        <v>372</v>
      </c>
      <c r="R382" s="9">
        <v>1528.0296193643674</v>
      </c>
      <c r="S382" s="11">
        <f t="shared" si="178"/>
        <v>-0.10599999999999994</v>
      </c>
      <c r="T382" s="10">
        <f t="shared" si="171"/>
        <v>19087396.247049354</v>
      </c>
      <c r="U382" s="10">
        <f t="shared" si="179"/>
        <v>51326859.866006725</v>
      </c>
      <c r="V382" s="10">
        <f t="shared" si="172"/>
        <v>1000</v>
      </c>
      <c r="W382" s="10">
        <f t="shared" si="173"/>
        <v>866105.61333534098</v>
      </c>
      <c r="X382" s="9">
        <f t="shared" si="156"/>
        <v>0.65443757589985851</v>
      </c>
      <c r="Y382" s="9">
        <f t="shared" si="176"/>
        <v>33590.880186837108</v>
      </c>
      <c r="AA382" s="10">
        <f t="shared" si="157"/>
        <v>7542.4257517795395</v>
      </c>
      <c r="AB382" s="10">
        <f t="shared" si="177"/>
        <v>2813324.8054137742</v>
      </c>
      <c r="AC382" s="23"/>
      <c r="AD382" s="25">
        <f t="shared" si="158"/>
        <v>-7542.4257517795395</v>
      </c>
      <c r="AE382" s="25">
        <f t="shared" si="159"/>
        <v>-7542.4257517795395</v>
      </c>
      <c r="AF382" s="25">
        <f t="shared" si="160"/>
        <v>0</v>
      </c>
      <c r="AG382" s="25">
        <f t="shared" si="161"/>
        <v>0</v>
      </c>
      <c r="AH382" s="25">
        <f t="shared" si="162"/>
        <v>0</v>
      </c>
      <c r="AI382" s="25">
        <f t="shared" si="163"/>
        <v>0</v>
      </c>
      <c r="AJ382" s="25">
        <f t="shared" si="164"/>
        <v>0</v>
      </c>
      <c r="AK382" s="25">
        <f t="shared" si="165"/>
        <v>0</v>
      </c>
      <c r="AL382" s="25">
        <f t="shared" si="166"/>
        <v>0</v>
      </c>
      <c r="AM382" s="25">
        <f t="shared" si="167"/>
        <v>0</v>
      </c>
      <c r="AO382">
        <f t="shared" si="182"/>
        <v>0</v>
      </c>
    </row>
    <row r="383" spans="1:41" x14ac:dyDescent="0.3">
      <c r="A383" s="30">
        <f t="shared" si="174"/>
        <v>374</v>
      </c>
      <c r="B383">
        <v>1485.244790022165</v>
      </c>
      <c r="C383" s="5">
        <f t="shared" si="153"/>
        <v>277</v>
      </c>
      <c r="D383" s="6">
        <f t="shared" si="168"/>
        <v>-2.8000000000000028E-2</v>
      </c>
      <c r="E383" s="7">
        <f t="shared" si="154"/>
        <v>8178935.4272341253</v>
      </c>
      <c r="I383" s="14"/>
      <c r="J383" s="14"/>
      <c r="K383" s="18"/>
      <c r="L383" s="7">
        <f t="shared" si="155"/>
        <v>68963.513580784842</v>
      </c>
      <c r="M383" s="7">
        <f t="shared" si="180"/>
        <v>7435482.016746358</v>
      </c>
      <c r="N383" s="14">
        <f t="shared" si="169"/>
        <v>46.432422482866052</v>
      </c>
      <c r="O383" s="13">
        <f t="shared" si="181"/>
        <v>21047.71198981196</v>
      </c>
      <c r="P383" s="7">
        <f t="shared" si="170"/>
        <v>31261004.57475527</v>
      </c>
      <c r="Q383" s="12">
        <f t="shared" si="175"/>
        <v>373</v>
      </c>
      <c r="R383" s="9">
        <v>1485.244790022165</v>
      </c>
      <c r="S383" s="11">
        <f t="shared" si="178"/>
        <v>-2.8000000000000028E-2</v>
      </c>
      <c r="T383" s="10">
        <f t="shared" si="171"/>
        <v>19254063.161741141</v>
      </c>
      <c r="U383" s="10">
        <f t="shared" si="179"/>
        <v>49890679.789758533</v>
      </c>
      <c r="V383" s="10">
        <f t="shared" si="172"/>
        <v>1000</v>
      </c>
      <c r="W383" s="10">
        <f t="shared" si="173"/>
        <v>867105.61333534098</v>
      </c>
      <c r="X383" s="9">
        <f t="shared" si="156"/>
        <v>0.67328968713977211</v>
      </c>
      <c r="Y383" s="9">
        <f t="shared" si="176"/>
        <v>33591.553476524248</v>
      </c>
      <c r="AA383" s="10">
        <f t="shared" si="157"/>
        <v>7542.4257517795395</v>
      </c>
      <c r="AB383" s="10">
        <f t="shared" si="177"/>
        <v>2820867.2311655539</v>
      </c>
      <c r="AC383" s="23"/>
      <c r="AD383" s="25">
        <f t="shared" si="158"/>
        <v>-7542.4257517795395</v>
      </c>
      <c r="AE383" s="25">
        <f t="shared" si="159"/>
        <v>-7542.4257517795395</v>
      </c>
      <c r="AF383" s="25">
        <f t="shared" si="160"/>
        <v>0</v>
      </c>
      <c r="AG383" s="25">
        <f t="shared" si="161"/>
        <v>0</v>
      </c>
      <c r="AH383" s="25">
        <f t="shared" si="162"/>
        <v>0</v>
      </c>
      <c r="AI383" s="25">
        <f t="shared" si="163"/>
        <v>0</v>
      </c>
      <c r="AJ383" s="25">
        <f t="shared" si="164"/>
        <v>0</v>
      </c>
      <c r="AK383" s="25">
        <f t="shared" si="165"/>
        <v>0</v>
      </c>
      <c r="AL383" s="25">
        <f t="shared" si="166"/>
        <v>0</v>
      </c>
      <c r="AM383" s="25">
        <f t="shared" si="167"/>
        <v>0</v>
      </c>
      <c r="AO383">
        <f t="shared" si="182"/>
        <v>-8.3333333333332149E-2</v>
      </c>
    </row>
    <row r="384" spans="1:41" x14ac:dyDescent="0.3">
      <c r="A384" s="30">
        <f t="shared" si="174"/>
        <v>375</v>
      </c>
      <c r="B384">
        <v>1620.402065914182</v>
      </c>
      <c r="C384" s="5">
        <f t="shared" si="153"/>
        <v>278</v>
      </c>
      <c r="D384" s="6">
        <f t="shared" si="168"/>
        <v>9.099999999999997E-2</v>
      </c>
      <c r="E384" s="7">
        <f t="shared" si="154"/>
        <v>8254698.5017607892</v>
      </c>
      <c r="I384" s="14"/>
      <c r="J384" s="14"/>
      <c r="K384" s="18"/>
      <c r="L384" s="7">
        <f t="shared" si="155"/>
        <v>68963.513580784842</v>
      </c>
      <c r="M384" s="7">
        <f t="shared" si="180"/>
        <v>7504445.5303271431</v>
      </c>
      <c r="N384" s="14">
        <f t="shared" si="169"/>
        <v>42.559507317017463</v>
      </c>
      <c r="O384" s="13">
        <f t="shared" si="181"/>
        <v>21090.271497128979</v>
      </c>
      <c r="P384" s="7">
        <f t="shared" si="170"/>
        <v>34174719.504638784</v>
      </c>
      <c r="Q384" s="12">
        <f t="shared" si="175"/>
        <v>374</v>
      </c>
      <c r="R384" s="9">
        <v>1620.402065914182</v>
      </c>
      <c r="S384" s="11">
        <f t="shared" si="178"/>
        <v>9.099999999999997E-2</v>
      </c>
      <c r="T384" s="10">
        <f t="shared" si="171"/>
        <v>19422118.967388701</v>
      </c>
      <c r="U384" s="10">
        <f t="shared" si="179"/>
        <v>54431822.650626555</v>
      </c>
      <c r="V384" s="10">
        <f t="shared" si="172"/>
        <v>1000</v>
      </c>
      <c r="W384" s="10">
        <f t="shared" si="173"/>
        <v>868105.61333534098</v>
      </c>
      <c r="X384" s="9">
        <f t="shared" si="156"/>
        <v>0.61713078564598722</v>
      </c>
      <c r="Y384" s="9">
        <f t="shared" si="176"/>
        <v>33592.170607309898</v>
      </c>
      <c r="AA384" s="10">
        <f t="shared" si="157"/>
        <v>7542.4257517795395</v>
      </c>
      <c r="AB384" s="10">
        <f t="shared" si="177"/>
        <v>2828409.6569173336</v>
      </c>
      <c r="AC384" s="23"/>
      <c r="AD384" s="25">
        <f t="shared" si="158"/>
        <v>-7542.4257517795395</v>
      </c>
      <c r="AE384" s="25">
        <f t="shared" si="159"/>
        <v>-7542.4257517795395</v>
      </c>
      <c r="AF384" s="25">
        <f t="shared" si="160"/>
        <v>0</v>
      </c>
      <c r="AG384" s="25">
        <f t="shared" si="161"/>
        <v>0</v>
      </c>
      <c r="AH384" s="25">
        <f t="shared" si="162"/>
        <v>0</v>
      </c>
      <c r="AI384" s="25">
        <f t="shared" si="163"/>
        <v>0</v>
      </c>
      <c r="AJ384" s="25">
        <f t="shared" si="164"/>
        <v>0</v>
      </c>
      <c r="AK384" s="25">
        <f t="shared" si="165"/>
        <v>0</v>
      </c>
      <c r="AL384" s="25">
        <f t="shared" si="166"/>
        <v>0</v>
      </c>
      <c r="AM384" s="25">
        <f t="shared" si="167"/>
        <v>0</v>
      </c>
      <c r="AO384">
        <f t="shared" si="182"/>
        <v>-0.16666666666666785</v>
      </c>
    </row>
    <row r="385" spans="1:41" x14ac:dyDescent="0.3">
      <c r="A385" s="30">
        <f t="shared" si="174"/>
        <v>376</v>
      </c>
      <c r="B385">
        <v>1594.4756328595552</v>
      </c>
      <c r="C385" s="5">
        <f t="shared" si="153"/>
        <v>279</v>
      </c>
      <c r="D385" s="6">
        <f t="shared" si="168"/>
        <v>-1.5999999999999955E-2</v>
      </c>
      <c r="E385" s="7">
        <f t="shared" si="154"/>
        <v>8331092.9352418398</v>
      </c>
      <c r="I385" s="14"/>
      <c r="J385" s="14"/>
      <c r="K385" s="18"/>
      <c r="L385" s="7">
        <f t="shared" si="155"/>
        <v>68963.513580784842</v>
      </c>
      <c r="M385" s="7">
        <f t="shared" si="180"/>
        <v>7573409.0439079283</v>
      </c>
      <c r="N385" s="14">
        <f t="shared" si="169"/>
        <v>43.251531826237255</v>
      </c>
      <c r="O385" s="13">
        <f t="shared" si="181"/>
        <v>21133.523028955216</v>
      </c>
      <c r="P385" s="7">
        <f t="shared" si="170"/>
        <v>33696887.506145351</v>
      </c>
      <c r="Q385" s="12">
        <f t="shared" si="175"/>
        <v>375</v>
      </c>
      <c r="R385" s="9">
        <v>1594.4756328595552</v>
      </c>
      <c r="S385" s="11">
        <f t="shared" si="178"/>
        <v>-1.5999999999999955E-2</v>
      </c>
      <c r="T385" s="10">
        <f t="shared" si="171"/>
        <v>19591575.238083314</v>
      </c>
      <c r="U385" s="10">
        <f t="shared" si="179"/>
        <v>53561897.488216534</v>
      </c>
      <c r="V385" s="10">
        <f t="shared" si="172"/>
        <v>1000</v>
      </c>
      <c r="W385" s="10">
        <f t="shared" si="173"/>
        <v>869105.61333534098</v>
      </c>
      <c r="X385" s="9">
        <f t="shared" si="156"/>
        <v>0.62716543256706025</v>
      </c>
      <c r="Y385" s="9">
        <f t="shared" si="176"/>
        <v>33592.797772742466</v>
      </c>
      <c r="AA385" s="10">
        <f t="shared" si="157"/>
        <v>7542.4257517795395</v>
      </c>
      <c r="AB385" s="10">
        <f t="shared" si="177"/>
        <v>2835952.0826691133</v>
      </c>
      <c r="AC385" s="23"/>
      <c r="AD385" s="25">
        <f t="shared" si="158"/>
        <v>-7542.4257517795395</v>
      </c>
      <c r="AE385" s="25">
        <f t="shared" si="159"/>
        <v>-7542.4257517795395</v>
      </c>
      <c r="AF385" s="25">
        <f t="shared" si="160"/>
        <v>0</v>
      </c>
      <c r="AG385" s="25">
        <f t="shared" si="161"/>
        <v>0</v>
      </c>
      <c r="AH385" s="25">
        <f t="shared" si="162"/>
        <v>0</v>
      </c>
      <c r="AI385" s="25">
        <f t="shared" si="163"/>
        <v>0</v>
      </c>
      <c r="AJ385" s="25">
        <f t="shared" si="164"/>
        <v>0</v>
      </c>
      <c r="AK385" s="25">
        <f t="shared" si="165"/>
        <v>0</v>
      </c>
      <c r="AL385" s="25">
        <f t="shared" si="166"/>
        <v>0</v>
      </c>
      <c r="AM385" s="25">
        <f t="shared" si="167"/>
        <v>0</v>
      </c>
      <c r="AO385">
        <f t="shared" si="182"/>
        <v>-0.25</v>
      </c>
    </row>
    <row r="386" spans="1:41" x14ac:dyDescent="0.3">
      <c r="A386" s="30">
        <f t="shared" si="174"/>
        <v>377</v>
      </c>
      <c r="B386">
        <v>1543.4524126080494</v>
      </c>
      <c r="C386" s="5">
        <f t="shared" si="153"/>
        <v>280</v>
      </c>
      <c r="D386" s="6">
        <f t="shared" si="168"/>
        <v>-3.2000000000000015E-2</v>
      </c>
      <c r="E386" s="7">
        <f t="shared" si="154"/>
        <v>8408123.9890018981</v>
      </c>
      <c r="I386" s="14"/>
      <c r="J386" s="14"/>
      <c r="K386" s="18"/>
      <c r="L386" s="7">
        <f t="shared" si="155"/>
        <v>68963.513580784842</v>
      </c>
      <c r="M386" s="7">
        <f t="shared" si="180"/>
        <v>7642372.5574887134</v>
      </c>
      <c r="N386" s="14">
        <f t="shared" si="169"/>
        <v>44.681334531236836</v>
      </c>
      <c r="O386" s="13">
        <f t="shared" si="181"/>
        <v>21178.204363486453</v>
      </c>
      <c r="P386" s="7">
        <f t="shared" si="170"/>
        <v>32687550.619529486</v>
      </c>
      <c r="Q386" s="12">
        <f t="shared" si="175"/>
        <v>376</v>
      </c>
      <c r="R386" s="9">
        <v>1543.4524126080494</v>
      </c>
      <c r="S386" s="11">
        <f t="shared" si="178"/>
        <v>-3.2000000000000015E-2</v>
      </c>
      <c r="T386" s="10">
        <f t="shared" si="171"/>
        <v>19762443.64436705</v>
      </c>
      <c r="U386" s="10">
        <f t="shared" si="179"/>
        <v>51848884.768593602</v>
      </c>
      <c r="V386" s="10">
        <f t="shared" si="172"/>
        <v>1000</v>
      </c>
      <c r="W386" s="10">
        <f t="shared" si="173"/>
        <v>870105.61333534098</v>
      </c>
      <c r="X386" s="9">
        <f t="shared" si="156"/>
        <v>0.647898174139525</v>
      </c>
      <c r="Y386" s="9">
        <f t="shared" si="176"/>
        <v>33593.445670916604</v>
      </c>
      <c r="AA386" s="10">
        <f t="shared" si="157"/>
        <v>7542.4257517795395</v>
      </c>
      <c r="AB386" s="10">
        <f t="shared" si="177"/>
        <v>2843494.508420893</v>
      </c>
      <c r="AC386" s="23"/>
      <c r="AD386" s="25">
        <f t="shared" si="158"/>
        <v>-7542.4257517795395</v>
      </c>
      <c r="AE386" s="25">
        <f t="shared" si="159"/>
        <v>-7542.4257517795395</v>
      </c>
      <c r="AF386" s="25">
        <f t="shared" si="160"/>
        <v>0</v>
      </c>
      <c r="AG386" s="25">
        <f t="shared" si="161"/>
        <v>0</v>
      </c>
      <c r="AH386" s="25">
        <f t="shared" si="162"/>
        <v>0</v>
      </c>
      <c r="AI386" s="25">
        <f t="shared" si="163"/>
        <v>0</v>
      </c>
      <c r="AJ386" s="25">
        <f t="shared" si="164"/>
        <v>0</v>
      </c>
      <c r="AK386" s="25">
        <f t="shared" si="165"/>
        <v>0</v>
      </c>
      <c r="AL386" s="25">
        <f t="shared" si="166"/>
        <v>0</v>
      </c>
      <c r="AM386" s="25">
        <f t="shared" si="167"/>
        <v>0</v>
      </c>
      <c r="AO386">
        <f t="shared" si="182"/>
        <v>-0.33333333333333215</v>
      </c>
    </row>
    <row r="387" spans="1:41" x14ac:dyDescent="0.3">
      <c r="A387" s="30">
        <f t="shared" si="174"/>
        <v>378</v>
      </c>
      <c r="B387">
        <v>1569.691103622386</v>
      </c>
      <c r="C387" s="5">
        <f t="shared" si="153"/>
        <v>281</v>
      </c>
      <c r="D387" s="6">
        <f t="shared" si="168"/>
        <v>1.6999999999999852E-2</v>
      </c>
      <c r="E387" s="7">
        <f t="shared" si="154"/>
        <v>8485796.9682099577</v>
      </c>
      <c r="I387" s="14"/>
      <c r="J387" s="14"/>
      <c r="K387" s="18"/>
      <c r="L387" s="7">
        <f t="shared" si="155"/>
        <v>68963.513580784842</v>
      </c>
      <c r="M387" s="7">
        <f t="shared" si="180"/>
        <v>7711336.0710694985</v>
      </c>
      <c r="N387" s="14">
        <f t="shared" si="169"/>
        <v>43.934448899937898</v>
      </c>
      <c r="O387" s="13">
        <f t="shared" si="181"/>
        <v>21222.138812386391</v>
      </c>
      <c r="P387" s="7">
        <f t="shared" si="170"/>
        <v>33312202.493642267</v>
      </c>
      <c r="Q387" s="12">
        <f t="shared" si="175"/>
        <v>377</v>
      </c>
      <c r="R387" s="9">
        <v>1569.691103622386</v>
      </c>
      <c r="S387" s="11">
        <f t="shared" si="178"/>
        <v>1.6999999999999852E-2</v>
      </c>
      <c r="T387" s="10">
        <f t="shared" si="171"/>
        <v>19934735.954036485</v>
      </c>
      <c r="U387" s="10">
        <f t="shared" si="179"/>
        <v>52731332.80965969</v>
      </c>
      <c r="V387" s="10">
        <f t="shared" si="172"/>
        <v>1000</v>
      </c>
      <c r="W387" s="10">
        <f t="shared" si="173"/>
        <v>871105.61333534098</v>
      </c>
      <c r="X387" s="9">
        <f t="shared" si="156"/>
        <v>0.63706801783630784</v>
      </c>
      <c r="Y387" s="9">
        <f t="shared" si="176"/>
        <v>33594.082738934441</v>
      </c>
      <c r="AA387" s="10">
        <f t="shared" si="157"/>
        <v>7542.4257517795395</v>
      </c>
      <c r="AB387" s="10">
        <f t="shared" si="177"/>
        <v>2851036.9341726727</v>
      </c>
      <c r="AC387" s="23"/>
      <c r="AD387" s="25">
        <f t="shared" si="158"/>
        <v>-7542.4257517795395</v>
      </c>
      <c r="AE387" s="25">
        <f t="shared" si="159"/>
        <v>-7542.4257517795395</v>
      </c>
      <c r="AF387" s="25">
        <f t="shared" si="160"/>
        <v>0</v>
      </c>
      <c r="AG387" s="25">
        <f t="shared" si="161"/>
        <v>0</v>
      </c>
      <c r="AH387" s="25">
        <f t="shared" si="162"/>
        <v>0</v>
      </c>
      <c r="AI387" s="25">
        <f t="shared" si="163"/>
        <v>0</v>
      </c>
      <c r="AJ387" s="25">
        <f t="shared" si="164"/>
        <v>0</v>
      </c>
      <c r="AK387" s="25">
        <f t="shared" si="165"/>
        <v>0</v>
      </c>
      <c r="AL387" s="25">
        <f t="shared" si="166"/>
        <v>0</v>
      </c>
      <c r="AM387" s="25">
        <f t="shared" si="167"/>
        <v>0</v>
      </c>
      <c r="AO387">
        <f t="shared" si="182"/>
        <v>-0.41666666666666785</v>
      </c>
    </row>
    <row r="388" spans="1:41" x14ac:dyDescent="0.3">
      <c r="A388" s="30">
        <f t="shared" si="174"/>
        <v>379</v>
      </c>
      <c r="B388">
        <v>1516.3216060992247</v>
      </c>
      <c r="C388" s="5">
        <f t="shared" si="153"/>
        <v>282</v>
      </c>
      <c r="D388" s="6">
        <f t="shared" si="168"/>
        <v>-3.4000000000000093E-2</v>
      </c>
      <c r="E388" s="7">
        <f t="shared" si="154"/>
        <v>8564117.2222447507</v>
      </c>
      <c r="I388" s="14"/>
      <c r="J388" s="14"/>
      <c r="K388" s="18"/>
      <c r="L388" s="7">
        <f t="shared" si="155"/>
        <v>68963.513580784842</v>
      </c>
      <c r="M388" s="7">
        <f t="shared" si="180"/>
        <v>7780299.5846502837</v>
      </c>
      <c r="N388" s="14">
        <f t="shared" si="169"/>
        <v>45.480795962668637</v>
      </c>
      <c r="O388" s="13">
        <f t="shared" si="181"/>
        <v>21267.619608349058</v>
      </c>
      <c r="P388" s="7">
        <f t="shared" si="170"/>
        <v>32248551.122439209</v>
      </c>
      <c r="Q388" s="12">
        <f t="shared" si="175"/>
        <v>378</v>
      </c>
      <c r="R388" s="9">
        <v>1516.3216060992247</v>
      </c>
      <c r="S388" s="11">
        <f t="shared" si="178"/>
        <v>-3.4000000000000093E-2</v>
      </c>
      <c r="T388" s="10">
        <f t="shared" si="171"/>
        <v>20108464.032953165</v>
      </c>
      <c r="U388" s="10">
        <f t="shared" si="179"/>
        <v>50939433.494131252</v>
      </c>
      <c r="V388" s="10">
        <f t="shared" si="172"/>
        <v>1000</v>
      </c>
      <c r="W388" s="10">
        <f t="shared" si="173"/>
        <v>872105.61333534098</v>
      </c>
      <c r="X388" s="9">
        <f t="shared" si="156"/>
        <v>0.65949070169390056</v>
      </c>
      <c r="Y388" s="9">
        <f t="shared" si="176"/>
        <v>33594.742229636133</v>
      </c>
      <c r="AA388" s="10">
        <f t="shared" si="157"/>
        <v>7542.4257517795395</v>
      </c>
      <c r="AB388" s="10">
        <f t="shared" si="177"/>
        <v>2858579.3599244524</v>
      </c>
      <c r="AC388" s="23"/>
      <c r="AD388" s="25">
        <f t="shared" si="158"/>
        <v>-7542.4257517795395</v>
      </c>
      <c r="AE388" s="25">
        <f t="shared" si="159"/>
        <v>-7542.4257517795395</v>
      </c>
      <c r="AF388" s="25">
        <f t="shared" si="160"/>
        <v>0</v>
      </c>
      <c r="AG388" s="25">
        <f t="shared" si="161"/>
        <v>0</v>
      </c>
      <c r="AH388" s="25">
        <f t="shared" si="162"/>
        <v>0</v>
      </c>
      <c r="AI388" s="25">
        <f t="shared" si="163"/>
        <v>0</v>
      </c>
      <c r="AJ388" s="25">
        <f t="shared" si="164"/>
        <v>0</v>
      </c>
      <c r="AK388" s="25">
        <f t="shared" si="165"/>
        <v>0</v>
      </c>
      <c r="AL388" s="25">
        <f t="shared" si="166"/>
        <v>0</v>
      </c>
      <c r="AM388" s="25">
        <f t="shared" si="167"/>
        <v>0</v>
      </c>
      <c r="AO388">
        <f t="shared" si="182"/>
        <v>-0.5</v>
      </c>
    </row>
    <row r="389" spans="1:41" x14ac:dyDescent="0.3">
      <c r="A389" s="30">
        <f t="shared" si="174"/>
        <v>380</v>
      </c>
      <c r="B389">
        <v>1388.9505911868898</v>
      </c>
      <c r="C389" s="5">
        <f t="shared" si="153"/>
        <v>283</v>
      </c>
      <c r="D389" s="6">
        <f t="shared" si="168"/>
        <v>-8.4000000000000005E-2</v>
      </c>
      <c r="E389" s="7">
        <f t="shared" si="154"/>
        <v>8643090.1450631693</v>
      </c>
      <c r="I389" s="14"/>
      <c r="J389" s="14"/>
      <c r="K389" s="18"/>
      <c r="L389" s="7">
        <f t="shared" si="155"/>
        <v>68963.513580784842</v>
      </c>
      <c r="M389" s="7">
        <f t="shared" si="180"/>
        <v>7849263.0982310688</v>
      </c>
      <c r="N389" s="14">
        <f t="shared" si="169"/>
        <v>49.651523976712483</v>
      </c>
      <c r="O389" s="13">
        <f t="shared" si="181"/>
        <v>21317.271132325772</v>
      </c>
      <c r="P389" s="7">
        <f t="shared" si="170"/>
        <v>29608636.341735102</v>
      </c>
      <c r="Q389" s="12">
        <f t="shared" si="175"/>
        <v>379</v>
      </c>
      <c r="R389" s="9">
        <v>1388.9505911868898</v>
      </c>
      <c r="S389" s="11">
        <f t="shared" si="178"/>
        <v>-8.4000000000000005E-2</v>
      </c>
      <c r="T389" s="10">
        <f t="shared" si="171"/>
        <v>20283639.84586082</v>
      </c>
      <c r="U389" s="10">
        <f t="shared" si="179"/>
        <v>46661437.08062423</v>
      </c>
      <c r="V389" s="10">
        <f t="shared" si="172"/>
        <v>1000</v>
      </c>
      <c r="W389" s="10">
        <f t="shared" si="173"/>
        <v>873105.61333534098</v>
      </c>
      <c r="X389" s="9">
        <f t="shared" si="156"/>
        <v>0.71996801494967311</v>
      </c>
      <c r="Y389" s="9">
        <f t="shared" si="176"/>
        <v>33595.462197651083</v>
      </c>
      <c r="AA389" s="10">
        <f t="shared" si="157"/>
        <v>7542.4257517795395</v>
      </c>
      <c r="AB389" s="10">
        <f t="shared" si="177"/>
        <v>2866121.7856762321</v>
      </c>
      <c r="AC389" s="23"/>
      <c r="AD389" s="25">
        <f t="shared" si="158"/>
        <v>-7542.4257517795395</v>
      </c>
      <c r="AE389" s="25">
        <f t="shared" si="159"/>
        <v>-7542.4257517795395</v>
      </c>
      <c r="AF389" s="25">
        <f t="shared" si="160"/>
        <v>0</v>
      </c>
      <c r="AG389" s="25">
        <f t="shared" si="161"/>
        <v>0</v>
      </c>
      <c r="AH389" s="25">
        <f t="shared" si="162"/>
        <v>0</v>
      </c>
      <c r="AI389" s="25">
        <f t="shared" si="163"/>
        <v>0</v>
      </c>
      <c r="AJ389" s="25">
        <f t="shared" si="164"/>
        <v>0</v>
      </c>
      <c r="AK389" s="25">
        <f t="shared" si="165"/>
        <v>0</v>
      </c>
      <c r="AL389" s="25">
        <f t="shared" si="166"/>
        <v>0</v>
      </c>
      <c r="AM389" s="25">
        <f t="shared" si="167"/>
        <v>0</v>
      </c>
      <c r="AO389">
        <f t="shared" si="182"/>
        <v>-0.58333333333333215</v>
      </c>
    </row>
    <row r="390" spans="1:41" x14ac:dyDescent="0.3">
      <c r="A390" s="30">
        <f t="shared" si="174"/>
        <v>381</v>
      </c>
      <c r="B390">
        <v>1370.8942335014603</v>
      </c>
      <c r="C390" s="5">
        <f t="shared" si="153"/>
        <v>284</v>
      </c>
      <c r="D390" s="6">
        <f t="shared" si="168"/>
        <v>-1.2999999999999933E-2</v>
      </c>
      <c r="E390" s="7">
        <f t="shared" si="154"/>
        <v>8722721.1755717397</v>
      </c>
      <c r="I390" s="14"/>
      <c r="J390" s="14"/>
      <c r="K390" s="18"/>
      <c r="L390" s="7">
        <f t="shared" si="155"/>
        <v>68963.513580784842</v>
      </c>
      <c r="M390" s="7">
        <f t="shared" si="180"/>
        <v>7918226.6118118539</v>
      </c>
      <c r="N390" s="14">
        <f t="shared" si="169"/>
        <v>50.305495417135241</v>
      </c>
      <c r="O390" s="13">
        <f t="shared" si="181"/>
        <v>21367.576627742907</v>
      </c>
      <c r="P390" s="7">
        <f t="shared" si="170"/>
        <v>29292687.58287333</v>
      </c>
      <c r="Q390" s="12">
        <f t="shared" si="175"/>
        <v>380</v>
      </c>
      <c r="R390" s="9">
        <v>1370.8942335014603</v>
      </c>
      <c r="S390" s="11">
        <f t="shared" si="178"/>
        <v>-1.2999999999999933E-2</v>
      </c>
      <c r="T390" s="10">
        <f t="shared" si="171"/>
        <v>20460275.457209375</v>
      </c>
      <c r="U390" s="10">
        <f t="shared" si="179"/>
        <v>46055825.398576118</v>
      </c>
      <c r="V390" s="10">
        <f t="shared" si="172"/>
        <v>1000</v>
      </c>
      <c r="W390" s="10">
        <f t="shared" si="173"/>
        <v>874105.61333534098</v>
      </c>
      <c r="X390" s="9">
        <f t="shared" si="156"/>
        <v>0.72945087634212058</v>
      </c>
      <c r="Y390" s="9">
        <f t="shared" si="176"/>
        <v>33596.191648527427</v>
      </c>
      <c r="AA390" s="10">
        <f t="shared" si="157"/>
        <v>7542.4257517795395</v>
      </c>
      <c r="AB390" s="10">
        <f t="shared" si="177"/>
        <v>2873664.2114280118</v>
      </c>
      <c r="AC390" s="23"/>
      <c r="AD390" s="25">
        <f t="shared" si="158"/>
        <v>-7542.4257517795395</v>
      </c>
      <c r="AE390" s="25">
        <f t="shared" si="159"/>
        <v>-7542.4257517795395</v>
      </c>
      <c r="AF390" s="25">
        <f t="shared" si="160"/>
        <v>0</v>
      </c>
      <c r="AG390" s="25">
        <f t="shared" si="161"/>
        <v>0</v>
      </c>
      <c r="AH390" s="25">
        <f t="shared" si="162"/>
        <v>0</v>
      </c>
      <c r="AI390" s="25">
        <f t="shared" si="163"/>
        <v>0</v>
      </c>
      <c r="AJ390" s="25">
        <f t="shared" si="164"/>
        <v>0</v>
      </c>
      <c r="AK390" s="25">
        <f t="shared" si="165"/>
        <v>0</v>
      </c>
      <c r="AL390" s="25">
        <f t="shared" si="166"/>
        <v>0</v>
      </c>
      <c r="AM390" s="25">
        <f t="shared" si="167"/>
        <v>0</v>
      </c>
      <c r="AO390">
        <f t="shared" si="182"/>
        <v>-0.66666666666666785</v>
      </c>
    </row>
    <row r="391" spans="1:41" x14ac:dyDescent="0.3">
      <c r="A391" s="30">
        <f t="shared" si="174"/>
        <v>382</v>
      </c>
      <c r="B391">
        <v>1475.0821952475715</v>
      </c>
      <c r="C391" s="5">
        <f t="shared" si="153"/>
        <v>285</v>
      </c>
      <c r="D391" s="6">
        <f t="shared" si="168"/>
        <v>7.6000000000000095E-2</v>
      </c>
      <c r="E391" s="7">
        <f t="shared" si="154"/>
        <v>8803015.798001213</v>
      </c>
      <c r="I391" s="14"/>
      <c r="J391" s="14"/>
      <c r="K391" s="18"/>
      <c r="L391" s="7">
        <f t="shared" si="155"/>
        <v>68963.513580784842</v>
      </c>
      <c r="M391" s="7">
        <f t="shared" si="180"/>
        <v>7987190.1253926391</v>
      </c>
      <c r="N391" s="14">
        <f t="shared" si="169"/>
        <v>46.752319160906353</v>
      </c>
      <c r="O391" s="13">
        <f t="shared" si="181"/>
        <v>21414.328946903814</v>
      </c>
      <c r="P391" s="7">
        <f t="shared" si="170"/>
        <v>31587895.352752492</v>
      </c>
      <c r="Q391" s="12">
        <f t="shared" si="175"/>
        <v>381</v>
      </c>
      <c r="R391" s="9">
        <v>1475.0821952475715</v>
      </c>
      <c r="S391" s="11">
        <f t="shared" si="178"/>
        <v>7.6000000000000095E-2</v>
      </c>
      <c r="T391" s="10">
        <f t="shared" si="171"/>
        <v>20638383.031985823</v>
      </c>
      <c r="U391" s="10">
        <f t="shared" si="179"/>
        <v>49557144.128867909</v>
      </c>
      <c r="V391" s="10">
        <f t="shared" si="172"/>
        <v>1000</v>
      </c>
      <c r="W391" s="10">
        <f t="shared" si="173"/>
        <v>875105.61333534098</v>
      </c>
      <c r="X391" s="9">
        <f t="shared" si="156"/>
        <v>0.67792832373803025</v>
      </c>
      <c r="Y391" s="9">
        <f t="shared" si="176"/>
        <v>33596.869576851168</v>
      </c>
      <c r="AA391" s="10">
        <f t="shared" si="157"/>
        <v>7542.4257517795395</v>
      </c>
      <c r="AB391" s="10">
        <f t="shared" si="177"/>
        <v>2881206.6371797915</v>
      </c>
      <c r="AC391" s="23"/>
      <c r="AD391" s="25">
        <f t="shared" si="158"/>
        <v>-7542.4257517795395</v>
      </c>
      <c r="AE391" s="25">
        <f t="shared" si="159"/>
        <v>-7542.4257517795395</v>
      </c>
      <c r="AF391" s="25">
        <f t="shared" si="160"/>
        <v>0</v>
      </c>
      <c r="AG391" s="25">
        <f t="shared" si="161"/>
        <v>0</v>
      </c>
      <c r="AH391" s="25">
        <f t="shared" si="162"/>
        <v>0</v>
      </c>
      <c r="AI391" s="25">
        <f t="shared" si="163"/>
        <v>0</v>
      </c>
      <c r="AJ391" s="25">
        <f t="shared" si="164"/>
        <v>0</v>
      </c>
      <c r="AK391" s="25">
        <f t="shared" si="165"/>
        <v>0</v>
      </c>
      <c r="AL391" s="25">
        <f t="shared" si="166"/>
        <v>0</v>
      </c>
      <c r="AM391" s="25">
        <f t="shared" si="167"/>
        <v>0</v>
      </c>
      <c r="AO391">
        <f t="shared" si="182"/>
        <v>-0.75</v>
      </c>
    </row>
    <row r="392" spans="1:41" x14ac:dyDescent="0.3">
      <c r="A392" s="30">
        <f t="shared" si="174"/>
        <v>383</v>
      </c>
      <c r="B392">
        <v>1343.7998798705376</v>
      </c>
      <c r="C392" s="5">
        <f t="shared" si="153"/>
        <v>286</v>
      </c>
      <c r="D392" s="6">
        <f t="shared" si="168"/>
        <v>-8.9000000000000037E-2</v>
      </c>
      <c r="E392" s="7">
        <f t="shared" si="154"/>
        <v>8883979.5422842689</v>
      </c>
      <c r="I392" s="14"/>
      <c r="J392" s="14"/>
      <c r="K392" s="18"/>
      <c r="L392" s="7">
        <f t="shared" si="155"/>
        <v>68963.513580784842</v>
      </c>
      <c r="M392" s="7">
        <f t="shared" si="180"/>
        <v>8056153.6389734242</v>
      </c>
      <c r="N392" s="14">
        <f t="shared" si="169"/>
        <v>51.319779539963065</v>
      </c>
      <c r="O392" s="13">
        <f t="shared" si="181"/>
        <v>21465.648726443778</v>
      </c>
      <c r="P392" s="7">
        <f t="shared" si="170"/>
        <v>28845536.179938305</v>
      </c>
      <c r="Q392" s="12">
        <f t="shared" si="175"/>
        <v>382</v>
      </c>
      <c r="R392" s="9">
        <v>1343.7998798705376</v>
      </c>
      <c r="S392" s="11">
        <f t="shared" si="178"/>
        <v>-8.9000000000000037E-2</v>
      </c>
      <c r="T392" s="10">
        <f t="shared" si="171"/>
        <v>20817974.836552087</v>
      </c>
      <c r="U392" s="10">
        <f t="shared" si="179"/>
        <v>45147469.301398665</v>
      </c>
      <c r="V392" s="10">
        <f t="shared" si="172"/>
        <v>1000</v>
      </c>
      <c r="W392" s="10">
        <f t="shared" si="173"/>
        <v>876105.61333534098</v>
      </c>
      <c r="X392" s="9">
        <f t="shared" si="156"/>
        <v>0.74415842342264582</v>
      </c>
      <c r="Y392" s="9">
        <f t="shared" si="176"/>
        <v>33597.613735274594</v>
      </c>
      <c r="AA392" s="10">
        <f t="shared" si="157"/>
        <v>7542.4257517795395</v>
      </c>
      <c r="AB392" s="10">
        <f t="shared" si="177"/>
        <v>2888749.0629315712</v>
      </c>
      <c r="AC392" s="23"/>
      <c r="AD392" s="25">
        <f t="shared" si="158"/>
        <v>-7542.4257517795395</v>
      </c>
      <c r="AE392" s="25">
        <f t="shared" si="159"/>
        <v>-7542.4257517795395</v>
      </c>
      <c r="AF392" s="25">
        <f t="shared" si="160"/>
        <v>0</v>
      </c>
      <c r="AG392" s="25">
        <f t="shared" si="161"/>
        <v>0</v>
      </c>
      <c r="AH392" s="25">
        <f t="shared" si="162"/>
        <v>0</v>
      </c>
      <c r="AI392" s="25">
        <f t="shared" si="163"/>
        <v>0</v>
      </c>
      <c r="AJ392" s="25">
        <f t="shared" si="164"/>
        <v>0</v>
      </c>
      <c r="AK392" s="25">
        <f t="shared" si="165"/>
        <v>0</v>
      </c>
      <c r="AL392" s="25">
        <f t="shared" si="166"/>
        <v>0</v>
      </c>
      <c r="AM392" s="25">
        <f t="shared" si="167"/>
        <v>0</v>
      </c>
      <c r="AO392">
        <f t="shared" si="182"/>
        <v>-0.83333333333333215</v>
      </c>
    </row>
    <row r="393" spans="1:41" x14ac:dyDescent="0.3">
      <c r="A393" s="30">
        <f t="shared" si="174"/>
        <v>384</v>
      </c>
      <c r="B393">
        <v>1288.7040847958456</v>
      </c>
      <c r="C393" s="5">
        <f t="shared" si="153"/>
        <v>287</v>
      </c>
      <c r="D393" s="6">
        <f t="shared" si="168"/>
        <v>-4.0999999999999953E-2</v>
      </c>
      <c r="E393" s="7">
        <f t="shared" si="154"/>
        <v>8965617.9844363481</v>
      </c>
      <c r="I393" s="14"/>
      <c r="J393" s="14"/>
      <c r="K393" s="18"/>
      <c r="L393" s="7">
        <f t="shared" si="155"/>
        <v>68963.513580784842</v>
      </c>
      <c r="M393" s="7">
        <f t="shared" si="180"/>
        <v>8125117.1525542093</v>
      </c>
      <c r="N393" s="14">
        <f t="shared" si="169"/>
        <v>53.513847278376502</v>
      </c>
      <c r="O393" s="13">
        <f t="shared" si="181"/>
        <v>21519.162573722155</v>
      </c>
      <c r="P393" s="7">
        <f t="shared" si="170"/>
        <v>27731832.710141622</v>
      </c>
      <c r="Q393" s="12">
        <f t="shared" si="175"/>
        <v>383</v>
      </c>
      <c r="R393" s="9">
        <v>1288.7040847958456</v>
      </c>
      <c r="S393" s="11">
        <f t="shared" si="178"/>
        <v>-4.0999999999999953E-2</v>
      </c>
      <c r="T393" s="10">
        <f t="shared" si="171"/>
        <v>20999063.23948973</v>
      </c>
      <c r="U393" s="10">
        <f t="shared" si="179"/>
        <v>43297382.060041323</v>
      </c>
      <c r="V393" s="10">
        <f t="shared" si="172"/>
        <v>1000</v>
      </c>
      <c r="W393" s="10">
        <f t="shared" si="173"/>
        <v>877105.61333534098</v>
      </c>
      <c r="X393" s="9">
        <f t="shared" si="156"/>
        <v>0.77597332995062118</v>
      </c>
      <c r="Y393" s="9">
        <f t="shared" si="176"/>
        <v>33598.389708604547</v>
      </c>
      <c r="AA393" s="10">
        <f t="shared" si="157"/>
        <v>7542.4257517795395</v>
      </c>
      <c r="AB393" s="10">
        <f t="shared" si="177"/>
        <v>2896291.4886833508</v>
      </c>
      <c r="AC393" s="23"/>
      <c r="AD393" s="25">
        <f t="shared" si="158"/>
        <v>-7542.4257517795395</v>
      </c>
      <c r="AE393" s="25">
        <f t="shared" si="159"/>
        <v>-7542.4257517795395</v>
      </c>
      <c r="AF393" s="25">
        <f t="shared" si="160"/>
        <v>0</v>
      </c>
      <c r="AG393" s="25">
        <f t="shared" si="161"/>
        <v>0</v>
      </c>
      <c r="AH393" s="25">
        <f t="shared" si="162"/>
        <v>0</v>
      </c>
      <c r="AI393" s="25">
        <f t="shared" si="163"/>
        <v>0</v>
      </c>
      <c r="AJ393" s="25">
        <f t="shared" si="164"/>
        <v>0</v>
      </c>
      <c r="AK393" s="25">
        <f t="shared" si="165"/>
        <v>0</v>
      </c>
      <c r="AL393" s="25">
        <f t="shared" si="166"/>
        <v>0</v>
      </c>
      <c r="AM393" s="25">
        <f t="shared" si="167"/>
        <v>0</v>
      </c>
      <c r="AO393">
        <f t="shared" si="182"/>
        <v>-0.91666666666666785</v>
      </c>
    </row>
    <row r="394" spans="1:41" x14ac:dyDescent="0.3">
      <c r="A394" s="30">
        <f t="shared" si="174"/>
        <v>385</v>
      </c>
      <c r="B394">
        <v>1433.0389422929804</v>
      </c>
      <c r="C394" s="5">
        <f t="shared" ref="C394:C405" si="183">IF(AND(A394&gt;=startm,A394&lt;=endm),A394-startm,"NA")</f>
        <v>288</v>
      </c>
      <c r="D394" s="6">
        <f t="shared" si="168"/>
        <v>0.11200000000000013</v>
      </c>
      <c r="E394" s="7">
        <f t="shared" ref="E394:E405" si="184">IF(C394="NA","NA",IF(C394=0,typical,(1+return/12)*typical*((1+return/12)^C394-1)/(return/12)))</f>
        <v>9047936.7469396964</v>
      </c>
      <c r="I394" s="14"/>
      <c r="J394" s="14"/>
      <c r="K394" s="18"/>
      <c r="L394" s="7">
        <f t="shared" ref="L394:L405" si="185">IF(C394="NA","NA",IF(C394=0,typical,IF(L393="NA",typical,IF(INT(C394/12)-(C394/12)=0,L393*(1+gsip1),L393))))</f>
        <v>75928.828452444111</v>
      </c>
      <c r="M394" s="7">
        <f t="shared" si="180"/>
        <v>8201045.981006653</v>
      </c>
      <c r="N394" s="14">
        <f t="shared" si="169"/>
        <v>52.984483681198313</v>
      </c>
      <c r="O394" s="13">
        <f t="shared" si="181"/>
        <v>21572.147057403352</v>
      </c>
      <c r="P394" s="7">
        <f t="shared" si="170"/>
        <v>30913726.802129928</v>
      </c>
      <c r="Q394" s="12">
        <f t="shared" si="175"/>
        <v>384</v>
      </c>
      <c r="R394" s="9">
        <v>1433.0389422929804</v>
      </c>
      <c r="S394" s="11">
        <f t="shared" si="178"/>
        <v>0.11200000000000013</v>
      </c>
      <c r="T394" s="10">
        <f t="shared" si="171"/>
        <v>21181660.712451853</v>
      </c>
      <c r="U394" s="10">
        <f t="shared" si="179"/>
        <v>48147800.850765958</v>
      </c>
      <c r="V394" s="10">
        <f t="shared" si="172"/>
        <v>1000</v>
      </c>
      <c r="W394" s="10">
        <f t="shared" si="173"/>
        <v>878105.61333534098</v>
      </c>
      <c r="X394" s="9">
        <f t="shared" ref="X394:X405" si="186">V394/R394</f>
        <v>0.69781774276134989</v>
      </c>
      <c r="Y394" s="9">
        <f t="shared" si="176"/>
        <v>33599.087526347306</v>
      </c>
      <c r="AA394" s="10">
        <f t="shared" ref="AA394:AA405" si="187">typical</f>
        <v>7542.4257517795395</v>
      </c>
      <c r="AB394" s="10">
        <f t="shared" si="177"/>
        <v>2903833.9144351305</v>
      </c>
      <c r="AC394" s="23"/>
      <c r="AD394" s="25">
        <f t="shared" ref="AD394:AD405" si="188">IF(A394=endm,E394,IF(C394="NA","NA",-typical))</f>
        <v>-7542.4257517795395</v>
      </c>
      <c r="AE394" s="25">
        <f t="shared" ref="AE394:AE405" si="189">IF(A394=endm,P394,IF(C394="NA","NA",-typical))</f>
        <v>-7542.4257517795395</v>
      </c>
      <c r="AF394" s="25">
        <f t="shared" ref="AF394:AF405" si="190">IF(A394=endm,F394,IF(C394="NA","NA",-G394))</f>
        <v>0</v>
      </c>
      <c r="AG394" s="25">
        <f t="shared" ref="AG394:AG405" si="191">IF(A394=endm,O394,0)</f>
        <v>0</v>
      </c>
      <c r="AH394" s="25">
        <f t="shared" ref="AH394:AH405" si="192">IF(A394=endm,J394,0)</f>
        <v>0</v>
      </c>
      <c r="AI394" s="25">
        <f t="shared" ref="AI394:AI405" si="193">IF(A394=endm,E394,0)</f>
        <v>0</v>
      </c>
      <c r="AJ394" s="25">
        <f t="shared" ref="AJ394:AJ405" si="194">IF(A394=endm,P394,0)</f>
        <v>0</v>
      </c>
      <c r="AK394" s="25">
        <f t="shared" ref="AK394:AK405" si="195">IF(A394=endm,F394,0)</f>
        <v>0</v>
      </c>
      <c r="AL394" s="25">
        <f t="shared" ref="AL394:AL405" si="196">IF(A394=endm,M394,0)</f>
        <v>0</v>
      </c>
      <c r="AM394" s="25">
        <f t="shared" ref="AM394:AM405" si="197">IF(A394=endm,H394,0)</f>
        <v>0</v>
      </c>
      <c r="AO394">
        <f t="shared" si="182"/>
        <v>0</v>
      </c>
    </row>
    <row r="395" spans="1:41" x14ac:dyDescent="0.3">
      <c r="A395" s="30">
        <f t="shared" si="174"/>
        <v>386</v>
      </c>
      <c r="B395">
        <v>1480.3292273886486</v>
      </c>
      <c r="C395" s="5">
        <f t="shared" si="183"/>
        <v>289</v>
      </c>
      <c r="D395" s="6">
        <f t="shared" ref="D395:D405" si="198">IF(C395="NA","NA",IF(C395=0,0,(B395-B394)/B394))</f>
        <v>3.2999999999999891E-2</v>
      </c>
      <c r="E395" s="7">
        <f t="shared" si="184"/>
        <v>9130941.4991305694</v>
      </c>
      <c r="I395" s="14"/>
      <c r="J395" s="14"/>
      <c r="K395" s="18"/>
      <c r="L395" s="7">
        <f t="shared" si="185"/>
        <v>75928.828452444111</v>
      </c>
      <c r="M395" s="7">
        <f t="shared" si="180"/>
        <v>8276974.8094590968</v>
      </c>
      <c r="N395" s="14">
        <f t="shared" ref="N395:N405" si="199">IF(C395="NA","NA",L395/B395)</f>
        <v>51.291852547142611</v>
      </c>
      <c r="O395" s="13">
        <f t="shared" si="181"/>
        <v>21623.438909950495</v>
      </c>
      <c r="P395" s="7">
        <f t="shared" ref="P395:P405" si="200">IF(C395="NA","NA",O395*B395)</f>
        <v>32009808.615052659</v>
      </c>
      <c r="Q395" s="12">
        <f t="shared" si="175"/>
        <v>385</v>
      </c>
      <c r="R395" s="9">
        <v>1480.3292273886486</v>
      </c>
      <c r="S395" s="11">
        <f t="shared" si="178"/>
        <v>3.2999999999999891E-2</v>
      </c>
      <c r="T395" s="10">
        <f t="shared" ref="T395:T405" si="201">(1+return/12)*typical*((1+return/12)^Q395-1)/(return/12)</f>
        <v>21365779.831021994</v>
      </c>
      <c r="U395" s="10">
        <f t="shared" si="179"/>
        <v>49737711.278841235</v>
      </c>
      <c r="V395" s="10">
        <f t="shared" ref="V395:V405" si="202">IF((U395-T395)&gt;0,IF(typical-(U395-T395)&lt;min,min,typical-(U395-T395)),IF((U395-T395)&lt;0,IF(typical-(U395-T395)&gt;max,max,typical-(U395-T395)),IF((T395-U395)=0,min,)))</f>
        <v>1000</v>
      </c>
      <c r="W395" s="10">
        <f t="shared" ref="W395:W405" si="203">W394+V395</f>
        <v>879105.61333534098</v>
      </c>
      <c r="X395" s="9">
        <f t="shared" si="186"/>
        <v>0.67552540441563402</v>
      </c>
      <c r="Y395" s="9">
        <f t="shared" si="176"/>
        <v>33599.763051751725</v>
      </c>
      <c r="AA395" s="10">
        <f t="shared" si="187"/>
        <v>7542.4257517795395</v>
      </c>
      <c r="AB395" s="10">
        <f t="shared" si="177"/>
        <v>2911376.3401869102</v>
      </c>
      <c r="AC395" s="23"/>
      <c r="AD395" s="25">
        <f t="shared" si="188"/>
        <v>-7542.4257517795395</v>
      </c>
      <c r="AE395" s="25">
        <f t="shared" si="189"/>
        <v>-7542.4257517795395</v>
      </c>
      <c r="AF395" s="25">
        <f t="shared" si="190"/>
        <v>0</v>
      </c>
      <c r="AG395" s="25">
        <f t="shared" si="191"/>
        <v>0</v>
      </c>
      <c r="AH395" s="25">
        <f t="shared" si="192"/>
        <v>0</v>
      </c>
      <c r="AI395" s="25">
        <f t="shared" si="193"/>
        <v>0</v>
      </c>
      <c r="AJ395" s="25">
        <f t="shared" si="194"/>
        <v>0</v>
      </c>
      <c r="AK395" s="25">
        <f t="shared" si="195"/>
        <v>0</v>
      </c>
      <c r="AL395" s="25">
        <f t="shared" si="196"/>
        <v>0</v>
      </c>
      <c r="AM395" s="25">
        <f t="shared" si="197"/>
        <v>0</v>
      </c>
      <c r="AO395">
        <f t="shared" si="182"/>
        <v>-8.3333333333332149E-2</v>
      </c>
    </row>
    <row r="396" spans="1:41" x14ac:dyDescent="0.3">
      <c r="A396" s="30">
        <f t="shared" ref="A396:A405" si="204">A395+1</f>
        <v>387</v>
      </c>
      <c r="B396">
        <v>1450.7226428408756</v>
      </c>
      <c r="C396" s="5">
        <f t="shared" si="183"/>
        <v>290</v>
      </c>
      <c r="D396" s="6">
        <f t="shared" si="198"/>
        <v>-2.0000000000000073E-2</v>
      </c>
      <c r="E396" s="7">
        <f t="shared" si="184"/>
        <v>9214637.9575897027</v>
      </c>
      <c r="I396" s="14"/>
      <c r="J396" s="14"/>
      <c r="K396" s="18"/>
      <c r="L396" s="7">
        <f t="shared" si="185"/>
        <v>75928.828452444111</v>
      </c>
      <c r="M396" s="7">
        <f t="shared" si="180"/>
        <v>8352903.6379115405</v>
      </c>
      <c r="N396" s="14">
        <f t="shared" si="199"/>
        <v>52.33862504810471</v>
      </c>
      <c r="O396" s="13">
        <f t="shared" si="181"/>
        <v>21675.7775349986</v>
      </c>
      <c r="P396" s="7">
        <f t="shared" si="200"/>
        <v>31445541.271204047</v>
      </c>
      <c r="Q396" s="12">
        <f t="shared" ref="Q396:Q405" si="205">Q395+1</f>
        <v>386</v>
      </c>
      <c r="R396" s="9">
        <v>1450.7226428408756</v>
      </c>
      <c r="S396" s="11">
        <f t="shared" si="178"/>
        <v>-2.0000000000000073E-2</v>
      </c>
      <c r="T396" s="10">
        <f t="shared" si="201"/>
        <v>21551433.275580224</v>
      </c>
      <c r="U396" s="10">
        <f t="shared" si="179"/>
        <v>48743937.053264409</v>
      </c>
      <c r="V396" s="10">
        <f t="shared" si="202"/>
        <v>1000</v>
      </c>
      <c r="W396" s="10">
        <f t="shared" si="203"/>
        <v>880105.61333534098</v>
      </c>
      <c r="X396" s="9">
        <f t="shared" si="186"/>
        <v>0.68931163715881039</v>
      </c>
      <c r="Y396" s="9">
        <f t="shared" ref="Y396:Y405" si="206">Y395+X396</f>
        <v>33600.452363388882</v>
      </c>
      <c r="AA396" s="10">
        <f t="shared" si="187"/>
        <v>7542.4257517795395</v>
      </c>
      <c r="AB396" s="10">
        <f t="shared" ref="AB396:AB405" si="207">AB395+AA396</f>
        <v>2918918.7659386899</v>
      </c>
      <c r="AC396" s="23"/>
      <c r="AD396" s="25">
        <f t="shared" si="188"/>
        <v>-7542.4257517795395</v>
      </c>
      <c r="AE396" s="25">
        <f t="shared" si="189"/>
        <v>-7542.4257517795395</v>
      </c>
      <c r="AF396" s="25">
        <f t="shared" si="190"/>
        <v>0</v>
      </c>
      <c r="AG396" s="25">
        <f t="shared" si="191"/>
        <v>0</v>
      </c>
      <c r="AH396" s="25">
        <f t="shared" si="192"/>
        <v>0</v>
      </c>
      <c r="AI396" s="25">
        <f t="shared" si="193"/>
        <v>0</v>
      </c>
      <c r="AJ396" s="25">
        <f t="shared" si="194"/>
        <v>0</v>
      </c>
      <c r="AK396" s="25">
        <f t="shared" si="195"/>
        <v>0</v>
      </c>
      <c r="AL396" s="25">
        <f t="shared" si="196"/>
        <v>0</v>
      </c>
      <c r="AM396" s="25">
        <f t="shared" si="197"/>
        <v>0</v>
      </c>
      <c r="AO396">
        <f t="shared" si="182"/>
        <v>-0.16666666666666785</v>
      </c>
    </row>
    <row r="397" spans="1:41" x14ac:dyDescent="0.3">
      <c r="A397" s="30">
        <f t="shared" si="204"/>
        <v>388</v>
      </c>
      <c r="B397">
        <v>1443.4690296266713</v>
      </c>
      <c r="C397" s="5">
        <f t="shared" si="183"/>
        <v>291</v>
      </c>
      <c r="D397" s="6">
        <f t="shared" si="198"/>
        <v>-4.9999999999999316E-3</v>
      </c>
      <c r="E397" s="7">
        <f t="shared" si="184"/>
        <v>9299031.8865359928</v>
      </c>
      <c r="I397" s="14"/>
      <c r="J397" s="14"/>
      <c r="K397" s="18"/>
      <c r="L397" s="7">
        <f t="shared" si="185"/>
        <v>75928.828452444111</v>
      </c>
      <c r="M397" s="7">
        <f t="shared" si="180"/>
        <v>8428832.4663639851</v>
      </c>
      <c r="N397" s="14">
        <f t="shared" si="199"/>
        <v>52.601633214175585</v>
      </c>
      <c r="O397" s="13">
        <f t="shared" si="181"/>
        <v>21728.379168212778</v>
      </c>
      <c r="P397" s="7">
        <f t="shared" si="200"/>
        <v>31364242.393300477</v>
      </c>
      <c r="Q397" s="12">
        <f t="shared" si="205"/>
        <v>387</v>
      </c>
      <c r="R397" s="9">
        <v>1443.4690296266713</v>
      </c>
      <c r="S397" s="11">
        <f t="shared" si="178"/>
        <v>-4.9999999999999316E-3</v>
      </c>
      <c r="T397" s="10">
        <f t="shared" si="201"/>
        <v>21738633.832176436</v>
      </c>
      <c r="U397" s="10">
        <f t="shared" si="179"/>
        <v>48501212.367998093</v>
      </c>
      <c r="V397" s="10">
        <f t="shared" si="202"/>
        <v>1000</v>
      </c>
      <c r="W397" s="10">
        <f t="shared" si="203"/>
        <v>881105.61333534098</v>
      </c>
      <c r="X397" s="9">
        <f t="shared" si="186"/>
        <v>0.69277551473247267</v>
      </c>
      <c r="Y397" s="9">
        <f t="shared" si="206"/>
        <v>33601.145138903616</v>
      </c>
      <c r="AA397" s="10">
        <f t="shared" si="187"/>
        <v>7542.4257517795395</v>
      </c>
      <c r="AB397" s="10">
        <f t="shared" si="207"/>
        <v>2926461.1916904696</v>
      </c>
      <c r="AC397" s="23"/>
      <c r="AD397" s="25">
        <f t="shared" si="188"/>
        <v>-7542.4257517795395</v>
      </c>
      <c r="AE397" s="25">
        <f t="shared" si="189"/>
        <v>-7542.4257517795395</v>
      </c>
      <c r="AF397" s="25">
        <f t="shared" si="190"/>
        <v>0</v>
      </c>
      <c r="AG397" s="25">
        <f t="shared" si="191"/>
        <v>0</v>
      </c>
      <c r="AH397" s="25">
        <f t="shared" si="192"/>
        <v>0</v>
      </c>
      <c r="AI397" s="25">
        <f t="shared" si="193"/>
        <v>0</v>
      </c>
      <c r="AJ397" s="25">
        <f t="shared" si="194"/>
        <v>0</v>
      </c>
      <c r="AK397" s="25">
        <f t="shared" si="195"/>
        <v>0</v>
      </c>
      <c r="AL397" s="25">
        <f t="shared" si="196"/>
        <v>0</v>
      </c>
      <c r="AM397" s="25">
        <f t="shared" si="197"/>
        <v>0</v>
      </c>
      <c r="AO397">
        <f t="shared" si="182"/>
        <v>-0.25</v>
      </c>
    </row>
    <row r="398" spans="1:41" x14ac:dyDescent="0.3">
      <c r="A398" s="30">
        <f t="shared" si="204"/>
        <v>389</v>
      </c>
      <c r="B398">
        <v>1351.0870117305642</v>
      </c>
      <c r="C398" s="5">
        <f t="shared" si="183"/>
        <v>292</v>
      </c>
      <c r="D398" s="6">
        <f t="shared" si="198"/>
        <v>-6.4000000000000071E-2</v>
      </c>
      <c r="E398" s="7">
        <f t="shared" si="184"/>
        <v>9384129.0982235037</v>
      </c>
      <c r="I398" s="14"/>
      <c r="J398" s="14"/>
      <c r="K398" s="18"/>
      <c r="L398" s="7">
        <f t="shared" si="185"/>
        <v>75928.828452444111</v>
      </c>
      <c r="M398" s="7">
        <f t="shared" si="180"/>
        <v>8504761.2948164288</v>
      </c>
      <c r="N398" s="14">
        <f t="shared" si="199"/>
        <v>56.198326083520925</v>
      </c>
      <c r="O398" s="13">
        <f t="shared" si="181"/>
        <v>21784.5774942963</v>
      </c>
      <c r="P398" s="7">
        <f t="shared" si="200"/>
        <v>29432859.70858169</v>
      </c>
      <c r="Q398" s="12">
        <f t="shared" si="205"/>
        <v>388</v>
      </c>
      <c r="R398" s="9">
        <v>1351.0870117305642</v>
      </c>
      <c r="S398" s="11">
        <f t="shared" ref="S398:S405" si="208">(R398-R397)/R397</f>
        <v>-6.4000000000000071E-2</v>
      </c>
      <c r="T398" s="10">
        <f t="shared" si="201"/>
        <v>21927394.393410947</v>
      </c>
      <c r="U398" s="10">
        <f t="shared" ref="U398:U405" si="209">(U397+V397)*(1+S398)</f>
        <v>45398070.776446216</v>
      </c>
      <c r="V398" s="10">
        <f t="shared" si="202"/>
        <v>1000</v>
      </c>
      <c r="W398" s="10">
        <f t="shared" si="203"/>
        <v>882105.61333534098</v>
      </c>
      <c r="X398" s="9">
        <f t="shared" si="186"/>
        <v>0.74014478069708622</v>
      </c>
      <c r="Y398" s="9">
        <f t="shared" si="206"/>
        <v>33601.885283684314</v>
      </c>
      <c r="AA398" s="10">
        <f t="shared" si="187"/>
        <v>7542.4257517795395</v>
      </c>
      <c r="AB398" s="10">
        <f t="shared" si="207"/>
        <v>2934003.6174422493</v>
      </c>
      <c r="AC398" s="23"/>
      <c r="AD398" s="25">
        <f t="shared" si="188"/>
        <v>-7542.4257517795395</v>
      </c>
      <c r="AE398" s="25">
        <f t="shared" si="189"/>
        <v>-7542.4257517795395</v>
      </c>
      <c r="AF398" s="25">
        <f t="shared" si="190"/>
        <v>0</v>
      </c>
      <c r="AG398" s="25">
        <f t="shared" si="191"/>
        <v>0</v>
      </c>
      <c r="AH398" s="25">
        <f t="shared" si="192"/>
        <v>0</v>
      </c>
      <c r="AI398" s="25">
        <f t="shared" si="193"/>
        <v>0</v>
      </c>
      <c r="AJ398" s="25">
        <f t="shared" si="194"/>
        <v>0</v>
      </c>
      <c r="AK398" s="25">
        <f t="shared" si="195"/>
        <v>0</v>
      </c>
      <c r="AL398" s="25">
        <f t="shared" si="196"/>
        <v>0</v>
      </c>
      <c r="AM398" s="25">
        <f t="shared" si="197"/>
        <v>0</v>
      </c>
      <c r="AO398">
        <f t="shared" si="182"/>
        <v>-0.33333333333333215</v>
      </c>
    </row>
    <row r="399" spans="1:41" x14ac:dyDescent="0.3">
      <c r="A399" s="30">
        <f t="shared" si="204"/>
        <v>390</v>
      </c>
      <c r="B399">
        <v>1452.4185376103565</v>
      </c>
      <c r="C399" s="5">
        <f t="shared" si="183"/>
        <v>293</v>
      </c>
      <c r="D399" s="6">
        <f t="shared" si="198"/>
        <v>7.4999999999999956E-2</v>
      </c>
      <c r="E399" s="7">
        <f t="shared" si="184"/>
        <v>9469935.4533417411</v>
      </c>
      <c r="I399" s="14"/>
      <c r="J399" s="14"/>
      <c r="K399" s="18"/>
      <c r="L399" s="7">
        <f t="shared" si="185"/>
        <v>75928.828452444111</v>
      </c>
      <c r="M399" s="7">
        <f t="shared" si="180"/>
        <v>8580690.1232688725</v>
      </c>
      <c r="N399" s="14">
        <f t="shared" si="199"/>
        <v>52.277512635833425</v>
      </c>
      <c r="O399" s="13">
        <f t="shared" si="181"/>
        <v>21836.855006932132</v>
      </c>
      <c r="P399" s="7">
        <f t="shared" si="200"/>
        <v>31716253.015177757</v>
      </c>
      <c r="Q399" s="12">
        <f t="shared" si="205"/>
        <v>389</v>
      </c>
      <c r="R399" s="9">
        <v>1452.4185376103565</v>
      </c>
      <c r="S399" s="11">
        <f t="shared" si="208"/>
        <v>7.4999999999999956E-2</v>
      </c>
      <c r="T399" s="10">
        <f t="shared" si="201"/>
        <v>22117727.959322412</v>
      </c>
      <c r="U399" s="10">
        <f t="shared" si="209"/>
        <v>48804001.084679678</v>
      </c>
      <c r="V399" s="10">
        <f t="shared" si="202"/>
        <v>1000</v>
      </c>
      <c r="W399" s="10">
        <f t="shared" si="203"/>
        <v>883105.61333534098</v>
      </c>
      <c r="X399" s="9">
        <f t="shared" si="186"/>
        <v>0.68850677274147554</v>
      </c>
      <c r="Y399" s="9">
        <f t="shared" si="206"/>
        <v>33602.573790457056</v>
      </c>
      <c r="AA399" s="10">
        <f t="shared" si="187"/>
        <v>7542.4257517795395</v>
      </c>
      <c r="AB399" s="10">
        <f t="shared" si="207"/>
        <v>2941546.043194029</v>
      </c>
      <c r="AC399" s="23"/>
      <c r="AD399" s="25">
        <f t="shared" si="188"/>
        <v>-7542.4257517795395</v>
      </c>
      <c r="AE399" s="25">
        <f t="shared" si="189"/>
        <v>-7542.4257517795395</v>
      </c>
      <c r="AF399" s="25">
        <f t="shared" si="190"/>
        <v>0</v>
      </c>
      <c r="AG399" s="25">
        <f t="shared" si="191"/>
        <v>0</v>
      </c>
      <c r="AH399" s="25">
        <f t="shared" si="192"/>
        <v>0</v>
      </c>
      <c r="AI399" s="25">
        <f t="shared" si="193"/>
        <v>0</v>
      </c>
      <c r="AJ399" s="25">
        <f t="shared" si="194"/>
        <v>0</v>
      </c>
      <c r="AK399" s="25">
        <f t="shared" si="195"/>
        <v>0</v>
      </c>
      <c r="AL399" s="25">
        <f t="shared" si="196"/>
        <v>0</v>
      </c>
      <c r="AM399" s="25">
        <f t="shared" si="197"/>
        <v>0</v>
      </c>
      <c r="AO399">
        <f t="shared" si="182"/>
        <v>-0.41666666666666785</v>
      </c>
    </row>
    <row r="400" spans="1:41" x14ac:dyDescent="0.3">
      <c r="A400" s="30">
        <f t="shared" si="204"/>
        <v>391</v>
      </c>
      <c r="B400">
        <v>1436.4419336966425</v>
      </c>
      <c r="C400" s="5">
        <f t="shared" si="183"/>
        <v>294</v>
      </c>
      <c r="D400" s="6">
        <f t="shared" si="198"/>
        <v>-1.0999999999999996E-2</v>
      </c>
      <c r="E400" s="7">
        <f t="shared" si="184"/>
        <v>9556456.8614193033</v>
      </c>
      <c r="I400" s="14"/>
      <c r="J400" s="14"/>
      <c r="K400" s="18"/>
      <c r="L400" s="7">
        <f t="shared" si="185"/>
        <v>75928.828452444111</v>
      </c>
      <c r="M400" s="7">
        <f t="shared" si="180"/>
        <v>8656618.9517213162</v>
      </c>
      <c r="N400" s="14">
        <f t="shared" si="199"/>
        <v>52.858961209133895</v>
      </c>
      <c r="O400" s="13">
        <f t="shared" si="181"/>
        <v>21889.713968141266</v>
      </c>
      <c r="P400" s="7">
        <f t="shared" si="200"/>
        <v>31443303.060463246</v>
      </c>
      <c r="Q400" s="12">
        <f t="shared" si="205"/>
        <v>390</v>
      </c>
      <c r="R400" s="9">
        <v>1436.4419336966425</v>
      </c>
      <c r="S400" s="11">
        <f t="shared" si="208"/>
        <v>-1.0999999999999996E-2</v>
      </c>
      <c r="T400" s="10">
        <f t="shared" si="201"/>
        <v>22309647.638283145</v>
      </c>
      <c r="U400" s="10">
        <f t="shared" si="209"/>
        <v>48268146.072748199</v>
      </c>
      <c r="V400" s="10">
        <f t="shared" si="202"/>
        <v>1000</v>
      </c>
      <c r="W400" s="10">
        <f t="shared" si="203"/>
        <v>884105.61333534098</v>
      </c>
      <c r="X400" s="9">
        <f t="shared" si="186"/>
        <v>0.69616458315619367</v>
      </c>
      <c r="Y400" s="9">
        <f t="shared" si="206"/>
        <v>33603.26995504021</v>
      </c>
      <c r="AA400" s="10">
        <f t="shared" si="187"/>
        <v>7542.4257517795395</v>
      </c>
      <c r="AB400" s="10">
        <f t="shared" si="207"/>
        <v>2949088.4689458087</v>
      </c>
      <c r="AC400" s="23"/>
      <c r="AD400" s="25">
        <f t="shared" si="188"/>
        <v>-7542.4257517795395</v>
      </c>
      <c r="AE400" s="25">
        <f t="shared" si="189"/>
        <v>-7542.4257517795395</v>
      </c>
      <c r="AF400" s="25">
        <f t="shared" si="190"/>
        <v>0</v>
      </c>
      <c r="AG400" s="25">
        <f t="shared" si="191"/>
        <v>0</v>
      </c>
      <c r="AH400" s="25">
        <f t="shared" si="192"/>
        <v>0</v>
      </c>
      <c r="AI400" s="25">
        <f t="shared" si="193"/>
        <v>0</v>
      </c>
      <c r="AJ400" s="25">
        <f t="shared" si="194"/>
        <v>0</v>
      </c>
      <c r="AK400" s="25">
        <f t="shared" si="195"/>
        <v>0</v>
      </c>
      <c r="AL400" s="25">
        <f t="shared" si="196"/>
        <v>0</v>
      </c>
      <c r="AM400" s="25">
        <f t="shared" si="197"/>
        <v>0</v>
      </c>
      <c r="AO400">
        <f t="shared" si="182"/>
        <v>-0.5</v>
      </c>
    </row>
    <row r="401" spans="1:41" x14ac:dyDescent="0.3">
      <c r="A401" s="30">
        <f t="shared" si="204"/>
        <v>392</v>
      </c>
      <c r="B401">
        <v>1452.2427949673054</v>
      </c>
      <c r="C401" s="5">
        <f t="shared" si="183"/>
        <v>295</v>
      </c>
      <c r="D401" s="6">
        <f t="shared" si="198"/>
        <v>1.0999999999999838E-2</v>
      </c>
      <c r="E401" s="7">
        <f t="shared" si="184"/>
        <v>9643699.2812308408</v>
      </c>
      <c r="I401" s="14"/>
      <c r="J401" s="14"/>
      <c r="K401" s="18"/>
      <c r="L401" s="7">
        <f t="shared" si="185"/>
        <v>75928.828452444111</v>
      </c>
      <c r="M401" s="7">
        <f t="shared" si="180"/>
        <v>8732547.7801737599</v>
      </c>
      <c r="N401" s="14">
        <f t="shared" si="199"/>
        <v>52.283838980350055</v>
      </c>
      <c r="O401" s="13">
        <f t="shared" si="181"/>
        <v>21941.997807121617</v>
      </c>
      <c r="P401" s="7">
        <f t="shared" si="200"/>
        <v>31865108.222580783</v>
      </c>
      <c r="Q401" s="12">
        <f t="shared" si="205"/>
        <v>391</v>
      </c>
      <c r="R401" s="9">
        <v>1452.2427949673054</v>
      </c>
      <c r="S401" s="11">
        <f t="shared" si="208"/>
        <v>1.0999999999999838E-2</v>
      </c>
      <c r="T401" s="10">
        <f t="shared" si="201"/>
        <v>22503166.647901881</v>
      </c>
      <c r="U401" s="10">
        <f t="shared" si="209"/>
        <v>48800106.679548427</v>
      </c>
      <c r="V401" s="10">
        <f t="shared" si="202"/>
        <v>1000</v>
      </c>
      <c r="W401" s="10">
        <f t="shared" si="203"/>
        <v>885105.61333534098</v>
      </c>
      <c r="X401" s="9">
        <f t="shared" si="186"/>
        <v>0.6885900921426249</v>
      </c>
      <c r="Y401" s="9">
        <f t="shared" si="206"/>
        <v>33603.958545132351</v>
      </c>
      <c r="AA401" s="10">
        <f t="shared" si="187"/>
        <v>7542.4257517795395</v>
      </c>
      <c r="AB401" s="10">
        <f t="shared" si="207"/>
        <v>2956630.8946975884</v>
      </c>
      <c r="AC401" s="23"/>
      <c r="AD401" s="25">
        <f t="shared" si="188"/>
        <v>-7542.4257517795395</v>
      </c>
      <c r="AE401" s="25">
        <f t="shared" si="189"/>
        <v>-7542.4257517795395</v>
      </c>
      <c r="AF401" s="25">
        <f t="shared" si="190"/>
        <v>0</v>
      </c>
      <c r="AG401" s="25">
        <f t="shared" si="191"/>
        <v>0</v>
      </c>
      <c r="AH401" s="25">
        <f t="shared" si="192"/>
        <v>0</v>
      </c>
      <c r="AI401" s="25">
        <f t="shared" si="193"/>
        <v>0</v>
      </c>
      <c r="AJ401" s="25">
        <f t="shared" si="194"/>
        <v>0</v>
      </c>
      <c r="AK401" s="25">
        <f t="shared" si="195"/>
        <v>0</v>
      </c>
      <c r="AL401" s="25">
        <f t="shared" si="196"/>
        <v>0</v>
      </c>
      <c r="AM401" s="25">
        <f t="shared" si="197"/>
        <v>0</v>
      </c>
      <c r="AO401">
        <f t="shared" si="182"/>
        <v>-0.58333333333333215</v>
      </c>
    </row>
    <row r="402" spans="1:41" x14ac:dyDescent="0.3">
      <c r="A402" s="30">
        <f t="shared" si="204"/>
        <v>393</v>
      </c>
      <c r="B402">
        <v>1562.6132473848206</v>
      </c>
      <c r="C402" s="5">
        <f t="shared" si="183"/>
        <v>296</v>
      </c>
      <c r="D402" s="6">
        <f t="shared" si="198"/>
        <v>7.6000000000000026E-2</v>
      </c>
      <c r="E402" s="7">
        <f t="shared" si="184"/>
        <v>9731668.7212074753</v>
      </c>
      <c r="I402" s="14"/>
      <c r="J402" s="14"/>
      <c r="K402" s="18"/>
      <c r="L402" s="7">
        <f t="shared" si="185"/>
        <v>75928.828452444111</v>
      </c>
      <c r="M402" s="7">
        <f t="shared" si="180"/>
        <v>8808476.6086262036</v>
      </c>
      <c r="N402" s="14">
        <f t="shared" si="199"/>
        <v>48.590928420399678</v>
      </c>
      <c r="O402" s="13">
        <f t="shared" si="181"/>
        <v>21990.588735542016</v>
      </c>
      <c r="P402" s="7">
        <f t="shared" si="200"/>
        <v>34362785.275949366</v>
      </c>
      <c r="Q402" s="12">
        <f t="shared" si="205"/>
        <v>392</v>
      </c>
      <c r="R402" s="9">
        <v>1562.6132473848206</v>
      </c>
      <c r="S402" s="11">
        <f t="shared" si="208"/>
        <v>7.6000000000000026E-2</v>
      </c>
      <c r="T402" s="10">
        <f t="shared" si="201"/>
        <v>22698298.31593411</v>
      </c>
      <c r="U402" s="10">
        <f t="shared" si="209"/>
        <v>52509990.78719411</v>
      </c>
      <c r="V402" s="10">
        <f t="shared" si="202"/>
        <v>1000</v>
      </c>
      <c r="W402" s="10">
        <f t="shared" si="203"/>
        <v>886105.61333534098</v>
      </c>
      <c r="X402" s="9">
        <f t="shared" si="186"/>
        <v>0.63995361723292277</v>
      </c>
      <c r="Y402" s="9">
        <f t="shared" si="206"/>
        <v>33604.598498749583</v>
      </c>
      <c r="AA402" s="10">
        <f t="shared" si="187"/>
        <v>7542.4257517795395</v>
      </c>
      <c r="AB402" s="10">
        <f t="shared" si="207"/>
        <v>2964173.3204493681</v>
      </c>
      <c r="AC402" s="23"/>
      <c r="AD402" s="25">
        <f t="shared" si="188"/>
        <v>-7542.4257517795395</v>
      </c>
      <c r="AE402" s="25">
        <f t="shared" si="189"/>
        <v>-7542.4257517795395</v>
      </c>
      <c r="AF402" s="25">
        <f t="shared" si="190"/>
        <v>0</v>
      </c>
      <c r="AG402" s="25">
        <f t="shared" si="191"/>
        <v>0</v>
      </c>
      <c r="AH402" s="25">
        <f t="shared" si="192"/>
        <v>0</v>
      </c>
      <c r="AI402" s="25">
        <f t="shared" si="193"/>
        <v>0</v>
      </c>
      <c r="AJ402" s="25">
        <f t="shared" si="194"/>
        <v>0</v>
      </c>
      <c r="AK402" s="25">
        <f t="shared" si="195"/>
        <v>0</v>
      </c>
      <c r="AL402" s="25">
        <f t="shared" si="196"/>
        <v>0</v>
      </c>
      <c r="AM402" s="25">
        <f t="shared" si="197"/>
        <v>0</v>
      </c>
      <c r="AO402">
        <f t="shared" si="182"/>
        <v>-0.66666666666666785</v>
      </c>
    </row>
    <row r="403" spans="1:41" x14ac:dyDescent="0.3">
      <c r="A403" s="30">
        <f t="shared" si="204"/>
        <v>394</v>
      </c>
      <c r="B403">
        <v>1540.7366619214331</v>
      </c>
      <c r="C403" s="5">
        <f t="shared" si="183"/>
        <v>297</v>
      </c>
      <c r="D403" s="6">
        <f t="shared" si="198"/>
        <v>-1.4000000000000025E-2</v>
      </c>
      <c r="E403" s="7">
        <f t="shared" si="184"/>
        <v>9820371.2398505807</v>
      </c>
      <c r="I403" s="14"/>
      <c r="J403" s="14"/>
      <c r="K403" s="18"/>
      <c r="L403" s="7">
        <f t="shared" si="185"/>
        <v>75928.828452444111</v>
      </c>
      <c r="M403" s="7">
        <f t="shared" si="180"/>
        <v>8884405.4370786473</v>
      </c>
      <c r="N403" s="14">
        <f t="shared" si="199"/>
        <v>49.280860466936794</v>
      </c>
      <c r="O403" s="13">
        <f t="shared" si="181"/>
        <v>22039.869596008954</v>
      </c>
      <c r="P403" s="7">
        <f t="shared" si="200"/>
        <v>33957635.11053852</v>
      </c>
      <c r="Q403" s="12">
        <f t="shared" si="205"/>
        <v>393</v>
      </c>
      <c r="R403" s="9">
        <v>1540.7366619214331</v>
      </c>
      <c r="S403" s="11">
        <f t="shared" si="208"/>
        <v>-1.4000000000000025E-2</v>
      </c>
      <c r="T403" s="10">
        <f t="shared" si="201"/>
        <v>22895056.081199933</v>
      </c>
      <c r="U403" s="10">
        <f t="shared" si="209"/>
        <v>51775836.916173391</v>
      </c>
      <c r="V403" s="10">
        <f t="shared" si="202"/>
        <v>1000</v>
      </c>
      <c r="W403" s="10">
        <f t="shared" si="203"/>
        <v>887105.61333534098</v>
      </c>
      <c r="X403" s="9">
        <f t="shared" si="186"/>
        <v>0.64904017974941464</v>
      </c>
      <c r="Y403" s="9">
        <f t="shared" si="206"/>
        <v>33605.247538929332</v>
      </c>
      <c r="AA403" s="10">
        <f t="shared" si="187"/>
        <v>7542.4257517795395</v>
      </c>
      <c r="AB403" s="10">
        <f t="shared" si="207"/>
        <v>2971715.7462011478</v>
      </c>
      <c r="AC403" s="23"/>
      <c r="AD403" s="25">
        <f t="shared" si="188"/>
        <v>-7542.4257517795395</v>
      </c>
      <c r="AE403" s="25">
        <f t="shared" si="189"/>
        <v>-7542.4257517795395</v>
      </c>
      <c r="AF403" s="25">
        <f t="shared" si="190"/>
        <v>0</v>
      </c>
      <c r="AG403" s="25">
        <f t="shared" si="191"/>
        <v>0</v>
      </c>
      <c r="AH403" s="25">
        <f t="shared" si="192"/>
        <v>0</v>
      </c>
      <c r="AI403" s="25">
        <f t="shared" si="193"/>
        <v>0</v>
      </c>
      <c r="AJ403" s="25">
        <f t="shared" si="194"/>
        <v>0</v>
      </c>
      <c r="AK403" s="25">
        <f t="shared" si="195"/>
        <v>0</v>
      </c>
      <c r="AL403" s="25">
        <f t="shared" si="196"/>
        <v>0</v>
      </c>
      <c r="AM403" s="25">
        <f t="shared" si="197"/>
        <v>0</v>
      </c>
      <c r="AO403">
        <f t="shared" si="182"/>
        <v>-0.75</v>
      </c>
    </row>
    <row r="404" spans="1:41" x14ac:dyDescent="0.3">
      <c r="A404" s="30">
        <f t="shared" si="204"/>
        <v>395</v>
      </c>
      <c r="B404">
        <v>1610.0698117078975</v>
      </c>
      <c r="C404" s="5">
        <f t="shared" si="183"/>
        <v>298</v>
      </c>
      <c r="D404" s="6">
        <f t="shared" si="198"/>
        <v>4.4999999999999971E-2</v>
      </c>
      <c r="E404" s="7">
        <f t="shared" si="184"/>
        <v>9909812.9461490456</v>
      </c>
      <c r="I404" s="14"/>
      <c r="J404" s="14"/>
      <c r="K404" s="18"/>
      <c r="L404" s="7">
        <f t="shared" si="185"/>
        <v>75928.828452444111</v>
      </c>
      <c r="M404" s="7">
        <f t="shared" si="180"/>
        <v>8960334.265531091</v>
      </c>
      <c r="N404" s="14">
        <f t="shared" si="199"/>
        <v>47.15871815017875</v>
      </c>
      <c r="O404" s="13">
        <f t="shared" si="181"/>
        <v>22087.028314159132</v>
      </c>
      <c r="P404" s="7">
        <f t="shared" si="200"/>
        <v>35561657.518965192</v>
      </c>
      <c r="Q404" s="12">
        <f t="shared" si="205"/>
        <v>394</v>
      </c>
      <c r="R404" s="9">
        <v>1610.0698117078975</v>
      </c>
      <c r="S404" s="11">
        <f t="shared" si="208"/>
        <v>4.4999999999999971E-2</v>
      </c>
      <c r="T404" s="10">
        <f t="shared" si="201"/>
        <v>23093453.494509649</v>
      </c>
      <c r="U404" s="10">
        <f t="shared" si="209"/>
        <v>54106794.577401191</v>
      </c>
      <c r="V404" s="10">
        <f t="shared" si="202"/>
        <v>1000</v>
      </c>
      <c r="W404" s="10">
        <f t="shared" si="203"/>
        <v>888105.61333534098</v>
      </c>
      <c r="X404" s="9">
        <f t="shared" si="186"/>
        <v>0.62109108109991829</v>
      </c>
      <c r="Y404" s="9">
        <f t="shared" si="206"/>
        <v>33605.868630010431</v>
      </c>
      <c r="AA404" s="10">
        <f t="shared" si="187"/>
        <v>7542.4257517795395</v>
      </c>
      <c r="AB404" s="10">
        <f t="shared" si="207"/>
        <v>2979258.1719529275</v>
      </c>
      <c r="AC404" s="23"/>
      <c r="AD404" s="25">
        <f t="shared" si="188"/>
        <v>-7542.4257517795395</v>
      </c>
      <c r="AE404" s="25">
        <f t="shared" si="189"/>
        <v>-7542.4257517795395</v>
      </c>
      <c r="AF404" s="25">
        <f t="shared" si="190"/>
        <v>0</v>
      </c>
      <c r="AG404" s="25">
        <f t="shared" si="191"/>
        <v>0</v>
      </c>
      <c r="AH404" s="25">
        <f t="shared" si="192"/>
        <v>0</v>
      </c>
      <c r="AI404" s="25">
        <f t="shared" si="193"/>
        <v>0</v>
      </c>
      <c r="AJ404" s="25">
        <f t="shared" si="194"/>
        <v>0</v>
      </c>
      <c r="AK404" s="25">
        <f t="shared" si="195"/>
        <v>0</v>
      </c>
      <c r="AL404" s="25">
        <f t="shared" si="196"/>
        <v>0</v>
      </c>
      <c r="AM404" s="25">
        <f t="shared" si="197"/>
        <v>0</v>
      </c>
      <c r="AO404">
        <f t="shared" si="182"/>
        <v>-0.83333333333333215</v>
      </c>
    </row>
    <row r="405" spans="1:41" x14ac:dyDescent="0.3">
      <c r="A405" s="30">
        <f t="shared" si="204"/>
        <v>396</v>
      </c>
      <c r="B405">
        <v>1616.5100909547291</v>
      </c>
      <c r="C405" s="5">
        <f t="shared" si="183"/>
        <v>299</v>
      </c>
      <c r="D405" s="6">
        <f t="shared" si="198"/>
        <v>3.9999999999999758E-3</v>
      </c>
      <c r="E405" s="7">
        <f t="shared" si="184"/>
        <v>10000000</v>
      </c>
      <c r="I405" s="14"/>
      <c r="J405" s="14"/>
      <c r="K405" s="18"/>
      <c r="L405" s="7">
        <f t="shared" si="185"/>
        <v>75928.828452444111</v>
      </c>
      <c r="M405" s="7">
        <f t="shared" si="180"/>
        <v>9036263.0939835347</v>
      </c>
      <c r="N405" s="14">
        <f t="shared" si="199"/>
        <v>46.97083481093501</v>
      </c>
      <c r="O405" s="13">
        <f t="shared" si="181"/>
        <v>22133.999148970066</v>
      </c>
      <c r="P405" s="7">
        <f t="shared" si="200"/>
        <v>35779832.977493495</v>
      </c>
      <c r="Q405" s="12">
        <f t="shared" si="205"/>
        <v>395</v>
      </c>
      <c r="R405" s="9">
        <v>1616.5100909547291</v>
      </c>
      <c r="S405" s="11">
        <f t="shared" si="208"/>
        <v>3.9999999999999758E-3</v>
      </c>
      <c r="T405" s="10">
        <f t="shared" si="201"/>
        <v>23293504.219596934</v>
      </c>
      <c r="U405" s="10">
        <f t="shared" si="209"/>
        <v>54324225.755710796</v>
      </c>
      <c r="V405" s="10">
        <f t="shared" si="202"/>
        <v>1000</v>
      </c>
      <c r="W405" s="10">
        <f t="shared" si="203"/>
        <v>889105.61333534098</v>
      </c>
      <c r="X405" s="9">
        <f t="shared" si="186"/>
        <v>0.61861661464135287</v>
      </c>
      <c r="Y405" s="9">
        <f t="shared" si="206"/>
        <v>33606.487246625074</v>
      </c>
      <c r="AA405" s="10">
        <f t="shared" si="187"/>
        <v>7542.4257517795395</v>
      </c>
      <c r="AB405" s="10">
        <f t="shared" si="207"/>
        <v>2986800.5977047072</v>
      </c>
      <c r="AC405" s="23"/>
      <c r="AD405" s="25">
        <f t="shared" si="188"/>
        <v>10000000</v>
      </c>
      <c r="AE405" s="25">
        <f t="shared" si="189"/>
        <v>35779832.977493495</v>
      </c>
      <c r="AF405" s="25">
        <f t="shared" si="190"/>
        <v>0</v>
      </c>
      <c r="AG405" s="25">
        <f t="shared" si="191"/>
        <v>22133.999148970066</v>
      </c>
      <c r="AH405" s="25">
        <f t="shared" si="192"/>
        <v>0</v>
      </c>
      <c r="AI405" s="25">
        <f t="shared" si="193"/>
        <v>10000000</v>
      </c>
      <c r="AJ405" s="25">
        <f t="shared" si="194"/>
        <v>35779832.977493495</v>
      </c>
      <c r="AK405" s="25">
        <f t="shared" si="195"/>
        <v>0</v>
      </c>
      <c r="AL405" s="25">
        <f t="shared" si="196"/>
        <v>9036263.0939835347</v>
      </c>
      <c r="AM405" s="25">
        <f t="shared" si="197"/>
        <v>0</v>
      </c>
      <c r="AO405">
        <f t="shared" si="182"/>
        <v>-0.91666666666666785</v>
      </c>
    </row>
    <row r="406" spans="1:41" x14ac:dyDescent="0.3">
      <c r="S406" s="11"/>
      <c r="T406" s="10"/>
      <c r="U406" s="10"/>
      <c r="V406" s="10"/>
      <c r="W406" s="10"/>
      <c r="AA406" s="10"/>
      <c r="AB406" s="10"/>
      <c r="AC406" s="23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</row>
    <row r="407" spans="1:41" x14ac:dyDescent="0.3">
      <c r="S407" s="11"/>
      <c r="T407" s="10"/>
      <c r="U407" s="10"/>
      <c r="V407" s="10"/>
      <c r="W407" s="10"/>
      <c r="AA407" s="10"/>
      <c r="AB407" s="10"/>
      <c r="AC407" s="23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</row>
    <row r="408" spans="1:41" x14ac:dyDescent="0.3">
      <c r="S408" s="11"/>
      <c r="T408" s="10"/>
      <c r="U408" s="10"/>
      <c r="V408" s="10"/>
      <c r="W408" s="10"/>
      <c r="AA408" s="10"/>
      <c r="AB408" s="10"/>
      <c r="AC408" s="23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</row>
    <row r="409" spans="1:41" x14ac:dyDescent="0.3">
      <c r="S409" s="11"/>
      <c r="T409" s="10"/>
      <c r="U409" s="10"/>
      <c r="V409" s="10"/>
      <c r="W409" s="10"/>
      <c r="AA409" s="10"/>
      <c r="AB409" s="10"/>
      <c r="AC409" s="23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</row>
    <row r="410" spans="1:41" x14ac:dyDescent="0.3">
      <c r="S410" s="11"/>
      <c r="T410" s="10"/>
      <c r="U410" s="10"/>
      <c r="V410" s="10"/>
      <c r="W410" s="10"/>
      <c r="AA410" s="10"/>
      <c r="AB410" s="10"/>
      <c r="AC410" s="23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</row>
    <row r="411" spans="1:41" x14ac:dyDescent="0.3">
      <c r="S411" s="11"/>
      <c r="T411" s="10"/>
      <c r="U411" s="10"/>
      <c r="V411" s="10"/>
      <c r="W411" s="10"/>
      <c r="AA411" s="10"/>
      <c r="AB411" s="10"/>
      <c r="AC411" s="23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</row>
    <row r="412" spans="1:41" x14ac:dyDescent="0.3">
      <c r="S412" s="11"/>
      <c r="T412" s="10"/>
      <c r="U412" s="10"/>
      <c r="V412" s="10"/>
      <c r="W412" s="10"/>
      <c r="AA412" s="10"/>
      <c r="AB412" s="10"/>
      <c r="AC412" s="23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</row>
    <row r="413" spans="1:41" x14ac:dyDescent="0.3">
      <c r="S413" s="11"/>
      <c r="T413" s="10"/>
      <c r="U413" s="10"/>
      <c r="V413" s="10"/>
      <c r="W413" s="10"/>
      <c r="AA413" s="10"/>
      <c r="AB413" s="10"/>
      <c r="AC413" s="23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</row>
    <row r="414" spans="1:41" x14ac:dyDescent="0.3">
      <c r="S414" s="11"/>
      <c r="T414" s="10"/>
      <c r="U414" s="10"/>
      <c r="V414" s="10"/>
      <c r="W414" s="10"/>
      <c r="AA414" s="10"/>
      <c r="AB414" s="10"/>
      <c r="AC414" s="23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</row>
    <row r="415" spans="1:41" x14ac:dyDescent="0.3">
      <c r="S415" s="11"/>
      <c r="T415" s="10"/>
      <c r="U415" s="10"/>
      <c r="V415" s="10"/>
      <c r="W415" s="10"/>
      <c r="AA415" s="10"/>
      <c r="AB415" s="10"/>
      <c r="AC415" s="23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</row>
  </sheetData>
  <mergeCells count="5">
    <mergeCell ref="F6:J6"/>
    <mergeCell ref="L6:P6"/>
    <mergeCell ref="AG7:AH7"/>
    <mergeCell ref="AI7:AK7"/>
    <mergeCell ref="AL7:AM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415"/>
  <sheetViews>
    <sheetView workbookViewId="0">
      <pane ySplit="8" topLeftCell="A398" activePane="bottomLeft" state="frozen"/>
      <selection pane="bottomLeft" activeCell="E405" sqref="E405"/>
    </sheetView>
  </sheetViews>
  <sheetFormatPr defaultRowHeight="14.4" x14ac:dyDescent="0.3"/>
  <cols>
    <col min="1" max="1" width="4.109375" customWidth="1"/>
    <col min="3" max="3" width="8.88671875" style="5"/>
    <col min="4" max="4" width="8.88671875" style="6"/>
    <col min="5" max="5" width="10.109375" style="7" customWidth="1"/>
    <col min="6" max="6" width="10.33203125" style="7" bestFit="1" customWidth="1"/>
    <col min="7" max="10" width="9.77734375" style="7" customWidth="1"/>
    <col min="11" max="11" width="0.6640625" style="15" customWidth="1"/>
    <col min="12" max="12" width="9.77734375" style="7" customWidth="1"/>
    <col min="13" max="13" width="10" style="7" bestFit="1" customWidth="1"/>
    <col min="14" max="14" width="9.33203125" style="7" bestFit="1" customWidth="1"/>
    <col min="15" max="15" width="9.6640625" style="7" bestFit="1" customWidth="1"/>
    <col min="16" max="16" width="10.33203125" style="7" bestFit="1" customWidth="1"/>
    <col min="17" max="17" width="8.88671875" style="12" customWidth="1"/>
    <col min="18" max="19" width="8.88671875" style="9" customWidth="1"/>
    <col min="20" max="20" width="10.77734375" style="9" customWidth="1"/>
    <col min="21" max="21" width="10.44140625" style="9" customWidth="1"/>
    <col min="22" max="23" width="10" style="9" customWidth="1"/>
    <col min="24" max="24" width="8.88671875" style="9" customWidth="1"/>
    <col min="25" max="25" width="12" style="9" customWidth="1"/>
    <col min="26" max="26" width="1.33203125" style="9" customWidth="1"/>
    <col min="27" max="28" width="8.88671875" style="9" customWidth="1"/>
    <col min="29" max="29" width="0.6640625" style="17" customWidth="1"/>
    <col min="30" max="31" width="10.33203125" style="24" customWidth="1"/>
    <col min="32" max="32" width="10.6640625" style="24" customWidth="1"/>
    <col min="33" max="34" width="8.88671875" style="24" customWidth="1"/>
    <col min="35" max="37" width="10.33203125" style="24" customWidth="1"/>
    <col min="38" max="39" width="8.88671875" style="24" customWidth="1"/>
    <col min="40" max="40" width="0.6640625" style="17" customWidth="1"/>
  </cols>
  <sheetData>
    <row r="1" spans="1:39" x14ac:dyDescent="0.3">
      <c r="B1" s="68"/>
      <c r="C1" s="71"/>
      <c r="D1" s="71"/>
      <c r="E1" s="77"/>
      <c r="F1" s="77"/>
      <c r="G1" s="77"/>
      <c r="H1" s="77"/>
      <c r="I1" s="77"/>
      <c r="J1" s="77"/>
      <c r="K1" s="77"/>
      <c r="L1" s="77"/>
      <c r="M1" s="77"/>
      <c r="Q1" s="8"/>
    </row>
    <row r="2" spans="1:39" x14ac:dyDescent="0.3">
      <c r="B2" s="68"/>
      <c r="C2" s="71"/>
      <c r="D2" s="71"/>
      <c r="E2" s="77"/>
      <c r="F2" s="68"/>
      <c r="G2" s="77"/>
      <c r="H2" s="77"/>
      <c r="I2" s="77"/>
      <c r="J2" s="77"/>
      <c r="K2" s="77"/>
      <c r="L2" s="77"/>
      <c r="M2" s="77"/>
      <c r="Q2" s="8"/>
      <c r="AI2" t="s">
        <v>2</v>
      </c>
      <c r="AL2" s="3">
        <f>Input!B2</f>
        <v>0.1</v>
      </c>
    </row>
    <row r="3" spans="1:39" x14ac:dyDescent="0.3">
      <c r="B3" s="68"/>
      <c r="C3" s="71"/>
      <c r="D3" s="71"/>
      <c r="E3" s="77"/>
      <c r="F3" s="77"/>
      <c r="G3" s="77"/>
      <c r="H3" s="77"/>
      <c r="I3" s="77"/>
      <c r="J3" s="77"/>
      <c r="K3" s="77"/>
      <c r="L3" s="77"/>
      <c r="M3" s="77"/>
      <c r="Q3" s="8"/>
      <c r="AE3" s="27"/>
      <c r="AI3" t="s">
        <v>3</v>
      </c>
      <c r="AL3">
        <f>Input!B8</f>
        <v>1000</v>
      </c>
    </row>
    <row r="4" spans="1:39" x14ac:dyDescent="0.3">
      <c r="B4" s="68"/>
      <c r="C4" s="71"/>
      <c r="D4" s="71"/>
      <c r="E4" s="77"/>
      <c r="F4" s="77"/>
      <c r="G4" s="77"/>
      <c r="H4" s="77"/>
      <c r="I4" s="77"/>
      <c r="J4" s="77"/>
      <c r="K4" s="77"/>
      <c r="L4" s="77"/>
      <c r="M4" s="77"/>
      <c r="Q4" s="8"/>
      <c r="AI4" t="s">
        <v>4</v>
      </c>
      <c r="AL4" s="4">
        <f>Input!B7</f>
        <v>7542.4257517795395</v>
      </c>
    </row>
    <row r="5" spans="1:39" x14ac:dyDescent="0.3">
      <c r="B5" s="68" t="s">
        <v>45</v>
      </c>
      <c r="C5" s="69"/>
      <c r="D5" s="71"/>
      <c r="E5" s="77"/>
      <c r="F5" s="77"/>
      <c r="G5" s="77"/>
      <c r="H5" s="77"/>
      <c r="I5" s="77"/>
      <c r="J5" s="77"/>
      <c r="K5" s="77"/>
      <c r="L5" s="77"/>
      <c r="M5" s="77"/>
      <c r="AI5" t="s">
        <v>5</v>
      </c>
      <c r="AL5">
        <f>Input!B9</f>
        <v>15000</v>
      </c>
    </row>
    <row r="6" spans="1:39" x14ac:dyDescent="0.3">
      <c r="F6" s="212" t="s">
        <v>43</v>
      </c>
      <c r="G6" s="212"/>
      <c r="H6" s="212"/>
      <c r="I6" s="212"/>
      <c r="J6" s="212"/>
      <c r="K6" s="16"/>
      <c r="L6" s="212" t="s">
        <v>44</v>
      </c>
      <c r="M6" s="212"/>
      <c r="N6" s="212"/>
      <c r="O6" s="212"/>
      <c r="P6" s="212"/>
    </row>
    <row r="7" spans="1:39" x14ac:dyDescent="0.3">
      <c r="A7" s="19"/>
      <c r="B7" s="19" t="s">
        <v>24</v>
      </c>
      <c r="C7" s="20"/>
      <c r="D7" s="19" t="s">
        <v>7</v>
      </c>
      <c r="E7" s="19" t="s">
        <v>8</v>
      </c>
      <c r="F7" s="19" t="s">
        <v>8</v>
      </c>
      <c r="G7" s="19" t="s">
        <v>9</v>
      </c>
      <c r="H7" s="20" t="s">
        <v>10</v>
      </c>
      <c r="I7" s="20" t="s">
        <v>11</v>
      </c>
      <c r="J7" s="19" t="s">
        <v>10</v>
      </c>
      <c r="K7" s="17"/>
      <c r="L7" s="20" t="s">
        <v>12</v>
      </c>
      <c r="M7" s="20" t="s">
        <v>10</v>
      </c>
      <c r="N7" s="20" t="s">
        <v>11</v>
      </c>
      <c r="O7" s="19" t="s">
        <v>10</v>
      </c>
      <c r="P7" s="22" t="s">
        <v>8</v>
      </c>
      <c r="R7" s="9" t="s">
        <v>6</v>
      </c>
      <c r="S7" s="9" t="s">
        <v>7</v>
      </c>
      <c r="T7" s="9" t="s">
        <v>8</v>
      </c>
      <c r="U7" s="9" t="s">
        <v>8</v>
      </c>
      <c r="V7" s="9" t="s">
        <v>9</v>
      </c>
      <c r="W7" s="9" t="s">
        <v>10</v>
      </c>
      <c r="X7" s="9" t="s">
        <v>11</v>
      </c>
      <c r="Y7" s="9" t="s">
        <v>10</v>
      </c>
      <c r="AA7" s="9" t="s">
        <v>12</v>
      </c>
      <c r="AB7" s="9" t="s">
        <v>10</v>
      </c>
      <c r="AD7" s="58"/>
      <c r="AE7" s="58"/>
      <c r="AF7" s="58"/>
      <c r="AG7" s="213" t="s">
        <v>35</v>
      </c>
      <c r="AH7" s="213"/>
      <c r="AI7" s="213" t="s">
        <v>8</v>
      </c>
      <c r="AJ7" s="213"/>
      <c r="AK7" s="213"/>
      <c r="AL7" s="213" t="s">
        <v>33</v>
      </c>
      <c r="AM7" s="213"/>
    </row>
    <row r="8" spans="1:39" x14ac:dyDescent="0.3">
      <c r="A8" s="19" t="s">
        <v>23</v>
      </c>
      <c r="B8" s="19" t="s">
        <v>7</v>
      </c>
      <c r="C8" s="19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20" t="s">
        <v>17</v>
      </c>
      <c r="I8" s="20" t="s">
        <v>18</v>
      </c>
      <c r="J8" s="19" t="s">
        <v>19</v>
      </c>
      <c r="K8" s="17"/>
      <c r="L8" s="20" t="s">
        <v>17</v>
      </c>
      <c r="M8" s="20" t="s">
        <v>17</v>
      </c>
      <c r="N8" s="20" t="s">
        <v>18</v>
      </c>
      <c r="O8" s="19" t="s">
        <v>19</v>
      </c>
      <c r="P8" s="22" t="s">
        <v>16</v>
      </c>
      <c r="Q8" s="12" t="s">
        <v>13</v>
      </c>
      <c r="R8" s="9" t="s">
        <v>7</v>
      </c>
      <c r="S8" s="9" t="s">
        <v>14</v>
      </c>
      <c r="T8" s="9" t="s">
        <v>15</v>
      </c>
      <c r="U8" s="9" t="s">
        <v>16</v>
      </c>
      <c r="V8" s="9" t="s">
        <v>17</v>
      </c>
      <c r="W8" s="9" t="s">
        <v>17</v>
      </c>
      <c r="X8" s="9" t="s">
        <v>18</v>
      </c>
      <c r="Y8" s="9" t="s">
        <v>19</v>
      </c>
      <c r="AA8" s="9" t="s">
        <v>17</v>
      </c>
      <c r="AB8" s="9" t="s">
        <v>17</v>
      </c>
      <c r="AD8" s="20" t="s">
        <v>15</v>
      </c>
      <c r="AE8" s="58" t="s">
        <v>12</v>
      </c>
      <c r="AF8" s="58" t="s">
        <v>9</v>
      </c>
      <c r="AG8" s="58" t="s">
        <v>12</v>
      </c>
      <c r="AH8" s="58" t="s">
        <v>9</v>
      </c>
      <c r="AI8" s="58" t="s">
        <v>15</v>
      </c>
      <c r="AJ8" s="58" t="s">
        <v>12</v>
      </c>
      <c r="AK8" s="58" t="s">
        <v>9</v>
      </c>
      <c r="AL8" s="58" t="s">
        <v>12</v>
      </c>
      <c r="AM8" s="58" t="s">
        <v>9</v>
      </c>
    </row>
    <row r="9" spans="1:39" hidden="1" x14ac:dyDescent="0.3">
      <c r="C9"/>
      <c r="D9"/>
      <c r="E9"/>
      <c r="F9"/>
      <c r="G9"/>
      <c r="I9" s="5"/>
      <c r="J9" s="5"/>
      <c r="K9" s="16"/>
      <c r="L9" s="5"/>
      <c r="M9" s="5"/>
      <c r="N9" s="5"/>
      <c r="O9" s="5"/>
      <c r="P9" s="21"/>
    </row>
    <row r="10" spans="1:39" x14ac:dyDescent="0.3">
      <c r="A10" s="4">
        <v>1</v>
      </c>
      <c r="B10">
        <v>9.7151254555560751</v>
      </c>
      <c r="C10" s="5" t="str">
        <f t="shared" ref="C10:C73" si="0">IF(AND(A10&gt;=startm,A10&lt;=endm),A10-startm,"NA")</f>
        <v>NA</v>
      </c>
      <c r="D10" s="6" t="str">
        <f>IF(C10="NA","NA",IF(C10=0,0,(B10-B8)/B8))</f>
        <v>NA</v>
      </c>
      <c r="E10" s="7" t="str">
        <f t="shared" ref="E10:E73" si="1">IF(C10="NA","NA",IF(C10=0,typical,(1+return/12)*typical*((1+return/12)^C10-1)/(return/12)))</f>
        <v>NA</v>
      </c>
      <c r="F10" s="7" t="str">
        <f>IF(C10="NA","NA",IF(C10=0,typical,(F8+IF(V8=typical,0,V8)*(1+D10))))</f>
        <v>NA</v>
      </c>
      <c r="G10" s="7" t="str">
        <f t="shared" ref="G10:G73" si="2">IF(C10="NA","NA",IF(C10=0,typical,IF((F10-E10)&gt;0,IF(typical-(F10-E10)&lt;min,min,typical-(F10-E10)),IF((F10-E10)&lt;0,IF(typical-(F10-E10)&gt;max,max,typical-(F10-E10)),IF((E10-F10)=0,min,)))))</f>
        <v>NA</v>
      </c>
      <c r="H10" s="7" t="str">
        <f t="shared" ref="H10:H21" si="3">IF(C10="NA","NA",IF(H9="NA",G10,H9+G10))</f>
        <v>NA</v>
      </c>
      <c r="I10" s="14" t="str">
        <f>IF(C10="NA","NA",G10/B10)</f>
        <v>NA</v>
      </c>
      <c r="J10" s="14" t="str">
        <f t="shared" ref="J10:J21" si="4">IF(C10="NA","NA",IF(J9="NA",I10,J9+I10))</f>
        <v>NA</v>
      </c>
      <c r="K10" s="18"/>
      <c r="L10" s="7" t="str">
        <f t="shared" ref="L10:L73" si="5">IF(C10="NA","NA",typical)</f>
        <v>NA</v>
      </c>
      <c r="M10" s="7" t="str">
        <f t="shared" ref="M10:M21" si="6">IF(C10="NA","NA",IF(M9="NA",L10,M9+L10))</f>
        <v>NA</v>
      </c>
      <c r="N10" s="14" t="str">
        <f>IF(C10="NA","NA",L10/B10)</f>
        <v>NA</v>
      </c>
      <c r="O10" s="13" t="str">
        <f t="shared" ref="O10:O21" si="7">IF(C10="NA","NA",IF(O9="NA",N10,O9+N10))</f>
        <v>NA</v>
      </c>
      <c r="P10" s="7" t="str">
        <f>IF(C10="NA","NA",O10*B10)</f>
        <v>NA</v>
      </c>
      <c r="Q10" s="12">
        <v>0</v>
      </c>
      <c r="R10" s="9">
        <v>9.7151254555560751</v>
      </c>
      <c r="S10" s="9">
        <v>0</v>
      </c>
      <c r="T10" s="10">
        <f>typical</f>
        <v>7542.4257517795395</v>
      </c>
      <c r="U10" s="10">
        <f>typical</f>
        <v>7542.4257517795395</v>
      </c>
      <c r="V10" s="10">
        <f>typical</f>
        <v>7542.4257517795395</v>
      </c>
      <c r="W10" s="10">
        <f>V10</f>
        <v>7542.4257517795395</v>
      </c>
      <c r="X10" s="9">
        <f t="shared" ref="X10:X73" si="8">V10/R10</f>
        <v>776.35906878238302</v>
      </c>
      <c r="Y10" s="9">
        <f>X10</f>
        <v>776.35906878238302</v>
      </c>
      <c r="AA10" s="10">
        <f t="shared" ref="AA10:AA73" si="9">typical</f>
        <v>7542.4257517795395</v>
      </c>
      <c r="AB10" s="10">
        <f>AA10</f>
        <v>7542.4257517795395</v>
      </c>
      <c r="AC10" s="23"/>
      <c r="AD10" s="25" t="str">
        <f t="shared" ref="AD10:AD73" si="10">IF(A10=endm,E10,IF(C10="NA","NA",-typical))</f>
        <v>NA</v>
      </c>
      <c r="AE10" s="25" t="str">
        <f t="shared" ref="AE10:AE73" si="11">IF(A10=endm,P10,IF(C10="NA","NA",-typical))</f>
        <v>NA</v>
      </c>
      <c r="AF10" s="25" t="str">
        <f t="shared" ref="AF10:AF73" si="12">IF(A10=endm,F10,IF(C10="NA","NA",-G10))</f>
        <v>NA</v>
      </c>
      <c r="AG10" s="25">
        <f t="shared" ref="AG10:AG73" si="13">IF(A10=endm,O10,0)</f>
        <v>0</v>
      </c>
      <c r="AH10" s="25">
        <f t="shared" ref="AH10:AH73" si="14">IF(A10=endm,J10,0)</f>
        <v>0</v>
      </c>
      <c r="AI10" s="25">
        <f t="shared" ref="AI10:AI73" si="15">IF(A10=endm,E10,0)</f>
        <v>0</v>
      </c>
      <c r="AJ10" s="25">
        <f t="shared" ref="AJ10:AJ73" si="16">IF(A10=endm,P10,0)</f>
        <v>0</v>
      </c>
      <c r="AK10" s="25">
        <f t="shared" ref="AK10:AK73" si="17">IF(A10=endm,F10,0)</f>
        <v>0</v>
      </c>
      <c r="AL10" s="25">
        <f t="shared" ref="AL10:AL73" si="18">IF(A10=endm,M10,0)</f>
        <v>0</v>
      </c>
      <c r="AM10" s="25">
        <f t="shared" ref="AM10:AM73" si="19">IF(A10=endm,H10,0)</f>
        <v>0</v>
      </c>
    </row>
    <row r="11" spans="1:39" x14ac:dyDescent="0.3">
      <c r="A11" s="4">
        <f>A10+1</f>
        <v>2</v>
      </c>
      <c r="B11">
        <v>10.084300222867206</v>
      </c>
      <c r="C11" s="5" t="str">
        <f t="shared" si="0"/>
        <v>NA</v>
      </c>
      <c r="D11" s="6" t="str">
        <f t="shared" ref="D11:D74" si="20">IF(C11="NA","NA",IF(C11=0,0,(B11-B10)/B10))</f>
        <v>NA</v>
      </c>
      <c r="E11" s="7" t="str">
        <f t="shared" si="1"/>
        <v>NA</v>
      </c>
      <c r="F11" s="7" t="str">
        <f t="shared" ref="F11:F74" si="21">IF(C11="NA","NA",IF(C11=0,typical,(F10+IF(V10=typical,0,V10))*(1+D11)))</f>
        <v>NA</v>
      </c>
      <c r="G11" s="7" t="str">
        <f t="shared" si="2"/>
        <v>NA</v>
      </c>
      <c r="H11" s="7" t="str">
        <f t="shared" si="3"/>
        <v>NA</v>
      </c>
      <c r="I11" s="14" t="str">
        <f t="shared" ref="I11:I74" si="22">IF(C11="NA","NA",G11/B11)</f>
        <v>NA</v>
      </c>
      <c r="J11" s="14" t="str">
        <f t="shared" si="4"/>
        <v>NA</v>
      </c>
      <c r="K11" s="18"/>
      <c r="L11" s="7" t="str">
        <f t="shared" si="5"/>
        <v>NA</v>
      </c>
      <c r="M11" s="7" t="str">
        <f t="shared" si="6"/>
        <v>NA</v>
      </c>
      <c r="N11" s="14" t="str">
        <f t="shared" ref="N11:N74" si="23">IF(C11="NA","NA",L11/B11)</f>
        <v>NA</v>
      </c>
      <c r="O11" s="13" t="str">
        <f t="shared" si="7"/>
        <v>NA</v>
      </c>
      <c r="P11" s="7" t="str">
        <f t="shared" ref="P11:P74" si="24">IF(C11="NA","NA",O11*B11)</f>
        <v>NA</v>
      </c>
      <c r="Q11" s="12">
        <f>Q10+1</f>
        <v>1</v>
      </c>
      <c r="R11" s="9">
        <v>10.084300222867206</v>
      </c>
      <c r="S11" s="11">
        <f>(R11-R10)/R10</f>
        <v>3.8000000000000034E-2</v>
      </c>
      <c r="T11" s="10">
        <f t="shared" ref="T11:T74" si="25">(1+return/12)*typical*((1+return/12)^Q11-1)/(return/12)</f>
        <v>7605.2792997110082</v>
      </c>
      <c r="U11" s="10">
        <f>U10*(1+S11)</f>
        <v>7829.0379303471618</v>
      </c>
      <c r="V11" s="10">
        <f t="shared" ref="V11:V74" si="26">IF((U11-T11)&gt;0,IF(typical-(U11-T11)&lt;min,min,typical-(U11-T11)),IF((U11-T11)&lt;0,IF(typical-(U11-T11)&gt;max,max,typical-(U11-T11)),IF((T11-U11)=0,min,)))</f>
        <v>7318.6671211433859</v>
      </c>
      <c r="W11" s="10">
        <f t="shared" ref="W11:W74" si="27">W10+V11</f>
        <v>14861.092872922925</v>
      </c>
      <c r="X11" s="9">
        <f t="shared" si="8"/>
        <v>725.74863494717681</v>
      </c>
      <c r="Y11" s="9">
        <f>Y10+X11</f>
        <v>1502.1077037295599</v>
      </c>
      <c r="AA11" s="10">
        <f t="shared" si="9"/>
        <v>7542.4257517795395</v>
      </c>
      <c r="AB11" s="10">
        <f>AB10+AA11</f>
        <v>15084.851503559079</v>
      </c>
      <c r="AC11" s="23"/>
      <c r="AD11" s="25" t="str">
        <f t="shared" si="10"/>
        <v>NA</v>
      </c>
      <c r="AE11" s="25" t="str">
        <f t="shared" si="11"/>
        <v>NA</v>
      </c>
      <c r="AF11" s="25" t="str">
        <f t="shared" si="12"/>
        <v>NA</v>
      </c>
      <c r="AG11" s="25">
        <f t="shared" si="13"/>
        <v>0</v>
      </c>
      <c r="AH11" s="25">
        <f t="shared" si="14"/>
        <v>0</v>
      </c>
      <c r="AI11" s="25">
        <f t="shared" si="15"/>
        <v>0</v>
      </c>
      <c r="AJ11" s="25">
        <f t="shared" si="16"/>
        <v>0</v>
      </c>
      <c r="AK11" s="25">
        <f t="shared" si="17"/>
        <v>0</v>
      </c>
      <c r="AL11" s="25">
        <f t="shared" si="18"/>
        <v>0</v>
      </c>
      <c r="AM11" s="25">
        <f t="shared" si="19"/>
        <v>0</v>
      </c>
    </row>
    <row r="12" spans="1:39" x14ac:dyDescent="0.3">
      <c r="A12" s="4">
        <f t="shared" ref="A12:A75" si="28">A11+1</f>
        <v>3</v>
      </c>
      <c r="B12">
        <v>10.114553123535806</v>
      </c>
      <c r="C12" s="5" t="str">
        <f t="shared" si="0"/>
        <v>NA</v>
      </c>
      <c r="D12" s="6" t="str">
        <f t="shared" si="20"/>
        <v>NA</v>
      </c>
      <c r="E12" s="7" t="str">
        <f t="shared" si="1"/>
        <v>NA</v>
      </c>
      <c r="F12" s="7" t="str">
        <f t="shared" si="21"/>
        <v>NA</v>
      </c>
      <c r="G12" s="7" t="str">
        <f t="shared" si="2"/>
        <v>NA</v>
      </c>
      <c r="H12" s="7" t="str">
        <f t="shared" si="3"/>
        <v>NA</v>
      </c>
      <c r="I12" s="14" t="str">
        <f t="shared" si="22"/>
        <v>NA</v>
      </c>
      <c r="J12" s="14" t="str">
        <f t="shared" si="4"/>
        <v>NA</v>
      </c>
      <c r="K12" s="18"/>
      <c r="L12" s="7" t="str">
        <f t="shared" si="5"/>
        <v>NA</v>
      </c>
      <c r="M12" s="7" t="str">
        <f t="shared" si="6"/>
        <v>NA</v>
      </c>
      <c r="N12" s="14" t="str">
        <f t="shared" si="23"/>
        <v>NA</v>
      </c>
      <c r="O12" s="13" t="str">
        <f t="shared" si="7"/>
        <v>NA</v>
      </c>
      <c r="P12" s="7" t="str">
        <f t="shared" si="24"/>
        <v>NA</v>
      </c>
      <c r="Q12" s="12">
        <f t="shared" ref="Q12:Q75" si="29">Q11+1</f>
        <v>2</v>
      </c>
      <c r="R12" s="9">
        <v>10.114553123535806</v>
      </c>
      <c r="S12" s="11">
        <f>(R12-R11)/R11</f>
        <v>2.9999999999998487E-3</v>
      </c>
      <c r="T12" s="10">
        <f t="shared" si="25"/>
        <v>15273.935926919619</v>
      </c>
      <c r="U12" s="10">
        <f>(U11+V11)*(1+S12)</f>
        <v>15193.148166645018</v>
      </c>
      <c r="V12" s="10">
        <f t="shared" si="26"/>
        <v>7623.2135120541407</v>
      </c>
      <c r="W12" s="10">
        <f t="shared" si="27"/>
        <v>22484.306384977066</v>
      </c>
      <c r="X12" s="9">
        <f t="shared" si="8"/>
        <v>753.6876240548379</v>
      </c>
      <c r="Y12" s="9">
        <f t="shared" ref="Y12:Y46" si="30">Y11+X12</f>
        <v>2255.7953277843981</v>
      </c>
      <c r="AA12" s="10">
        <f t="shared" si="9"/>
        <v>7542.4257517795395</v>
      </c>
      <c r="AB12" s="10">
        <f t="shared" ref="AB12:AB46" si="31">AB11+AA12</f>
        <v>22627.277255338617</v>
      </c>
      <c r="AC12" s="23"/>
      <c r="AD12" s="25" t="str">
        <f t="shared" si="10"/>
        <v>NA</v>
      </c>
      <c r="AE12" s="25" t="str">
        <f t="shared" si="11"/>
        <v>NA</v>
      </c>
      <c r="AF12" s="25" t="str">
        <f t="shared" si="12"/>
        <v>NA</v>
      </c>
      <c r="AG12" s="25">
        <f t="shared" si="13"/>
        <v>0</v>
      </c>
      <c r="AH12" s="25">
        <f t="shared" si="14"/>
        <v>0</v>
      </c>
      <c r="AI12" s="25">
        <f t="shared" si="15"/>
        <v>0</v>
      </c>
      <c r="AJ12" s="25">
        <f t="shared" si="16"/>
        <v>0</v>
      </c>
      <c r="AK12" s="25">
        <f t="shared" si="17"/>
        <v>0</v>
      </c>
      <c r="AL12" s="25">
        <f t="shared" si="18"/>
        <v>0</v>
      </c>
      <c r="AM12" s="25">
        <f t="shared" si="19"/>
        <v>0</v>
      </c>
    </row>
    <row r="13" spans="1:39" x14ac:dyDescent="0.3">
      <c r="A13" s="4">
        <f t="shared" si="28"/>
        <v>4</v>
      </c>
      <c r="B13">
        <v>10.013407592300448</v>
      </c>
      <c r="C13" s="5" t="str">
        <f t="shared" si="0"/>
        <v>NA</v>
      </c>
      <c r="D13" s="6" t="str">
        <f t="shared" si="20"/>
        <v>NA</v>
      </c>
      <c r="E13" s="7" t="str">
        <f t="shared" si="1"/>
        <v>NA</v>
      </c>
      <c r="F13" s="7" t="str">
        <f t="shared" si="21"/>
        <v>NA</v>
      </c>
      <c r="G13" s="7" t="str">
        <f t="shared" si="2"/>
        <v>NA</v>
      </c>
      <c r="H13" s="7" t="str">
        <f t="shared" si="3"/>
        <v>NA</v>
      </c>
      <c r="I13" s="14" t="str">
        <f t="shared" si="22"/>
        <v>NA</v>
      </c>
      <c r="J13" s="14" t="str">
        <f t="shared" si="4"/>
        <v>NA</v>
      </c>
      <c r="K13" s="18"/>
      <c r="L13" s="7" t="str">
        <f t="shared" si="5"/>
        <v>NA</v>
      </c>
      <c r="M13" s="7" t="str">
        <f t="shared" si="6"/>
        <v>NA</v>
      </c>
      <c r="N13" s="14" t="str">
        <f t="shared" si="23"/>
        <v>NA</v>
      </c>
      <c r="O13" s="13" t="str">
        <f t="shared" si="7"/>
        <v>NA</v>
      </c>
      <c r="P13" s="7" t="str">
        <f t="shared" si="24"/>
        <v>NA</v>
      </c>
      <c r="Q13" s="12">
        <f t="shared" si="29"/>
        <v>3</v>
      </c>
      <c r="R13" s="9">
        <v>10.013407592300448</v>
      </c>
      <c r="S13" s="11">
        <f>(R13-R12)/R12</f>
        <v>-1.0000000000000056E-2</v>
      </c>
      <c r="T13" s="10">
        <f t="shared" si="25"/>
        <v>23006.498026021571</v>
      </c>
      <c r="U13" s="10">
        <f>(U12+V12)*(1+S13)</f>
        <v>22588.198061912168</v>
      </c>
      <c r="V13" s="10">
        <f t="shared" si="26"/>
        <v>7960.7257158889424</v>
      </c>
      <c r="W13" s="10">
        <f t="shared" si="27"/>
        <v>30445.03210086601</v>
      </c>
      <c r="X13" s="9">
        <f t="shared" si="8"/>
        <v>795.00665907279529</v>
      </c>
      <c r="Y13" s="9">
        <f t="shared" si="30"/>
        <v>3050.8019868571932</v>
      </c>
      <c r="AA13" s="10">
        <f t="shared" si="9"/>
        <v>7542.4257517795395</v>
      </c>
      <c r="AB13" s="10">
        <f t="shared" si="31"/>
        <v>30169.703007118158</v>
      </c>
      <c r="AC13" s="23"/>
      <c r="AD13" s="25" t="str">
        <f t="shared" si="10"/>
        <v>NA</v>
      </c>
      <c r="AE13" s="25" t="str">
        <f t="shared" si="11"/>
        <v>NA</v>
      </c>
      <c r="AF13" s="25" t="str">
        <f t="shared" si="12"/>
        <v>NA</v>
      </c>
      <c r="AG13" s="25">
        <f t="shared" si="13"/>
        <v>0</v>
      </c>
      <c r="AH13" s="25">
        <f t="shared" si="14"/>
        <v>0</v>
      </c>
      <c r="AI13" s="25">
        <f t="shared" si="15"/>
        <v>0</v>
      </c>
      <c r="AJ13" s="25">
        <f t="shared" si="16"/>
        <v>0</v>
      </c>
      <c r="AK13" s="25">
        <f t="shared" si="17"/>
        <v>0</v>
      </c>
      <c r="AL13" s="25">
        <f t="shared" si="18"/>
        <v>0</v>
      </c>
      <c r="AM13" s="25">
        <f t="shared" si="19"/>
        <v>0</v>
      </c>
    </row>
    <row r="14" spans="1:39" x14ac:dyDescent="0.3">
      <c r="A14" s="4">
        <f t="shared" si="28"/>
        <v>5</v>
      </c>
      <c r="B14">
        <v>9.9132735163774424</v>
      </c>
      <c r="C14" s="5" t="str">
        <f t="shared" si="0"/>
        <v>NA</v>
      </c>
      <c r="D14" s="6" t="str">
        <f t="shared" si="20"/>
        <v>NA</v>
      </c>
      <c r="E14" s="7" t="str">
        <f t="shared" si="1"/>
        <v>NA</v>
      </c>
      <c r="F14" s="7" t="str">
        <f t="shared" si="21"/>
        <v>NA</v>
      </c>
      <c r="G14" s="7" t="str">
        <f t="shared" si="2"/>
        <v>NA</v>
      </c>
      <c r="H14" s="7" t="str">
        <f t="shared" si="3"/>
        <v>NA</v>
      </c>
      <c r="I14" s="14" t="str">
        <f t="shared" si="22"/>
        <v>NA</v>
      </c>
      <c r="J14" s="14" t="str">
        <f t="shared" si="4"/>
        <v>NA</v>
      </c>
      <c r="K14" s="18"/>
      <c r="L14" s="7" t="str">
        <f t="shared" si="5"/>
        <v>NA</v>
      </c>
      <c r="M14" s="7" t="str">
        <f t="shared" si="6"/>
        <v>NA</v>
      </c>
      <c r="N14" s="14" t="str">
        <f t="shared" si="23"/>
        <v>NA</v>
      </c>
      <c r="O14" s="13" t="str">
        <f t="shared" si="7"/>
        <v>NA</v>
      </c>
      <c r="P14" s="7" t="str">
        <f t="shared" si="24"/>
        <v>NA</v>
      </c>
      <c r="Q14" s="12">
        <f t="shared" si="29"/>
        <v>4</v>
      </c>
      <c r="R14" s="9">
        <v>9.9132735163774424</v>
      </c>
      <c r="S14" s="11">
        <f t="shared" ref="S14:S77" si="32">(R14-R13)/R13</f>
        <v>-1.000000000000009E-2</v>
      </c>
      <c r="T14" s="10">
        <f t="shared" si="25"/>
        <v>30803.498142616067</v>
      </c>
      <c r="U14" s="10">
        <f t="shared" ref="U14:U46" si="33">(U13+V13)*(1+S14)</f>
        <v>30243.434540023092</v>
      </c>
      <c r="V14" s="10">
        <f t="shared" si="26"/>
        <v>8102.4893543725138</v>
      </c>
      <c r="W14" s="10">
        <f t="shared" si="27"/>
        <v>38547.521455238522</v>
      </c>
      <c r="X14" s="9">
        <f t="shared" si="8"/>
        <v>817.33741543463088</v>
      </c>
      <c r="Y14" s="9">
        <f t="shared" si="30"/>
        <v>3868.1394022918239</v>
      </c>
      <c r="AA14" s="10">
        <f t="shared" si="9"/>
        <v>7542.4257517795395</v>
      </c>
      <c r="AB14" s="10">
        <f t="shared" si="31"/>
        <v>37712.128758897699</v>
      </c>
      <c r="AC14" s="23"/>
      <c r="AD14" s="25" t="str">
        <f t="shared" si="10"/>
        <v>NA</v>
      </c>
      <c r="AE14" s="25" t="str">
        <f t="shared" si="11"/>
        <v>NA</v>
      </c>
      <c r="AF14" s="25" t="str">
        <f t="shared" si="12"/>
        <v>NA</v>
      </c>
      <c r="AG14" s="25">
        <f t="shared" si="13"/>
        <v>0</v>
      </c>
      <c r="AH14" s="25">
        <f t="shared" si="14"/>
        <v>0</v>
      </c>
      <c r="AI14" s="25">
        <f t="shared" si="15"/>
        <v>0</v>
      </c>
      <c r="AJ14" s="25">
        <f t="shared" si="16"/>
        <v>0</v>
      </c>
      <c r="AK14" s="25">
        <f t="shared" si="17"/>
        <v>0</v>
      </c>
      <c r="AL14" s="25">
        <f t="shared" si="18"/>
        <v>0</v>
      </c>
      <c r="AM14" s="25">
        <f t="shared" si="19"/>
        <v>0</v>
      </c>
    </row>
    <row r="15" spans="1:39" x14ac:dyDescent="0.3">
      <c r="A15" s="4">
        <f t="shared" si="28"/>
        <v>6</v>
      </c>
      <c r="B15">
        <v>9.6158753108861195</v>
      </c>
      <c r="C15" s="5" t="str">
        <f t="shared" si="0"/>
        <v>NA</v>
      </c>
      <c r="D15" s="6" t="str">
        <f t="shared" si="20"/>
        <v>NA</v>
      </c>
      <c r="E15" s="7" t="str">
        <f t="shared" si="1"/>
        <v>NA</v>
      </c>
      <c r="F15" s="7" t="str">
        <f t="shared" si="21"/>
        <v>NA</v>
      </c>
      <c r="G15" s="7" t="str">
        <f t="shared" si="2"/>
        <v>NA</v>
      </c>
      <c r="H15" s="7" t="str">
        <f t="shared" si="3"/>
        <v>NA</v>
      </c>
      <c r="I15" s="14" t="str">
        <f t="shared" si="22"/>
        <v>NA</v>
      </c>
      <c r="J15" s="14" t="str">
        <f t="shared" si="4"/>
        <v>NA</v>
      </c>
      <c r="K15" s="18"/>
      <c r="L15" s="7" t="str">
        <f t="shared" si="5"/>
        <v>NA</v>
      </c>
      <c r="M15" s="7" t="str">
        <f t="shared" si="6"/>
        <v>NA</v>
      </c>
      <c r="N15" s="14" t="str">
        <f t="shared" si="23"/>
        <v>NA</v>
      </c>
      <c r="O15" s="13" t="str">
        <f t="shared" si="7"/>
        <v>NA</v>
      </c>
      <c r="P15" s="7" t="str">
        <f t="shared" si="24"/>
        <v>NA</v>
      </c>
      <c r="Q15" s="12">
        <f t="shared" si="29"/>
        <v>5</v>
      </c>
      <c r="R15" s="9">
        <v>9.6158753108861195</v>
      </c>
      <c r="S15" s="11">
        <f t="shared" si="32"/>
        <v>-2.9999999999999961E-2</v>
      </c>
      <c r="T15" s="10">
        <f t="shared" si="25"/>
        <v>38665.473260182145</v>
      </c>
      <c r="U15" s="10">
        <f t="shared" si="33"/>
        <v>37195.546177563745</v>
      </c>
      <c r="V15" s="10">
        <f t="shared" si="26"/>
        <v>9012.3528343979397</v>
      </c>
      <c r="W15" s="10">
        <f t="shared" si="27"/>
        <v>47559.874289636464</v>
      </c>
      <c r="X15" s="9">
        <f t="shared" si="8"/>
        <v>937.23686539436164</v>
      </c>
      <c r="Y15" s="9">
        <f t="shared" si="30"/>
        <v>4805.3762676861852</v>
      </c>
      <c r="AA15" s="10">
        <f t="shared" si="9"/>
        <v>7542.4257517795395</v>
      </c>
      <c r="AB15" s="10">
        <f t="shared" si="31"/>
        <v>45254.554510677241</v>
      </c>
      <c r="AC15" s="23"/>
      <c r="AD15" s="25" t="str">
        <f t="shared" si="10"/>
        <v>NA</v>
      </c>
      <c r="AE15" s="25" t="str">
        <f t="shared" si="11"/>
        <v>NA</v>
      </c>
      <c r="AF15" s="25" t="str">
        <f t="shared" si="12"/>
        <v>NA</v>
      </c>
      <c r="AG15" s="25">
        <f t="shared" si="13"/>
        <v>0</v>
      </c>
      <c r="AH15" s="25">
        <f t="shared" si="14"/>
        <v>0</v>
      </c>
      <c r="AI15" s="25">
        <f t="shared" si="15"/>
        <v>0</v>
      </c>
      <c r="AJ15" s="25">
        <f t="shared" si="16"/>
        <v>0</v>
      </c>
      <c r="AK15" s="25">
        <f t="shared" si="17"/>
        <v>0</v>
      </c>
      <c r="AL15" s="25">
        <f t="shared" si="18"/>
        <v>0</v>
      </c>
      <c r="AM15" s="25">
        <f t="shared" si="19"/>
        <v>0</v>
      </c>
    </row>
    <row r="16" spans="1:39" x14ac:dyDescent="0.3">
      <c r="A16" s="4">
        <f t="shared" si="28"/>
        <v>7</v>
      </c>
      <c r="B16">
        <v>10.125516702363083</v>
      </c>
      <c r="C16" s="5" t="str">
        <f t="shared" si="0"/>
        <v>NA</v>
      </c>
      <c r="D16" s="6" t="str">
        <f t="shared" si="20"/>
        <v>NA</v>
      </c>
      <c r="E16" s="7" t="str">
        <f t="shared" si="1"/>
        <v>NA</v>
      </c>
      <c r="F16" s="7" t="str">
        <f t="shared" si="21"/>
        <v>NA</v>
      </c>
      <c r="G16" s="7" t="str">
        <f t="shared" si="2"/>
        <v>NA</v>
      </c>
      <c r="H16" s="7" t="str">
        <f t="shared" si="3"/>
        <v>NA</v>
      </c>
      <c r="I16" s="14" t="str">
        <f t="shared" si="22"/>
        <v>NA</v>
      </c>
      <c r="J16" s="14" t="str">
        <f t="shared" si="4"/>
        <v>NA</v>
      </c>
      <c r="K16" s="18"/>
      <c r="L16" s="7" t="str">
        <f t="shared" si="5"/>
        <v>NA</v>
      </c>
      <c r="M16" s="7" t="str">
        <f t="shared" si="6"/>
        <v>NA</v>
      </c>
      <c r="N16" s="14" t="str">
        <f t="shared" si="23"/>
        <v>NA</v>
      </c>
      <c r="O16" s="13" t="str">
        <f t="shared" si="7"/>
        <v>NA</v>
      </c>
      <c r="P16" s="7" t="str">
        <f t="shared" si="24"/>
        <v>NA</v>
      </c>
      <c r="Q16" s="12">
        <f t="shared" si="29"/>
        <v>6</v>
      </c>
      <c r="R16" s="9">
        <v>10.125516702363083</v>
      </c>
      <c r="S16" s="11">
        <f t="shared" si="32"/>
        <v>5.2999999999999867E-2</v>
      </c>
      <c r="T16" s="10">
        <f t="shared" si="25"/>
        <v>46592.964837061445</v>
      </c>
      <c r="U16" s="10">
        <f t="shared" si="33"/>
        <v>48656.917659595652</v>
      </c>
      <c r="V16" s="10">
        <f t="shared" si="26"/>
        <v>5478.4729292453321</v>
      </c>
      <c r="W16" s="10">
        <f t="shared" si="27"/>
        <v>53038.347218881798</v>
      </c>
      <c r="X16" s="9">
        <f t="shared" si="8"/>
        <v>541.05613474192103</v>
      </c>
      <c r="Y16" s="9">
        <f t="shared" si="30"/>
        <v>5346.4324024281059</v>
      </c>
      <c r="AA16" s="10">
        <f t="shared" si="9"/>
        <v>7542.4257517795395</v>
      </c>
      <c r="AB16" s="10">
        <f t="shared" si="31"/>
        <v>52796.980262456782</v>
      </c>
      <c r="AC16" s="23"/>
      <c r="AD16" s="25" t="str">
        <f t="shared" si="10"/>
        <v>NA</v>
      </c>
      <c r="AE16" s="25" t="str">
        <f t="shared" si="11"/>
        <v>NA</v>
      </c>
      <c r="AF16" s="25" t="str">
        <f t="shared" si="12"/>
        <v>NA</v>
      </c>
      <c r="AG16" s="25">
        <f t="shared" si="13"/>
        <v>0</v>
      </c>
      <c r="AH16" s="25">
        <f t="shared" si="14"/>
        <v>0</v>
      </c>
      <c r="AI16" s="25">
        <f t="shared" si="15"/>
        <v>0</v>
      </c>
      <c r="AJ16" s="25">
        <f t="shared" si="16"/>
        <v>0</v>
      </c>
      <c r="AK16" s="25">
        <f t="shared" si="17"/>
        <v>0</v>
      </c>
      <c r="AL16" s="25">
        <f t="shared" si="18"/>
        <v>0</v>
      </c>
      <c r="AM16" s="25">
        <f t="shared" si="19"/>
        <v>0</v>
      </c>
    </row>
    <row r="17" spans="1:39" x14ac:dyDescent="0.3">
      <c r="A17" s="4">
        <f t="shared" si="28"/>
        <v>8</v>
      </c>
      <c r="B17">
        <v>11.077315272385214</v>
      </c>
      <c r="C17" s="5" t="str">
        <f t="shared" si="0"/>
        <v>NA</v>
      </c>
      <c r="D17" s="6" t="str">
        <f t="shared" si="20"/>
        <v>NA</v>
      </c>
      <c r="E17" s="7" t="str">
        <f t="shared" si="1"/>
        <v>NA</v>
      </c>
      <c r="F17" s="7" t="str">
        <f t="shared" si="21"/>
        <v>NA</v>
      </c>
      <c r="G17" s="7" t="str">
        <f t="shared" si="2"/>
        <v>NA</v>
      </c>
      <c r="H17" s="7" t="str">
        <f t="shared" si="3"/>
        <v>NA</v>
      </c>
      <c r="I17" s="14" t="str">
        <f t="shared" si="22"/>
        <v>NA</v>
      </c>
      <c r="J17" s="14" t="str">
        <f t="shared" si="4"/>
        <v>NA</v>
      </c>
      <c r="K17" s="18"/>
      <c r="L17" s="7" t="str">
        <f t="shared" si="5"/>
        <v>NA</v>
      </c>
      <c r="M17" s="7" t="str">
        <f t="shared" si="6"/>
        <v>NA</v>
      </c>
      <c r="N17" s="14" t="str">
        <f t="shared" si="23"/>
        <v>NA</v>
      </c>
      <c r="O17" s="13" t="str">
        <f t="shared" si="7"/>
        <v>NA</v>
      </c>
      <c r="P17" s="7" t="str">
        <f t="shared" si="24"/>
        <v>NA</v>
      </c>
      <c r="Q17" s="12">
        <f t="shared" si="29"/>
        <v>7</v>
      </c>
      <c r="R17" s="9">
        <v>11.077315272385214</v>
      </c>
      <c r="S17" s="11">
        <f t="shared" si="32"/>
        <v>9.4000000000000125E-2</v>
      </c>
      <c r="T17" s="10">
        <f t="shared" si="25"/>
        <v>54586.518843747828</v>
      </c>
      <c r="U17" s="10">
        <f t="shared" si="33"/>
        <v>59224.117304192041</v>
      </c>
      <c r="V17" s="10">
        <f t="shared" si="26"/>
        <v>2904.8272913353267</v>
      </c>
      <c r="W17" s="10">
        <f t="shared" si="27"/>
        <v>55943.174510217126</v>
      </c>
      <c r="X17" s="9">
        <f t="shared" si="8"/>
        <v>262.23206796116108</v>
      </c>
      <c r="Y17" s="9">
        <f t="shared" si="30"/>
        <v>5608.6644703892671</v>
      </c>
      <c r="AA17" s="10">
        <f t="shared" si="9"/>
        <v>7542.4257517795395</v>
      </c>
      <c r="AB17" s="10">
        <f t="shared" si="31"/>
        <v>60339.406014236323</v>
      </c>
      <c r="AC17" s="23"/>
      <c r="AD17" s="25" t="str">
        <f t="shared" si="10"/>
        <v>NA</v>
      </c>
      <c r="AE17" s="25" t="str">
        <f t="shared" si="11"/>
        <v>NA</v>
      </c>
      <c r="AF17" s="25" t="str">
        <f t="shared" si="12"/>
        <v>NA</v>
      </c>
      <c r="AG17" s="25">
        <f t="shared" si="13"/>
        <v>0</v>
      </c>
      <c r="AH17" s="25">
        <f t="shared" si="14"/>
        <v>0</v>
      </c>
      <c r="AI17" s="25">
        <f t="shared" si="15"/>
        <v>0</v>
      </c>
      <c r="AJ17" s="25">
        <f t="shared" si="16"/>
        <v>0</v>
      </c>
      <c r="AK17" s="25">
        <f t="shared" si="17"/>
        <v>0</v>
      </c>
      <c r="AL17" s="25">
        <f t="shared" si="18"/>
        <v>0</v>
      </c>
      <c r="AM17" s="25">
        <f t="shared" si="19"/>
        <v>0</v>
      </c>
    </row>
    <row r="18" spans="1:39" x14ac:dyDescent="0.3">
      <c r="A18" s="4">
        <f t="shared" si="28"/>
        <v>9</v>
      </c>
      <c r="B18">
        <v>10.578836085127879</v>
      </c>
      <c r="C18" s="5" t="str">
        <f t="shared" si="0"/>
        <v>NA</v>
      </c>
      <c r="D18" s="6" t="str">
        <f t="shared" si="20"/>
        <v>NA</v>
      </c>
      <c r="E18" s="7" t="str">
        <f t="shared" si="1"/>
        <v>NA</v>
      </c>
      <c r="F18" s="7" t="str">
        <f t="shared" si="21"/>
        <v>NA</v>
      </c>
      <c r="G18" s="7" t="str">
        <f t="shared" si="2"/>
        <v>NA</v>
      </c>
      <c r="H18" s="7" t="str">
        <f t="shared" si="3"/>
        <v>NA</v>
      </c>
      <c r="I18" s="14" t="str">
        <f t="shared" si="22"/>
        <v>NA</v>
      </c>
      <c r="J18" s="14" t="str">
        <f t="shared" si="4"/>
        <v>NA</v>
      </c>
      <c r="K18" s="18"/>
      <c r="L18" s="7" t="str">
        <f t="shared" si="5"/>
        <v>NA</v>
      </c>
      <c r="M18" s="7" t="str">
        <f t="shared" si="6"/>
        <v>NA</v>
      </c>
      <c r="N18" s="14" t="str">
        <f t="shared" si="23"/>
        <v>NA</v>
      </c>
      <c r="O18" s="13" t="str">
        <f t="shared" si="7"/>
        <v>NA</v>
      </c>
      <c r="P18" s="7" t="str">
        <f t="shared" si="24"/>
        <v>NA</v>
      </c>
      <c r="Q18" s="12">
        <f t="shared" si="29"/>
        <v>8</v>
      </c>
      <c r="R18" s="9">
        <v>10.578836085127879</v>
      </c>
      <c r="S18" s="11">
        <f t="shared" si="32"/>
        <v>-4.5000000000000005E-2</v>
      </c>
      <c r="T18" s="10">
        <f t="shared" si="25"/>
        <v>62646.685800490181</v>
      </c>
      <c r="U18" s="10">
        <f t="shared" si="33"/>
        <v>59333.142088728637</v>
      </c>
      <c r="V18" s="10">
        <f t="shared" si="26"/>
        <v>10855.969463541083</v>
      </c>
      <c r="W18" s="10">
        <f t="shared" si="27"/>
        <v>66799.143973758211</v>
      </c>
      <c r="X18" s="9">
        <f t="shared" si="8"/>
        <v>1026.1969630858359</v>
      </c>
      <c r="Y18" s="9">
        <f t="shared" si="30"/>
        <v>6634.8614334751028</v>
      </c>
      <c r="AA18" s="10">
        <f t="shared" si="9"/>
        <v>7542.4257517795395</v>
      </c>
      <c r="AB18" s="10">
        <f t="shared" si="31"/>
        <v>67881.831766015865</v>
      </c>
      <c r="AC18" s="23"/>
      <c r="AD18" s="25" t="str">
        <f t="shared" si="10"/>
        <v>NA</v>
      </c>
      <c r="AE18" s="25" t="str">
        <f t="shared" si="11"/>
        <v>NA</v>
      </c>
      <c r="AF18" s="25" t="str">
        <f t="shared" si="12"/>
        <v>NA</v>
      </c>
      <c r="AG18" s="25">
        <f t="shared" si="13"/>
        <v>0</v>
      </c>
      <c r="AH18" s="25">
        <f t="shared" si="14"/>
        <v>0</v>
      </c>
      <c r="AI18" s="25">
        <f t="shared" si="15"/>
        <v>0</v>
      </c>
      <c r="AJ18" s="25">
        <f t="shared" si="16"/>
        <v>0</v>
      </c>
      <c r="AK18" s="25">
        <f t="shared" si="17"/>
        <v>0</v>
      </c>
      <c r="AL18" s="25">
        <f t="shared" si="18"/>
        <v>0</v>
      </c>
      <c r="AM18" s="25">
        <f t="shared" si="19"/>
        <v>0</v>
      </c>
    </row>
    <row r="19" spans="1:39" x14ac:dyDescent="0.3">
      <c r="A19" s="4">
        <f t="shared" si="28"/>
        <v>10</v>
      </c>
      <c r="B19">
        <v>10.303786346914555</v>
      </c>
      <c r="C19" s="5" t="str">
        <f t="shared" si="0"/>
        <v>NA</v>
      </c>
      <c r="D19" s="6" t="str">
        <f t="shared" si="20"/>
        <v>NA</v>
      </c>
      <c r="E19" s="7" t="str">
        <f t="shared" si="1"/>
        <v>NA</v>
      </c>
      <c r="F19" s="7" t="str">
        <f t="shared" si="21"/>
        <v>NA</v>
      </c>
      <c r="G19" s="7" t="str">
        <f t="shared" si="2"/>
        <v>NA</v>
      </c>
      <c r="H19" s="7" t="str">
        <f t="shared" si="3"/>
        <v>NA</v>
      </c>
      <c r="I19" s="14" t="str">
        <f t="shared" si="22"/>
        <v>NA</v>
      </c>
      <c r="J19" s="14" t="str">
        <f t="shared" si="4"/>
        <v>NA</v>
      </c>
      <c r="K19" s="18"/>
      <c r="L19" s="7" t="str">
        <f t="shared" si="5"/>
        <v>NA</v>
      </c>
      <c r="M19" s="7" t="str">
        <f t="shared" si="6"/>
        <v>NA</v>
      </c>
      <c r="N19" s="14" t="str">
        <f t="shared" si="23"/>
        <v>NA</v>
      </c>
      <c r="O19" s="13" t="str">
        <f t="shared" si="7"/>
        <v>NA</v>
      </c>
      <c r="P19" s="7" t="str">
        <f t="shared" si="24"/>
        <v>NA</v>
      </c>
      <c r="Q19" s="12">
        <f t="shared" si="29"/>
        <v>9</v>
      </c>
      <c r="R19" s="9">
        <v>10.303786346914555</v>
      </c>
      <c r="S19" s="11">
        <f t="shared" si="32"/>
        <v>-2.5999999999999954E-2</v>
      </c>
      <c r="T19" s="10">
        <f t="shared" si="25"/>
        <v>70774.020815205207</v>
      </c>
      <c r="U19" s="10">
        <f t="shared" si="33"/>
        <v>68364.194651910715</v>
      </c>
      <c r="V19" s="10">
        <f t="shared" si="26"/>
        <v>9952.2519150740318</v>
      </c>
      <c r="W19" s="10">
        <f t="shared" si="27"/>
        <v>76751.395888832238</v>
      </c>
      <c r="X19" s="9">
        <f t="shared" si="8"/>
        <v>965.88298514693201</v>
      </c>
      <c r="Y19" s="9">
        <f t="shared" si="30"/>
        <v>7600.7444186220346</v>
      </c>
      <c r="AA19" s="10">
        <f t="shared" si="9"/>
        <v>7542.4257517795395</v>
      </c>
      <c r="AB19" s="10">
        <f t="shared" si="31"/>
        <v>75424.257517795399</v>
      </c>
      <c r="AC19" s="23"/>
      <c r="AD19" s="25" t="str">
        <f t="shared" si="10"/>
        <v>NA</v>
      </c>
      <c r="AE19" s="25" t="str">
        <f t="shared" si="11"/>
        <v>NA</v>
      </c>
      <c r="AF19" s="25" t="str">
        <f t="shared" si="12"/>
        <v>NA</v>
      </c>
      <c r="AG19" s="25">
        <f t="shared" si="13"/>
        <v>0</v>
      </c>
      <c r="AH19" s="25">
        <f t="shared" si="14"/>
        <v>0</v>
      </c>
      <c r="AI19" s="25">
        <f t="shared" si="15"/>
        <v>0</v>
      </c>
      <c r="AJ19" s="25">
        <f t="shared" si="16"/>
        <v>0</v>
      </c>
      <c r="AK19" s="25">
        <f t="shared" si="17"/>
        <v>0</v>
      </c>
      <c r="AL19" s="25">
        <f t="shared" si="18"/>
        <v>0</v>
      </c>
      <c r="AM19" s="25">
        <f t="shared" si="19"/>
        <v>0</v>
      </c>
    </row>
    <row r="20" spans="1:39" x14ac:dyDescent="0.3">
      <c r="A20" s="4">
        <f t="shared" si="28"/>
        <v>11</v>
      </c>
      <c r="B20">
        <v>11.025051391198573</v>
      </c>
      <c r="C20" s="5" t="str">
        <f t="shared" si="0"/>
        <v>NA</v>
      </c>
      <c r="D20" s="6" t="str">
        <f t="shared" si="20"/>
        <v>NA</v>
      </c>
      <c r="E20" s="7" t="str">
        <f t="shared" si="1"/>
        <v>NA</v>
      </c>
      <c r="F20" s="7" t="str">
        <f t="shared" si="21"/>
        <v>NA</v>
      </c>
      <c r="G20" s="7" t="str">
        <f t="shared" si="2"/>
        <v>NA</v>
      </c>
      <c r="H20" s="7" t="str">
        <f t="shared" si="3"/>
        <v>NA</v>
      </c>
      <c r="I20" s="14" t="str">
        <f t="shared" si="22"/>
        <v>NA</v>
      </c>
      <c r="J20" s="14" t="str">
        <f t="shared" si="4"/>
        <v>NA</v>
      </c>
      <c r="K20" s="18"/>
      <c r="L20" s="7" t="str">
        <f t="shared" si="5"/>
        <v>NA</v>
      </c>
      <c r="M20" s="7" t="str">
        <f t="shared" si="6"/>
        <v>NA</v>
      </c>
      <c r="N20" s="14" t="str">
        <f t="shared" si="23"/>
        <v>NA</v>
      </c>
      <c r="O20" s="13" t="str">
        <f t="shared" si="7"/>
        <v>NA</v>
      </c>
      <c r="P20" s="7" t="str">
        <f t="shared" si="24"/>
        <v>NA</v>
      </c>
      <c r="Q20" s="12">
        <f t="shared" si="29"/>
        <v>10</v>
      </c>
      <c r="R20" s="9">
        <v>11.025051391198573</v>
      </c>
      <c r="S20" s="11">
        <f t="shared" si="32"/>
        <v>7.0000000000000007E-2</v>
      </c>
      <c r="T20" s="10">
        <f t="shared" si="25"/>
        <v>78969.083621709666</v>
      </c>
      <c r="U20" s="10">
        <f t="shared" si="33"/>
        <v>83798.597826673678</v>
      </c>
      <c r="V20" s="10">
        <f t="shared" si="26"/>
        <v>2712.9115468155269</v>
      </c>
      <c r="W20" s="10">
        <f t="shared" si="27"/>
        <v>79464.307435647759</v>
      </c>
      <c r="X20" s="9">
        <f t="shared" si="8"/>
        <v>246.06792753648983</v>
      </c>
      <c r="Y20" s="9">
        <f t="shared" si="30"/>
        <v>7846.8123461585246</v>
      </c>
      <c r="AA20" s="10">
        <f t="shared" si="9"/>
        <v>7542.4257517795395</v>
      </c>
      <c r="AB20" s="10">
        <f t="shared" si="31"/>
        <v>82966.683269574933</v>
      </c>
      <c r="AC20" s="23"/>
      <c r="AD20" s="25" t="str">
        <f t="shared" si="10"/>
        <v>NA</v>
      </c>
      <c r="AE20" s="25" t="str">
        <f t="shared" si="11"/>
        <v>NA</v>
      </c>
      <c r="AF20" s="25" t="str">
        <f t="shared" si="12"/>
        <v>NA</v>
      </c>
      <c r="AG20" s="25">
        <f t="shared" si="13"/>
        <v>0</v>
      </c>
      <c r="AH20" s="25">
        <f t="shared" si="14"/>
        <v>0</v>
      </c>
      <c r="AI20" s="25">
        <f t="shared" si="15"/>
        <v>0</v>
      </c>
      <c r="AJ20" s="25">
        <f t="shared" si="16"/>
        <v>0</v>
      </c>
      <c r="AK20" s="25">
        <f t="shared" si="17"/>
        <v>0</v>
      </c>
      <c r="AL20" s="25">
        <f t="shared" si="18"/>
        <v>0</v>
      </c>
      <c r="AM20" s="25">
        <f t="shared" si="19"/>
        <v>0</v>
      </c>
    </row>
    <row r="21" spans="1:39" x14ac:dyDescent="0.3">
      <c r="A21" s="4">
        <f t="shared" si="28"/>
        <v>12</v>
      </c>
      <c r="B21">
        <v>11.664504371888091</v>
      </c>
      <c r="C21" s="5" t="str">
        <f t="shared" si="0"/>
        <v>NA</v>
      </c>
      <c r="D21" s="6" t="str">
        <f t="shared" si="20"/>
        <v>NA</v>
      </c>
      <c r="E21" s="7" t="str">
        <f t="shared" si="1"/>
        <v>NA</v>
      </c>
      <c r="F21" s="7" t="str">
        <f t="shared" si="21"/>
        <v>NA</v>
      </c>
      <c r="G21" s="7" t="str">
        <f t="shared" si="2"/>
        <v>NA</v>
      </c>
      <c r="H21" s="7" t="str">
        <f t="shared" si="3"/>
        <v>NA</v>
      </c>
      <c r="I21" s="14" t="str">
        <f t="shared" si="22"/>
        <v>NA</v>
      </c>
      <c r="J21" s="14" t="str">
        <f t="shared" si="4"/>
        <v>NA</v>
      </c>
      <c r="K21" s="18"/>
      <c r="L21" s="7" t="str">
        <f t="shared" si="5"/>
        <v>NA</v>
      </c>
      <c r="M21" s="7" t="str">
        <f t="shared" si="6"/>
        <v>NA</v>
      </c>
      <c r="N21" s="14" t="str">
        <f t="shared" si="23"/>
        <v>NA</v>
      </c>
      <c r="O21" s="13" t="str">
        <f t="shared" si="7"/>
        <v>NA</v>
      </c>
      <c r="P21" s="7" t="str">
        <f t="shared" si="24"/>
        <v>NA</v>
      </c>
      <c r="Q21" s="12">
        <f t="shared" si="29"/>
        <v>11</v>
      </c>
      <c r="R21" s="9">
        <v>11.664504371888091</v>
      </c>
      <c r="S21" s="11">
        <f t="shared" si="32"/>
        <v>5.8000000000000024E-2</v>
      </c>
      <c r="T21" s="10">
        <f t="shared" si="25"/>
        <v>87232.438618268163</v>
      </c>
      <c r="U21" s="10">
        <f t="shared" si="33"/>
        <v>91529.176917151577</v>
      </c>
      <c r="V21" s="10">
        <f t="shared" si="26"/>
        <v>3245.6874528961253</v>
      </c>
      <c r="W21" s="10">
        <f t="shared" si="27"/>
        <v>82709.994888543879</v>
      </c>
      <c r="X21" s="9">
        <f t="shared" si="8"/>
        <v>278.25335302872861</v>
      </c>
      <c r="Y21" s="9">
        <f t="shared" si="30"/>
        <v>8125.0656991872529</v>
      </c>
      <c r="AA21" s="10">
        <f t="shared" si="9"/>
        <v>7542.4257517795395</v>
      </c>
      <c r="AB21" s="10">
        <f t="shared" si="31"/>
        <v>90509.109021354467</v>
      </c>
      <c r="AC21" s="23"/>
      <c r="AD21" s="25" t="str">
        <f t="shared" si="10"/>
        <v>NA</v>
      </c>
      <c r="AE21" s="25" t="str">
        <f t="shared" si="11"/>
        <v>NA</v>
      </c>
      <c r="AF21" s="25" t="str">
        <f t="shared" si="12"/>
        <v>NA</v>
      </c>
      <c r="AG21" s="25">
        <f t="shared" si="13"/>
        <v>0</v>
      </c>
      <c r="AH21" s="25">
        <f t="shared" si="14"/>
        <v>0</v>
      </c>
      <c r="AI21" s="25">
        <f t="shared" si="15"/>
        <v>0</v>
      </c>
      <c r="AJ21" s="25">
        <f t="shared" si="16"/>
        <v>0</v>
      </c>
      <c r="AK21" s="25">
        <f t="shared" si="17"/>
        <v>0</v>
      </c>
      <c r="AL21" s="25">
        <f t="shared" si="18"/>
        <v>0</v>
      </c>
      <c r="AM21" s="25">
        <f t="shared" si="19"/>
        <v>0</v>
      </c>
    </row>
    <row r="22" spans="1:39" x14ac:dyDescent="0.3">
      <c r="A22" s="4">
        <f t="shared" si="28"/>
        <v>13</v>
      </c>
      <c r="B22">
        <v>11.536194823797322</v>
      </c>
      <c r="C22" s="5" t="str">
        <f t="shared" si="0"/>
        <v>NA</v>
      </c>
      <c r="D22" s="6" t="str">
        <f t="shared" si="20"/>
        <v>NA</v>
      </c>
      <c r="E22" s="7" t="str">
        <f t="shared" si="1"/>
        <v>NA</v>
      </c>
      <c r="F22" s="7" t="str">
        <f t="shared" si="21"/>
        <v>NA</v>
      </c>
      <c r="G22" s="7" t="str">
        <f t="shared" si="2"/>
        <v>NA</v>
      </c>
      <c r="H22" s="7" t="str">
        <f>IF(C22="NA","NA",IF(H21="NA",G22,H21+G22))</f>
        <v>NA</v>
      </c>
      <c r="I22" s="14" t="str">
        <f t="shared" si="22"/>
        <v>NA</v>
      </c>
      <c r="J22" s="14" t="str">
        <f>IF(C22="NA","NA",IF(J21="NA",I22,J21+I22))</f>
        <v>NA</v>
      </c>
      <c r="K22" s="18"/>
      <c r="L22" s="7" t="str">
        <f t="shared" si="5"/>
        <v>NA</v>
      </c>
      <c r="M22" s="7" t="str">
        <f>IF(C22="NA","NA",IF(M21="NA",L22,M21+L22))</f>
        <v>NA</v>
      </c>
      <c r="N22" s="14" t="str">
        <f t="shared" si="23"/>
        <v>NA</v>
      </c>
      <c r="O22" s="13" t="str">
        <f>IF(C22="NA","NA",IF(O21="NA",N22,O21+N22))</f>
        <v>NA</v>
      </c>
      <c r="P22" s="7" t="str">
        <f t="shared" si="24"/>
        <v>NA</v>
      </c>
      <c r="Q22" s="12">
        <f t="shared" si="29"/>
        <v>12</v>
      </c>
      <c r="R22" s="9">
        <v>11.536194823797322</v>
      </c>
      <c r="S22" s="11">
        <f t="shared" si="32"/>
        <v>-1.0999999999999999E-2</v>
      </c>
      <c r="T22" s="10">
        <f t="shared" si="25"/>
        <v>95564.654906464842</v>
      </c>
      <c r="U22" s="10">
        <f t="shared" si="33"/>
        <v>93732.340861977165</v>
      </c>
      <c r="V22" s="10">
        <f t="shared" si="26"/>
        <v>9374.7397962672167</v>
      </c>
      <c r="W22" s="10">
        <f t="shared" si="27"/>
        <v>92084.73468481109</v>
      </c>
      <c r="X22" s="9">
        <f t="shared" si="8"/>
        <v>812.63709043198799</v>
      </c>
      <c r="Y22" s="9">
        <f t="shared" si="30"/>
        <v>8937.7027896192412</v>
      </c>
      <c r="AA22" s="10">
        <f t="shared" si="9"/>
        <v>7542.4257517795395</v>
      </c>
      <c r="AB22" s="10">
        <f t="shared" si="31"/>
        <v>98051.534773134001</v>
      </c>
      <c r="AC22" s="23"/>
      <c r="AD22" s="25" t="str">
        <f t="shared" si="10"/>
        <v>NA</v>
      </c>
      <c r="AE22" s="25" t="str">
        <f t="shared" si="11"/>
        <v>NA</v>
      </c>
      <c r="AF22" s="25" t="str">
        <f t="shared" si="12"/>
        <v>NA</v>
      </c>
      <c r="AG22" s="25">
        <f t="shared" si="13"/>
        <v>0</v>
      </c>
      <c r="AH22" s="25">
        <f t="shared" si="14"/>
        <v>0</v>
      </c>
      <c r="AI22" s="25">
        <f t="shared" si="15"/>
        <v>0</v>
      </c>
      <c r="AJ22" s="25">
        <f t="shared" si="16"/>
        <v>0</v>
      </c>
      <c r="AK22" s="25">
        <f t="shared" si="17"/>
        <v>0</v>
      </c>
      <c r="AL22" s="25">
        <f t="shared" si="18"/>
        <v>0</v>
      </c>
      <c r="AM22" s="25">
        <f t="shared" si="19"/>
        <v>0</v>
      </c>
    </row>
    <row r="23" spans="1:39" x14ac:dyDescent="0.3">
      <c r="A23" s="4">
        <f t="shared" si="28"/>
        <v>14</v>
      </c>
      <c r="B23">
        <v>12.470626604524904</v>
      </c>
      <c r="C23" s="5" t="str">
        <f t="shared" si="0"/>
        <v>NA</v>
      </c>
      <c r="D23" s="6" t="str">
        <f t="shared" si="20"/>
        <v>NA</v>
      </c>
      <c r="E23" s="7" t="str">
        <f t="shared" si="1"/>
        <v>NA</v>
      </c>
      <c r="F23" s="7" t="str">
        <f t="shared" si="21"/>
        <v>NA</v>
      </c>
      <c r="G23" s="7" t="str">
        <f t="shared" si="2"/>
        <v>NA</v>
      </c>
      <c r="H23" s="7" t="str">
        <f t="shared" ref="H23:H86" si="34">IF(C23="NA","NA",IF(H22="NA",G23,H22+G23))</f>
        <v>NA</v>
      </c>
      <c r="I23" s="14" t="str">
        <f t="shared" si="22"/>
        <v>NA</v>
      </c>
      <c r="J23" s="14" t="str">
        <f t="shared" ref="J23:J86" si="35">IF(C23="NA","NA",IF(J22="NA",I23,J22+I23))</f>
        <v>NA</v>
      </c>
      <c r="K23" s="18"/>
      <c r="L23" s="7" t="str">
        <f t="shared" si="5"/>
        <v>NA</v>
      </c>
      <c r="M23" s="7" t="str">
        <f t="shared" ref="M23:M86" si="36">IF(C23="NA","NA",IF(M22="NA",L23,M22+L23))</f>
        <v>NA</v>
      </c>
      <c r="N23" s="14" t="str">
        <f t="shared" si="23"/>
        <v>NA</v>
      </c>
      <c r="O23" s="13" t="str">
        <f t="shared" ref="O23:O86" si="37">IF(C23="NA","NA",IF(O22="NA",N23,O22+N23))</f>
        <v>NA</v>
      </c>
      <c r="P23" s="7" t="str">
        <f t="shared" si="24"/>
        <v>NA</v>
      </c>
      <c r="Q23" s="12">
        <f t="shared" si="29"/>
        <v>13</v>
      </c>
      <c r="R23" s="9">
        <v>12.470626604524904</v>
      </c>
      <c r="S23" s="11">
        <f t="shared" si="32"/>
        <v>8.0999999999999919E-2</v>
      </c>
      <c r="T23" s="10">
        <f t="shared" si="25"/>
        <v>103966.30633039618</v>
      </c>
      <c r="U23" s="10">
        <f t="shared" si="33"/>
        <v>111458.75419156217</v>
      </c>
      <c r="V23" s="10">
        <f t="shared" si="26"/>
        <v>1000</v>
      </c>
      <c r="W23" s="10">
        <f t="shared" si="27"/>
        <v>93084.73468481109</v>
      </c>
      <c r="X23" s="9">
        <f t="shared" si="8"/>
        <v>80.188432523282756</v>
      </c>
      <c r="Y23" s="9">
        <f t="shared" si="30"/>
        <v>9017.8912221425235</v>
      </c>
      <c r="AA23" s="10">
        <f t="shared" si="9"/>
        <v>7542.4257517795395</v>
      </c>
      <c r="AB23" s="10">
        <f t="shared" si="31"/>
        <v>105593.96052491353</v>
      </c>
      <c r="AC23" s="23"/>
      <c r="AD23" s="25" t="str">
        <f t="shared" si="10"/>
        <v>NA</v>
      </c>
      <c r="AE23" s="25" t="str">
        <f t="shared" si="11"/>
        <v>NA</v>
      </c>
      <c r="AF23" s="25" t="str">
        <f t="shared" si="12"/>
        <v>NA</v>
      </c>
      <c r="AG23" s="25">
        <f t="shared" si="13"/>
        <v>0</v>
      </c>
      <c r="AH23" s="25">
        <f t="shared" si="14"/>
        <v>0</v>
      </c>
      <c r="AI23" s="25">
        <f t="shared" si="15"/>
        <v>0</v>
      </c>
      <c r="AJ23" s="25">
        <f t="shared" si="16"/>
        <v>0</v>
      </c>
      <c r="AK23" s="25">
        <f t="shared" si="17"/>
        <v>0</v>
      </c>
      <c r="AL23" s="25">
        <f t="shared" si="18"/>
        <v>0</v>
      </c>
      <c r="AM23" s="25">
        <f t="shared" si="19"/>
        <v>0</v>
      </c>
    </row>
    <row r="24" spans="1:39" x14ac:dyDescent="0.3">
      <c r="A24" s="4">
        <f t="shared" si="28"/>
        <v>15</v>
      </c>
      <c r="B24">
        <v>13.642865505350246</v>
      </c>
      <c r="C24" s="5" t="str">
        <f t="shared" si="0"/>
        <v>NA</v>
      </c>
      <c r="D24" s="6" t="str">
        <f t="shared" si="20"/>
        <v>NA</v>
      </c>
      <c r="E24" s="7" t="str">
        <f t="shared" si="1"/>
        <v>NA</v>
      </c>
      <c r="F24" s="7" t="str">
        <f t="shared" si="21"/>
        <v>NA</v>
      </c>
      <c r="G24" s="7" t="str">
        <f t="shared" si="2"/>
        <v>NA</v>
      </c>
      <c r="H24" s="7" t="str">
        <f t="shared" si="34"/>
        <v>NA</v>
      </c>
      <c r="I24" s="14" t="str">
        <f t="shared" si="22"/>
        <v>NA</v>
      </c>
      <c r="J24" s="14" t="str">
        <f t="shared" si="35"/>
        <v>NA</v>
      </c>
      <c r="K24" s="18"/>
      <c r="L24" s="7" t="str">
        <f t="shared" si="5"/>
        <v>NA</v>
      </c>
      <c r="M24" s="7" t="str">
        <f t="shared" si="36"/>
        <v>NA</v>
      </c>
      <c r="N24" s="14" t="str">
        <f t="shared" si="23"/>
        <v>NA</v>
      </c>
      <c r="O24" s="13" t="str">
        <f t="shared" si="37"/>
        <v>NA</v>
      </c>
      <c r="P24" s="7" t="str">
        <f t="shared" si="24"/>
        <v>NA</v>
      </c>
      <c r="Q24" s="12">
        <f t="shared" si="29"/>
        <v>14</v>
      </c>
      <c r="R24" s="9">
        <v>13.642865505350246</v>
      </c>
      <c r="S24" s="11">
        <f t="shared" si="32"/>
        <v>9.4000000000000042E-2</v>
      </c>
      <c r="T24" s="10">
        <f t="shared" si="25"/>
        <v>112437.97151619391</v>
      </c>
      <c r="U24" s="10">
        <f t="shared" si="33"/>
        <v>123029.87708556902</v>
      </c>
      <c r="V24" s="10">
        <f t="shared" si="26"/>
        <v>1000</v>
      </c>
      <c r="W24" s="10">
        <f t="shared" si="27"/>
        <v>94084.73468481109</v>
      </c>
      <c r="X24" s="9">
        <f t="shared" si="8"/>
        <v>73.29838439056924</v>
      </c>
      <c r="Y24" s="9">
        <f t="shared" si="30"/>
        <v>9091.189606533093</v>
      </c>
      <c r="AA24" s="10">
        <f t="shared" si="9"/>
        <v>7542.4257517795395</v>
      </c>
      <c r="AB24" s="10">
        <f t="shared" si="31"/>
        <v>113136.38627669307</v>
      </c>
      <c r="AC24" s="23"/>
      <c r="AD24" s="25" t="str">
        <f t="shared" si="10"/>
        <v>NA</v>
      </c>
      <c r="AE24" s="25" t="str">
        <f t="shared" si="11"/>
        <v>NA</v>
      </c>
      <c r="AF24" s="25" t="str">
        <f t="shared" si="12"/>
        <v>NA</v>
      </c>
      <c r="AG24" s="25">
        <f t="shared" si="13"/>
        <v>0</v>
      </c>
      <c r="AH24" s="25">
        <f t="shared" si="14"/>
        <v>0</v>
      </c>
      <c r="AI24" s="25">
        <f t="shared" si="15"/>
        <v>0</v>
      </c>
      <c r="AJ24" s="25">
        <f t="shared" si="16"/>
        <v>0</v>
      </c>
      <c r="AK24" s="25">
        <f t="shared" si="17"/>
        <v>0</v>
      </c>
      <c r="AL24" s="25">
        <f t="shared" si="18"/>
        <v>0</v>
      </c>
      <c r="AM24" s="25">
        <f t="shared" si="19"/>
        <v>0</v>
      </c>
    </row>
    <row r="25" spans="1:39" x14ac:dyDescent="0.3">
      <c r="A25" s="4">
        <f t="shared" si="28"/>
        <v>16</v>
      </c>
      <c r="B25">
        <v>14.652437552746164</v>
      </c>
      <c r="C25" s="5" t="str">
        <f t="shared" si="0"/>
        <v>NA</v>
      </c>
      <c r="D25" s="6" t="str">
        <f t="shared" si="20"/>
        <v>NA</v>
      </c>
      <c r="E25" s="7" t="str">
        <f t="shared" si="1"/>
        <v>NA</v>
      </c>
      <c r="F25" s="7" t="str">
        <f t="shared" si="21"/>
        <v>NA</v>
      </c>
      <c r="G25" s="7" t="str">
        <f t="shared" si="2"/>
        <v>NA</v>
      </c>
      <c r="H25" s="7" t="str">
        <f t="shared" si="34"/>
        <v>NA</v>
      </c>
      <c r="I25" s="14" t="str">
        <f t="shared" si="22"/>
        <v>NA</v>
      </c>
      <c r="J25" s="14" t="str">
        <f t="shared" si="35"/>
        <v>NA</v>
      </c>
      <c r="K25" s="18"/>
      <c r="L25" s="7" t="str">
        <f t="shared" si="5"/>
        <v>NA</v>
      </c>
      <c r="M25" s="7" t="str">
        <f t="shared" si="36"/>
        <v>NA</v>
      </c>
      <c r="N25" s="14" t="str">
        <f t="shared" si="23"/>
        <v>NA</v>
      </c>
      <c r="O25" s="13" t="str">
        <f t="shared" si="37"/>
        <v>NA</v>
      </c>
      <c r="P25" s="7" t="str">
        <f t="shared" si="24"/>
        <v>NA</v>
      </c>
      <c r="Q25" s="12">
        <f t="shared" si="29"/>
        <v>15</v>
      </c>
      <c r="R25" s="9">
        <v>14.652437552746164</v>
      </c>
      <c r="S25" s="11">
        <f t="shared" si="32"/>
        <v>7.4000000000000038E-2</v>
      </c>
      <c r="T25" s="10">
        <f t="shared" si="25"/>
        <v>120980.23391187321</v>
      </c>
      <c r="U25" s="10">
        <f t="shared" si="33"/>
        <v>133208.08798990113</v>
      </c>
      <c r="V25" s="10">
        <f t="shared" si="26"/>
        <v>1000</v>
      </c>
      <c r="W25" s="10">
        <f t="shared" si="27"/>
        <v>95084.73468481109</v>
      </c>
      <c r="X25" s="9">
        <f t="shared" si="8"/>
        <v>68.248030158816803</v>
      </c>
      <c r="Y25" s="9">
        <f t="shared" si="30"/>
        <v>9159.4376366919096</v>
      </c>
      <c r="AA25" s="10">
        <f t="shared" si="9"/>
        <v>7542.4257517795395</v>
      </c>
      <c r="AB25" s="10">
        <f t="shared" si="31"/>
        <v>120678.8120284726</v>
      </c>
      <c r="AC25" s="23"/>
      <c r="AD25" s="25" t="str">
        <f t="shared" si="10"/>
        <v>NA</v>
      </c>
      <c r="AE25" s="25" t="str">
        <f t="shared" si="11"/>
        <v>NA</v>
      </c>
      <c r="AF25" s="25" t="str">
        <f t="shared" si="12"/>
        <v>NA</v>
      </c>
      <c r="AG25" s="25">
        <f t="shared" si="13"/>
        <v>0</v>
      </c>
      <c r="AH25" s="25">
        <f t="shared" si="14"/>
        <v>0</v>
      </c>
      <c r="AI25" s="25">
        <f t="shared" si="15"/>
        <v>0</v>
      </c>
      <c r="AJ25" s="25">
        <f t="shared" si="16"/>
        <v>0</v>
      </c>
      <c r="AK25" s="25">
        <f t="shared" si="17"/>
        <v>0</v>
      </c>
      <c r="AL25" s="25">
        <f t="shared" si="18"/>
        <v>0</v>
      </c>
      <c r="AM25" s="25">
        <f t="shared" si="19"/>
        <v>0</v>
      </c>
    </row>
    <row r="26" spans="1:39" x14ac:dyDescent="0.3">
      <c r="A26" s="4">
        <f t="shared" si="28"/>
        <v>17</v>
      </c>
      <c r="B26">
        <v>13.919815675108856</v>
      </c>
      <c r="C26" s="5" t="str">
        <f t="shared" si="0"/>
        <v>NA</v>
      </c>
      <c r="D26" s="6" t="str">
        <f t="shared" si="20"/>
        <v>NA</v>
      </c>
      <c r="E26" s="7" t="str">
        <f t="shared" si="1"/>
        <v>NA</v>
      </c>
      <c r="F26" s="7" t="str">
        <f t="shared" si="21"/>
        <v>NA</v>
      </c>
      <c r="G26" s="7" t="str">
        <f t="shared" si="2"/>
        <v>NA</v>
      </c>
      <c r="H26" s="7" t="str">
        <f t="shared" si="34"/>
        <v>NA</v>
      </c>
      <c r="I26" s="14" t="str">
        <f t="shared" si="22"/>
        <v>NA</v>
      </c>
      <c r="J26" s="14" t="str">
        <f t="shared" si="35"/>
        <v>NA</v>
      </c>
      <c r="K26" s="18"/>
      <c r="L26" s="7" t="str">
        <f t="shared" si="5"/>
        <v>NA</v>
      </c>
      <c r="M26" s="7" t="str">
        <f t="shared" si="36"/>
        <v>NA</v>
      </c>
      <c r="N26" s="14" t="str">
        <f t="shared" si="23"/>
        <v>NA</v>
      </c>
      <c r="O26" s="13" t="str">
        <f t="shared" si="37"/>
        <v>NA</v>
      </c>
      <c r="P26" s="7" t="str">
        <f t="shared" si="24"/>
        <v>NA</v>
      </c>
      <c r="Q26" s="12">
        <f t="shared" si="29"/>
        <v>16</v>
      </c>
      <c r="R26" s="9">
        <v>13.919815675108856</v>
      </c>
      <c r="S26" s="11">
        <f t="shared" si="32"/>
        <v>-5.0000000000000024E-2</v>
      </c>
      <c r="T26" s="10">
        <f t="shared" si="25"/>
        <v>129593.6818275165</v>
      </c>
      <c r="U26" s="10">
        <f t="shared" si="33"/>
        <v>127497.68359040607</v>
      </c>
      <c r="V26" s="10">
        <f t="shared" si="26"/>
        <v>9638.4239888899665</v>
      </c>
      <c r="W26" s="10">
        <f t="shared" si="27"/>
        <v>104723.15867370105</v>
      </c>
      <c r="X26" s="9">
        <f t="shared" si="8"/>
        <v>692.42468534444811</v>
      </c>
      <c r="Y26" s="9">
        <f t="shared" si="30"/>
        <v>9851.862322036357</v>
      </c>
      <c r="AA26" s="10">
        <f t="shared" si="9"/>
        <v>7542.4257517795395</v>
      </c>
      <c r="AB26" s="10">
        <f t="shared" si="31"/>
        <v>128221.23778025214</v>
      </c>
      <c r="AC26" s="23"/>
      <c r="AD26" s="25" t="str">
        <f t="shared" si="10"/>
        <v>NA</v>
      </c>
      <c r="AE26" s="25" t="str">
        <f t="shared" si="11"/>
        <v>NA</v>
      </c>
      <c r="AF26" s="25" t="str">
        <f t="shared" si="12"/>
        <v>NA</v>
      </c>
      <c r="AG26" s="25">
        <f t="shared" si="13"/>
        <v>0</v>
      </c>
      <c r="AH26" s="25">
        <f t="shared" si="14"/>
        <v>0</v>
      </c>
      <c r="AI26" s="25">
        <f t="shared" si="15"/>
        <v>0</v>
      </c>
      <c r="AJ26" s="25">
        <f t="shared" si="16"/>
        <v>0</v>
      </c>
      <c r="AK26" s="25">
        <f t="shared" si="17"/>
        <v>0</v>
      </c>
      <c r="AL26" s="25">
        <f t="shared" si="18"/>
        <v>0</v>
      </c>
      <c r="AM26" s="25">
        <f t="shared" si="19"/>
        <v>0</v>
      </c>
    </row>
    <row r="27" spans="1:39" x14ac:dyDescent="0.3">
      <c r="A27" s="4">
        <f t="shared" si="28"/>
        <v>18</v>
      </c>
      <c r="B27">
        <v>16.634179731755083</v>
      </c>
      <c r="C27" s="5" t="str">
        <f t="shared" si="0"/>
        <v>NA</v>
      </c>
      <c r="D27" s="6" t="str">
        <f t="shared" si="20"/>
        <v>NA</v>
      </c>
      <c r="E27" s="7" t="str">
        <f t="shared" si="1"/>
        <v>NA</v>
      </c>
      <c r="F27" s="7" t="str">
        <f t="shared" si="21"/>
        <v>NA</v>
      </c>
      <c r="G27" s="7" t="str">
        <f t="shared" si="2"/>
        <v>NA</v>
      </c>
      <c r="H27" s="7" t="str">
        <f t="shared" si="34"/>
        <v>NA</v>
      </c>
      <c r="I27" s="14" t="str">
        <f t="shared" si="22"/>
        <v>NA</v>
      </c>
      <c r="J27" s="14" t="str">
        <f t="shared" si="35"/>
        <v>NA</v>
      </c>
      <c r="K27" s="18"/>
      <c r="L27" s="7" t="str">
        <f t="shared" si="5"/>
        <v>NA</v>
      </c>
      <c r="M27" s="7" t="str">
        <f t="shared" si="36"/>
        <v>NA</v>
      </c>
      <c r="N27" s="14" t="str">
        <f t="shared" si="23"/>
        <v>NA</v>
      </c>
      <c r="O27" s="13" t="str">
        <f t="shared" si="37"/>
        <v>NA</v>
      </c>
      <c r="P27" s="7" t="str">
        <f t="shared" si="24"/>
        <v>NA</v>
      </c>
      <c r="Q27" s="12">
        <f t="shared" si="29"/>
        <v>17</v>
      </c>
      <c r="R27" s="9">
        <v>16.634179731755083</v>
      </c>
      <c r="S27" s="11">
        <f t="shared" si="32"/>
        <v>0.19500000000000001</v>
      </c>
      <c r="T27" s="10">
        <f t="shared" si="25"/>
        <v>138278.90847579006</v>
      </c>
      <c r="U27" s="10">
        <f t="shared" si="33"/>
        <v>163877.6485572588</v>
      </c>
      <c r="V27" s="10">
        <f t="shared" si="26"/>
        <v>1000</v>
      </c>
      <c r="W27" s="10">
        <f t="shared" si="27"/>
        <v>105723.15867370105</v>
      </c>
      <c r="X27" s="9">
        <f t="shared" si="8"/>
        <v>60.117181377508743</v>
      </c>
      <c r="Y27" s="9">
        <f t="shared" si="30"/>
        <v>9911.979503413866</v>
      </c>
      <c r="AA27" s="10">
        <f t="shared" si="9"/>
        <v>7542.4257517795395</v>
      </c>
      <c r="AB27" s="10">
        <f t="shared" si="31"/>
        <v>135763.66353203167</v>
      </c>
      <c r="AC27" s="23"/>
      <c r="AD27" s="25" t="str">
        <f t="shared" si="10"/>
        <v>NA</v>
      </c>
      <c r="AE27" s="25" t="str">
        <f t="shared" si="11"/>
        <v>NA</v>
      </c>
      <c r="AF27" s="25" t="str">
        <f t="shared" si="12"/>
        <v>NA</v>
      </c>
      <c r="AG27" s="25">
        <f t="shared" si="13"/>
        <v>0</v>
      </c>
      <c r="AH27" s="25">
        <f t="shared" si="14"/>
        <v>0</v>
      </c>
      <c r="AI27" s="25">
        <f t="shared" si="15"/>
        <v>0</v>
      </c>
      <c r="AJ27" s="25">
        <f t="shared" si="16"/>
        <v>0</v>
      </c>
      <c r="AK27" s="25">
        <f t="shared" si="17"/>
        <v>0</v>
      </c>
      <c r="AL27" s="25">
        <f t="shared" si="18"/>
        <v>0</v>
      </c>
      <c r="AM27" s="25">
        <f t="shared" si="19"/>
        <v>0</v>
      </c>
    </row>
    <row r="28" spans="1:39" x14ac:dyDescent="0.3">
      <c r="A28" s="4">
        <f t="shared" si="28"/>
        <v>19</v>
      </c>
      <c r="B28">
        <v>16.351398676315245</v>
      </c>
      <c r="C28" s="5" t="str">
        <f t="shared" si="0"/>
        <v>NA</v>
      </c>
      <c r="D28" s="6" t="str">
        <f t="shared" si="20"/>
        <v>NA</v>
      </c>
      <c r="E28" s="7" t="str">
        <f t="shared" si="1"/>
        <v>NA</v>
      </c>
      <c r="F28" s="7" t="str">
        <f t="shared" si="21"/>
        <v>NA</v>
      </c>
      <c r="G28" s="7" t="str">
        <f t="shared" si="2"/>
        <v>NA</v>
      </c>
      <c r="H28" s="7" t="str">
        <f t="shared" si="34"/>
        <v>NA</v>
      </c>
      <c r="I28" s="14" t="str">
        <f t="shared" si="22"/>
        <v>NA</v>
      </c>
      <c r="J28" s="14" t="str">
        <f t="shared" si="35"/>
        <v>NA</v>
      </c>
      <c r="K28" s="18"/>
      <c r="L28" s="7" t="str">
        <f t="shared" si="5"/>
        <v>NA</v>
      </c>
      <c r="M28" s="7" t="str">
        <f t="shared" si="36"/>
        <v>NA</v>
      </c>
      <c r="N28" s="14" t="str">
        <f t="shared" si="23"/>
        <v>NA</v>
      </c>
      <c r="O28" s="13" t="str">
        <f t="shared" si="37"/>
        <v>NA</v>
      </c>
      <c r="P28" s="7" t="str">
        <f t="shared" si="24"/>
        <v>NA</v>
      </c>
      <c r="Q28" s="12">
        <f t="shared" si="29"/>
        <v>18</v>
      </c>
      <c r="R28" s="9">
        <v>16.351398676315245</v>
      </c>
      <c r="S28" s="11">
        <f t="shared" si="32"/>
        <v>-1.7000000000000071E-2</v>
      </c>
      <c r="T28" s="10">
        <f t="shared" si="25"/>
        <v>147036.5120127995</v>
      </c>
      <c r="U28" s="10">
        <f t="shared" si="33"/>
        <v>162074.72853178537</v>
      </c>
      <c r="V28" s="10">
        <f t="shared" si="26"/>
        <v>1000</v>
      </c>
      <c r="W28" s="10">
        <f t="shared" si="27"/>
        <v>106723.15867370105</v>
      </c>
      <c r="X28" s="9">
        <f t="shared" si="8"/>
        <v>61.156847789937686</v>
      </c>
      <c r="Y28" s="9">
        <f t="shared" si="30"/>
        <v>9973.1363512038042</v>
      </c>
      <c r="AA28" s="10">
        <f t="shared" si="9"/>
        <v>7542.4257517795395</v>
      </c>
      <c r="AB28" s="10">
        <f t="shared" si="31"/>
        <v>143306.08928381122</v>
      </c>
      <c r="AC28" s="23"/>
      <c r="AD28" s="25" t="str">
        <f t="shared" si="10"/>
        <v>NA</v>
      </c>
      <c r="AE28" s="25" t="str">
        <f t="shared" si="11"/>
        <v>NA</v>
      </c>
      <c r="AF28" s="25" t="str">
        <f t="shared" si="12"/>
        <v>NA</v>
      </c>
      <c r="AG28" s="25">
        <f t="shared" si="13"/>
        <v>0</v>
      </c>
      <c r="AH28" s="25">
        <f t="shared" si="14"/>
        <v>0</v>
      </c>
      <c r="AI28" s="25">
        <f t="shared" si="15"/>
        <v>0</v>
      </c>
      <c r="AJ28" s="25">
        <f t="shared" si="16"/>
        <v>0</v>
      </c>
      <c r="AK28" s="25">
        <f t="shared" si="17"/>
        <v>0</v>
      </c>
      <c r="AL28" s="25">
        <f t="shared" si="18"/>
        <v>0</v>
      </c>
      <c r="AM28" s="25">
        <f t="shared" si="19"/>
        <v>0</v>
      </c>
    </row>
    <row r="29" spans="1:39" x14ac:dyDescent="0.3">
      <c r="A29" s="4">
        <f t="shared" si="28"/>
        <v>20</v>
      </c>
      <c r="B29">
        <v>15.206800768973178</v>
      </c>
      <c r="C29" s="5" t="str">
        <f t="shared" si="0"/>
        <v>NA</v>
      </c>
      <c r="D29" s="6" t="str">
        <f t="shared" si="20"/>
        <v>NA</v>
      </c>
      <c r="E29" s="7" t="str">
        <f t="shared" si="1"/>
        <v>NA</v>
      </c>
      <c r="F29" s="7" t="str">
        <f t="shared" si="21"/>
        <v>NA</v>
      </c>
      <c r="G29" s="7" t="str">
        <f t="shared" si="2"/>
        <v>NA</v>
      </c>
      <c r="H29" s="7" t="str">
        <f t="shared" si="34"/>
        <v>NA</v>
      </c>
      <c r="I29" s="14" t="str">
        <f t="shared" si="22"/>
        <v>NA</v>
      </c>
      <c r="J29" s="14" t="str">
        <f t="shared" si="35"/>
        <v>NA</v>
      </c>
      <c r="K29" s="18"/>
      <c r="L29" s="7" t="str">
        <f t="shared" si="5"/>
        <v>NA</v>
      </c>
      <c r="M29" s="7" t="str">
        <f t="shared" si="36"/>
        <v>NA</v>
      </c>
      <c r="N29" s="14" t="str">
        <f t="shared" si="23"/>
        <v>NA</v>
      </c>
      <c r="O29" s="13" t="str">
        <f t="shared" si="37"/>
        <v>NA</v>
      </c>
      <c r="P29" s="7" t="str">
        <f t="shared" si="24"/>
        <v>NA</v>
      </c>
      <c r="Q29" s="12">
        <f t="shared" si="29"/>
        <v>19</v>
      </c>
      <c r="R29" s="9">
        <v>15.206800768973178</v>
      </c>
      <c r="S29" s="11">
        <f t="shared" si="32"/>
        <v>-7.0000000000000007E-2</v>
      </c>
      <c r="T29" s="10">
        <f t="shared" si="25"/>
        <v>155867.09557928378</v>
      </c>
      <c r="U29" s="10">
        <f t="shared" si="33"/>
        <v>151659.49753456039</v>
      </c>
      <c r="V29" s="10">
        <f t="shared" si="26"/>
        <v>11750.023796502928</v>
      </c>
      <c r="W29" s="10">
        <f t="shared" si="27"/>
        <v>118473.18247020397</v>
      </c>
      <c r="X29" s="9">
        <f t="shared" si="8"/>
        <v>772.6821686568552</v>
      </c>
      <c r="Y29" s="9">
        <f t="shared" si="30"/>
        <v>10745.818519860659</v>
      </c>
      <c r="AA29" s="10">
        <f t="shared" si="9"/>
        <v>7542.4257517795395</v>
      </c>
      <c r="AB29" s="10">
        <f t="shared" si="31"/>
        <v>150848.51503559077</v>
      </c>
      <c r="AC29" s="23"/>
      <c r="AD29" s="25" t="str">
        <f t="shared" si="10"/>
        <v>NA</v>
      </c>
      <c r="AE29" s="25" t="str">
        <f t="shared" si="11"/>
        <v>NA</v>
      </c>
      <c r="AF29" s="25" t="str">
        <f t="shared" si="12"/>
        <v>NA</v>
      </c>
      <c r="AG29" s="25">
        <f t="shared" si="13"/>
        <v>0</v>
      </c>
      <c r="AH29" s="25">
        <f t="shared" si="14"/>
        <v>0</v>
      </c>
      <c r="AI29" s="25">
        <f t="shared" si="15"/>
        <v>0</v>
      </c>
      <c r="AJ29" s="25">
        <f t="shared" si="16"/>
        <v>0</v>
      </c>
      <c r="AK29" s="25">
        <f t="shared" si="17"/>
        <v>0</v>
      </c>
      <c r="AL29" s="25">
        <f t="shared" si="18"/>
        <v>0</v>
      </c>
      <c r="AM29" s="25">
        <f t="shared" si="19"/>
        <v>0</v>
      </c>
    </row>
    <row r="30" spans="1:39" x14ac:dyDescent="0.3">
      <c r="A30" s="4">
        <f t="shared" si="28"/>
        <v>21</v>
      </c>
      <c r="B30">
        <v>16.149622416649517</v>
      </c>
      <c r="C30" s="5" t="str">
        <f t="shared" si="0"/>
        <v>NA</v>
      </c>
      <c r="D30" s="6" t="str">
        <f t="shared" si="20"/>
        <v>NA</v>
      </c>
      <c r="E30" s="7" t="str">
        <f t="shared" si="1"/>
        <v>NA</v>
      </c>
      <c r="F30" s="7" t="str">
        <f t="shared" si="21"/>
        <v>NA</v>
      </c>
      <c r="G30" s="7" t="str">
        <f t="shared" si="2"/>
        <v>NA</v>
      </c>
      <c r="H30" s="7" t="str">
        <f t="shared" si="34"/>
        <v>NA</v>
      </c>
      <c r="I30" s="14" t="str">
        <f t="shared" si="22"/>
        <v>NA</v>
      </c>
      <c r="J30" s="14" t="str">
        <f t="shared" si="35"/>
        <v>NA</v>
      </c>
      <c r="K30" s="18"/>
      <c r="L30" s="7" t="str">
        <f t="shared" si="5"/>
        <v>NA</v>
      </c>
      <c r="M30" s="7" t="str">
        <f t="shared" si="36"/>
        <v>NA</v>
      </c>
      <c r="N30" s="14" t="str">
        <f t="shared" si="23"/>
        <v>NA</v>
      </c>
      <c r="O30" s="13" t="str">
        <f t="shared" si="37"/>
        <v>NA</v>
      </c>
      <c r="P30" s="7" t="str">
        <f t="shared" si="24"/>
        <v>NA</v>
      </c>
      <c r="Q30" s="12">
        <f t="shared" si="29"/>
        <v>20</v>
      </c>
      <c r="R30" s="9">
        <v>16.149622416649517</v>
      </c>
      <c r="S30" s="11">
        <f t="shared" si="32"/>
        <v>6.2000000000000166E-2</v>
      </c>
      <c r="T30" s="10">
        <f t="shared" si="25"/>
        <v>164771.2673421553</v>
      </c>
      <c r="U30" s="10">
        <f t="shared" si="33"/>
        <v>173540.91165358931</v>
      </c>
      <c r="V30" s="10">
        <f t="shared" si="26"/>
        <v>1000</v>
      </c>
      <c r="W30" s="10">
        <f t="shared" si="27"/>
        <v>119473.18247020397</v>
      </c>
      <c r="X30" s="9">
        <f t="shared" si="8"/>
        <v>61.920952341835935</v>
      </c>
      <c r="Y30" s="9">
        <f t="shared" si="30"/>
        <v>10807.739472202495</v>
      </c>
      <c r="AA30" s="10">
        <f t="shared" si="9"/>
        <v>7542.4257517795395</v>
      </c>
      <c r="AB30" s="10">
        <f t="shared" si="31"/>
        <v>158390.94078737032</v>
      </c>
      <c r="AC30" s="23"/>
      <c r="AD30" s="25" t="str">
        <f t="shared" si="10"/>
        <v>NA</v>
      </c>
      <c r="AE30" s="25" t="str">
        <f t="shared" si="11"/>
        <v>NA</v>
      </c>
      <c r="AF30" s="25" t="str">
        <f t="shared" si="12"/>
        <v>NA</v>
      </c>
      <c r="AG30" s="25">
        <f t="shared" si="13"/>
        <v>0</v>
      </c>
      <c r="AH30" s="25">
        <f t="shared" si="14"/>
        <v>0</v>
      </c>
      <c r="AI30" s="25">
        <f t="shared" si="15"/>
        <v>0</v>
      </c>
      <c r="AJ30" s="25">
        <f t="shared" si="16"/>
        <v>0</v>
      </c>
      <c r="AK30" s="25">
        <f t="shared" si="17"/>
        <v>0</v>
      </c>
      <c r="AL30" s="25">
        <f t="shared" si="18"/>
        <v>0</v>
      </c>
      <c r="AM30" s="25">
        <f t="shared" si="19"/>
        <v>0</v>
      </c>
    </row>
    <row r="31" spans="1:39" x14ac:dyDescent="0.3">
      <c r="A31" s="4">
        <f t="shared" si="28"/>
        <v>22</v>
      </c>
      <c r="B31">
        <v>16.391866752899258</v>
      </c>
      <c r="C31" s="5" t="str">
        <f t="shared" si="0"/>
        <v>NA</v>
      </c>
      <c r="D31" s="6" t="str">
        <f t="shared" si="20"/>
        <v>NA</v>
      </c>
      <c r="E31" s="7" t="str">
        <f t="shared" si="1"/>
        <v>NA</v>
      </c>
      <c r="F31" s="7" t="str">
        <f t="shared" si="21"/>
        <v>NA</v>
      </c>
      <c r="G31" s="7" t="str">
        <f t="shared" si="2"/>
        <v>NA</v>
      </c>
      <c r="H31" s="7" t="str">
        <f t="shared" si="34"/>
        <v>NA</v>
      </c>
      <c r="I31" s="14" t="str">
        <f t="shared" si="22"/>
        <v>NA</v>
      </c>
      <c r="J31" s="14" t="str">
        <f t="shared" si="35"/>
        <v>NA</v>
      </c>
      <c r="K31" s="18"/>
      <c r="L31" s="7" t="str">
        <f t="shared" si="5"/>
        <v>NA</v>
      </c>
      <c r="M31" s="7" t="str">
        <f t="shared" si="36"/>
        <v>NA</v>
      </c>
      <c r="N31" s="14" t="str">
        <f t="shared" si="23"/>
        <v>NA</v>
      </c>
      <c r="O31" s="13" t="str">
        <f t="shared" si="37"/>
        <v>NA</v>
      </c>
      <c r="P31" s="7" t="str">
        <f t="shared" si="24"/>
        <v>NA</v>
      </c>
      <c r="Q31" s="12">
        <f t="shared" si="29"/>
        <v>21</v>
      </c>
      <c r="R31" s="9">
        <v>16.391866752899258</v>
      </c>
      <c r="S31" s="11">
        <f t="shared" si="32"/>
        <v>1.4999999999999854E-2</v>
      </c>
      <c r="T31" s="10">
        <f t="shared" si="25"/>
        <v>173749.64053638416</v>
      </c>
      <c r="U31" s="10">
        <f t="shared" si="33"/>
        <v>177159.02532839312</v>
      </c>
      <c r="V31" s="10">
        <f t="shared" si="26"/>
        <v>4133.0409597705784</v>
      </c>
      <c r="W31" s="10">
        <f t="shared" si="27"/>
        <v>123606.22342997455</v>
      </c>
      <c r="X31" s="9">
        <f t="shared" si="8"/>
        <v>252.13973625301463</v>
      </c>
      <c r="Y31" s="9">
        <f t="shared" si="30"/>
        <v>11059.87920845551</v>
      </c>
      <c r="AA31" s="10">
        <f t="shared" si="9"/>
        <v>7542.4257517795395</v>
      </c>
      <c r="AB31" s="10">
        <f t="shared" si="31"/>
        <v>165933.36653914987</v>
      </c>
      <c r="AC31" s="23"/>
      <c r="AD31" s="25" t="str">
        <f t="shared" si="10"/>
        <v>NA</v>
      </c>
      <c r="AE31" s="25" t="str">
        <f t="shared" si="11"/>
        <v>NA</v>
      </c>
      <c r="AF31" s="25" t="str">
        <f t="shared" si="12"/>
        <v>NA</v>
      </c>
      <c r="AG31" s="25">
        <f t="shared" si="13"/>
        <v>0</v>
      </c>
      <c r="AH31" s="25">
        <f t="shared" si="14"/>
        <v>0</v>
      </c>
      <c r="AI31" s="25">
        <f t="shared" si="15"/>
        <v>0</v>
      </c>
      <c r="AJ31" s="25">
        <f t="shared" si="16"/>
        <v>0</v>
      </c>
      <c r="AK31" s="25">
        <f t="shared" si="17"/>
        <v>0</v>
      </c>
      <c r="AL31" s="25">
        <f t="shared" si="18"/>
        <v>0</v>
      </c>
      <c r="AM31" s="25">
        <f t="shared" si="19"/>
        <v>0</v>
      </c>
    </row>
    <row r="32" spans="1:39" x14ac:dyDescent="0.3">
      <c r="A32" s="4">
        <f t="shared" si="28"/>
        <v>23</v>
      </c>
      <c r="B32">
        <v>16.883622755486236</v>
      </c>
      <c r="C32" s="5" t="str">
        <f t="shared" si="0"/>
        <v>NA</v>
      </c>
      <c r="D32" s="6" t="str">
        <f t="shared" si="20"/>
        <v>NA</v>
      </c>
      <c r="E32" s="7" t="str">
        <f t="shared" si="1"/>
        <v>NA</v>
      </c>
      <c r="F32" s="7" t="str">
        <f t="shared" si="21"/>
        <v>NA</v>
      </c>
      <c r="G32" s="7" t="str">
        <f t="shared" si="2"/>
        <v>NA</v>
      </c>
      <c r="H32" s="7" t="str">
        <f t="shared" si="34"/>
        <v>NA</v>
      </c>
      <c r="I32" s="14" t="str">
        <f t="shared" si="22"/>
        <v>NA</v>
      </c>
      <c r="J32" s="14" t="str">
        <f t="shared" si="35"/>
        <v>NA</v>
      </c>
      <c r="K32" s="18"/>
      <c r="L32" s="7" t="str">
        <f t="shared" si="5"/>
        <v>NA</v>
      </c>
      <c r="M32" s="7" t="str">
        <f t="shared" si="36"/>
        <v>NA</v>
      </c>
      <c r="N32" s="14" t="str">
        <f t="shared" si="23"/>
        <v>NA</v>
      </c>
      <c r="O32" s="13" t="str">
        <f t="shared" si="37"/>
        <v>NA</v>
      </c>
      <c r="P32" s="7" t="str">
        <f t="shared" si="24"/>
        <v>NA</v>
      </c>
      <c r="Q32" s="12">
        <f t="shared" si="29"/>
        <v>22</v>
      </c>
      <c r="R32" s="9">
        <v>16.883622755486236</v>
      </c>
      <c r="S32" s="11">
        <f t="shared" si="32"/>
        <v>3.0000000000000034E-2</v>
      </c>
      <c r="T32" s="10">
        <f t="shared" si="25"/>
        <v>182802.83350723199</v>
      </c>
      <c r="U32" s="10">
        <f t="shared" si="33"/>
        <v>186730.82827680864</v>
      </c>
      <c r="V32" s="10">
        <f t="shared" si="26"/>
        <v>3614.4309822028936</v>
      </c>
      <c r="W32" s="10">
        <f t="shared" si="27"/>
        <v>127220.65441217744</v>
      </c>
      <c r="X32" s="9">
        <f t="shared" si="8"/>
        <v>214.07911291007761</v>
      </c>
      <c r="Y32" s="9">
        <f t="shared" si="30"/>
        <v>11273.958321365588</v>
      </c>
      <c r="AA32" s="10">
        <f t="shared" si="9"/>
        <v>7542.4257517795395</v>
      </c>
      <c r="AB32" s="10">
        <f t="shared" si="31"/>
        <v>173475.79229092941</v>
      </c>
      <c r="AC32" s="23"/>
      <c r="AD32" s="25" t="str">
        <f t="shared" si="10"/>
        <v>NA</v>
      </c>
      <c r="AE32" s="25" t="str">
        <f t="shared" si="11"/>
        <v>NA</v>
      </c>
      <c r="AF32" s="25" t="str">
        <f t="shared" si="12"/>
        <v>NA</v>
      </c>
      <c r="AG32" s="25">
        <f t="shared" si="13"/>
        <v>0</v>
      </c>
      <c r="AH32" s="25">
        <f t="shared" si="14"/>
        <v>0</v>
      </c>
      <c r="AI32" s="25">
        <f t="shared" si="15"/>
        <v>0</v>
      </c>
      <c r="AJ32" s="25">
        <f t="shared" si="16"/>
        <v>0</v>
      </c>
      <c r="AK32" s="25">
        <f t="shared" si="17"/>
        <v>0</v>
      </c>
      <c r="AL32" s="25">
        <f t="shared" si="18"/>
        <v>0</v>
      </c>
      <c r="AM32" s="25">
        <f t="shared" si="19"/>
        <v>0</v>
      </c>
    </row>
    <row r="33" spans="1:39" x14ac:dyDescent="0.3">
      <c r="A33" s="4">
        <f t="shared" si="28"/>
        <v>24</v>
      </c>
      <c r="B33">
        <v>17.913523743570895</v>
      </c>
      <c r="C33" s="5" t="str">
        <f t="shared" si="0"/>
        <v>NA</v>
      </c>
      <c r="D33" s="6" t="str">
        <f t="shared" si="20"/>
        <v>NA</v>
      </c>
      <c r="E33" s="7" t="str">
        <f t="shared" si="1"/>
        <v>NA</v>
      </c>
      <c r="F33" s="7" t="str">
        <f t="shared" si="21"/>
        <v>NA</v>
      </c>
      <c r="G33" s="7" t="str">
        <f t="shared" si="2"/>
        <v>NA</v>
      </c>
      <c r="H33" s="7" t="str">
        <f t="shared" si="34"/>
        <v>NA</v>
      </c>
      <c r="I33" s="14" t="str">
        <f t="shared" si="22"/>
        <v>NA</v>
      </c>
      <c r="J33" s="14" t="str">
        <f t="shared" si="35"/>
        <v>NA</v>
      </c>
      <c r="K33" s="18"/>
      <c r="L33" s="7" t="str">
        <f t="shared" si="5"/>
        <v>NA</v>
      </c>
      <c r="M33" s="7" t="str">
        <f t="shared" si="36"/>
        <v>NA</v>
      </c>
      <c r="N33" s="14" t="str">
        <f t="shared" si="23"/>
        <v>NA</v>
      </c>
      <c r="O33" s="13" t="str">
        <f t="shared" si="37"/>
        <v>NA</v>
      </c>
      <c r="P33" s="7" t="str">
        <f t="shared" si="24"/>
        <v>NA</v>
      </c>
      <c r="Q33" s="12">
        <f t="shared" si="29"/>
        <v>23</v>
      </c>
      <c r="R33" s="9">
        <v>17.913523743570895</v>
      </c>
      <c r="S33" s="11">
        <f t="shared" si="32"/>
        <v>6.0999999999999915E-2</v>
      </c>
      <c r="T33" s="10">
        <f t="shared" si="25"/>
        <v>191931.46975283642</v>
      </c>
      <c r="U33" s="10">
        <f t="shared" si="33"/>
        <v>201956.32007381122</v>
      </c>
      <c r="V33" s="10">
        <f t="shared" si="26"/>
        <v>1000</v>
      </c>
      <c r="W33" s="10">
        <f t="shared" si="27"/>
        <v>128220.65441217744</v>
      </c>
      <c r="X33" s="9">
        <f t="shared" si="8"/>
        <v>55.823746032038876</v>
      </c>
      <c r="Y33" s="9">
        <f t="shared" si="30"/>
        <v>11329.782067397628</v>
      </c>
      <c r="AA33" s="10">
        <f t="shared" si="9"/>
        <v>7542.4257517795395</v>
      </c>
      <c r="AB33" s="10">
        <f t="shared" si="31"/>
        <v>181018.21804270896</v>
      </c>
      <c r="AC33" s="23"/>
      <c r="AD33" s="25" t="str">
        <f t="shared" si="10"/>
        <v>NA</v>
      </c>
      <c r="AE33" s="25" t="str">
        <f t="shared" si="11"/>
        <v>NA</v>
      </c>
      <c r="AF33" s="25" t="str">
        <f t="shared" si="12"/>
        <v>NA</v>
      </c>
      <c r="AG33" s="25">
        <f t="shared" si="13"/>
        <v>0</v>
      </c>
      <c r="AH33" s="25">
        <f t="shared" si="14"/>
        <v>0</v>
      </c>
      <c r="AI33" s="25">
        <f t="shared" si="15"/>
        <v>0</v>
      </c>
      <c r="AJ33" s="25">
        <f t="shared" si="16"/>
        <v>0</v>
      </c>
      <c r="AK33" s="25">
        <f t="shared" si="17"/>
        <v>0</v>
      </c>
      <c r="AL33" s="25">
        <f t="shared" si="18"/>
        <v>0</v>
      </c>
      <c r="AM33" s="25">
        <f t="shared" si="19"/>
        <v>0</v>
      </c>
    </row>
    <row r="34" spans="1:39" x14ac:dyDescent="0.3">
      <c r="A34" s="4">
        <f t="shared" si="28"/>
        <v>25</v>
      </c>
      <c r="B34">
        <v>17.304463936289483</v>
      </c>
      <c r="C34" s="5" t="str">
        <f t="shared" si="0"/>
        <v>NA</v>
      </c>
      <c r="D34" s="6" t="str">
        <f t="shared" si="20"/>
        <v>NA</v>
      </c>
      <c r="E34" s="7" t="str">
        <f t="shared" si="1"/>
        <v>NA</v>
      </c>
      <c r="F34" s="7" t="str">
        <f t="shared" si="21"/>
        <v>NA</v>
      </c>
      <c r="G34" s="7" t="str">
        <f t="shared" si="2"/>
        <v>NA</v>
      </c>
      <c r="H34" s="7" t="str">
        <f t="shared" si="34"/>
        <v>NA</v>
      </c>
      <c r="I34" s="14" t="str">
        <f t="shared" si="22"/>
        <v>NA</v>
      </c>
      <c r="J34" s="14" t="str">
        <f t="shared" si="35"/>
        <v>NA</v>
      </c>
      <c r="K34" s="18"/>
      <c r="L34" s="7" t="str">
        <f t="shared" si="5"/>
        <v>NA</v>
      </c>
      <c r="M34" s="7" t="str">
        <f t="shared" si="36"/>
        <v>NA</v>
      </c>
      <c r="N34" s="14" t="str">
        <f t="shared" si="23"/>
        <v>NA</v>
      </c>
      <c r="O34" s="13" t="str">
        <f t="shared" si="37"/>
        <v>NA</v>
      </c>
      <c r="P34" s="7" t="str">
        <f t="shared" si="24"/>
        <v>NA</v>
      </c>
      <c r="Q34" s="12">
        <f t="shared" si="29"/>
        <v>24</v>
      </c>
      <c r="R34" s="9">
        <v>17.304463936289483</v>
      </c>
      <c r="S34" s="11">
        <f t="shared" si="32"/>
        <v>-3.4000000000000072E-2</v>
      </c>
      <c r="T34" s="10">
        <f t="shared" si="25"/>
        <v>201136.17796715439</v>
      </c>
      <c r="U34" s="10">
        <f t="shared" si="33"/>
        <v>196055.80519130162</v>
      </c>
      <c r="V34" s="10">
        <f t="shared" si="26"/>
        <v>12622.798527632307</v>
      </c>
      <c r="W34" s="10">
        <f t="shared" si="27"/>
        <v>140843.45293980974</v>
      </c>
      <c r="X34" s="9">
        <f t="shared" si="8"/>
        <v>729.45331182209134</v>
      </c>
      <c r="Y34" s="9">
        <f t="shared" si="30"/>
        <v>12059.235379219719</v>
      </c>
      <c r="AA34" s="10">
        <f t="shared" si="9"/>
        <v>7542.4257517795395</v>
      </c>
      <c r="AB34" s="10">
        <f t="shared" si="31"/>
        <v>188560.64379448851</v>
      </c>
      <c r="AC34" s="23"/>
      <c r="AD34" s="25" t="str">
        <f t="shared" si="10"/>
        <v>NA</v>
      </c>
      <c r="AE34" s="25" t="str">
        <f t="shared" si="11"/>
        <v>NA</v>
      </c>
      <c r="AF34" s="25" t="str">
        <f t="shared" si="12"/>
        <v>NA</v>
      </c>
      <c r="AG34" s="25">
        <f t="shared" si="13"/>
        <v>0</v>
      </c>
      <c r="AH34" s="25">
        <f t="shared" si="14"/>
        <v>0</v>
      </c>
      <c r="AI34" s="25">
        <f t="shared" si="15"/>
        <v>0</v>
      </c>
      <c r="AJ34" s="25">
        <f t="shared" si="16"/>
        <v>0</v>
      </c>
      <c r="AK34" s="25">
        <f t="shared" si="17"/>
        <v>0</v>
      </c>
      <c r="AL34" s="25">
        <f t="shared" si="18"/>
        <v>0</v>
      </c>
      <c r="AM34" s="25">
        <f t="shared" si="19"/>
        <v>0</v>
      </c>
    </row>
    <row r="35" spans="1:39" x14ac:dyDescent="0.3">
      <c r="A35" s="4">
        <f t="shared" si="28"/>
        <v>26</v>
      </c>
      <c r="B35">
        <v>17.944729101932193</v>
      </c>
      <c r="C35" s="5" t="str">
        <f t="shared" si="0"/>
        <v>NA</v>
      </c>
      <c r="D35" s="6" t="str">
        <f t="shared" si="20"/>
        <v>NA</v>
      </c>
      <c r="E35" s="7" t="str">
        <f t="shared" si="1"/>
        <v>NA</v>
      </c>
      <c r="F35" s="7" t="str">
        <f t="shared" si="21"/>
        <v>NA</v>
      </c>
      <c r="G35" s="7" t="str">
        <f t="shared" si="2"/>
        <v>NA</v>
      </c>
      <c r="H35" s="7" t="str">
        <f t="shared" si="34"/>
        <v>NA</v>
      </c>
      <c r="I35" s="14" t="str">
        <f t="shared" si="22"/>
        <v>NA</v>
      </c>
      <c r="J35" s="14" t="str">
        <f t="shared" si="35"/>
        <v>NA</v>
      </c>
      <c r="K35" s="18"/>
      <c r="L35" s="7" t="str">
        <f t="shared" si="5"/>
        <v>NA</v>
      </c>
      <c r="M35" s="7" t="str">
        <f t="shared" si="36"/>
        <v>NA</v>
      </c>
      <c r="N35" s="14" t="str">
        <f t="shared" si="23"/>
        <v>NA</v>
      </c>
      <c r="O35" s="13" t="str">
        <f t="shared" si="37"/>
        <v>NA</v>
      </c>
      <c r="P35" s="7" t="str">
        <f t="shared" si="24"/>
        <v>NA</v>
      </c>
      <c r="Q35" s="12">
        <f t="shared" si="29"/>
        <v>25</v>
      </c>
      <c r="R35" s="9">
        <v>17.944729101932193</v>
      </c>
      <c r="S35" s="11">
        <f t="shared" si="32"/>
        <v>3.6999999999999929E-2</v>
      </c>
      <c r="T35" s="10">
        <f t="shared" si="25"/>
        <v>210417.59208325823</v>
      </c>
      <c r="U35" s="10">
        <f t="shared" si="33"/>
        <v>216399.71205653448</v>
      </c>
      <c r="V35" s="10">
        <f t="shared" si="26"/>
        <v>1560.3057785032925</v>
      </c>
      <c r="W35" s="10">
        <f t="shared" si="27"/>
        <v>142403.75871831304</v>
      </c>
      <c r="X35" s="9">
        <f t="shared" si="8"/>
        <v>86.950645487052071</v>
      </c>
      <c r="Y35" s="9">
        <f t="shared" si="30"/>
        <v>12146.186024706771</v>
      </c>
      <c r="AA35" s="10">
        <f t="shared" si="9"/>
        <v>7542.4257517795395</v>
      </c>
      <c r="AB35" s="10">
        <f t="shared" si="31"/>
        <v>196103.06954626806</v>
      </c>
      <c r="AC35" s="23"/>
      <c r="AD35" s="25" t="str">
        <f t="shared" si="10"/>
        <v>NA</v>
      </c>
      <c r="AE35" s="25" t="str">
        <f t="shared" si="11"/>
        <v>NA</v>
      </c>
      <c r="AF35" s="25" t="str">
        <f t="shared" si="12"/>
        <v>NA</v>
      </c>
      <c r="AG35" s="25">
        <f t="shared" si="13"/>
        <v>0</v>
      </c>
      <c r="AH35" s="25">
        <f t="shared" si="14"/>
        <v>0</v>
      </c>
      <c r="AI35" s="25">
        <f t="shared" si="15"/>
        <v>0</v>
      </c>
      <c r="AJ35" s="25">
        <f t="shared" si="16"/>
        <v>0</v>
      </c>
      <c r="AK35" s="25">
        <f t="shared" si="17"/>
        <v>0</v>
      </c>
      <c r="AL35" s="25">
        <f t="shared" si="18"/>
        <v>0</v>
      </c>
      <c r="AM35" s="25">
        <f t="shared" si="19"/>
        <v>0</v>
      </c>
    </row>
    <row r="36" spans="1:39" x14ac:dyDescent="0.3">
      <c r="A36" s="4">
        <f t="shared" si="28"/>
        <v>27</v>
      </c>
      <c r="B36">
        <v>17.137216292345244</v>
      </c>
      <c r="C36" s="5" t="str">
        <f t="shared" si="0"/>
        <v>NA</v>
      </c>
      <c r="D36" s="6" t="str">
        <f t="shared" si="20"/>
        <v>NA</v>
      </c>
      <c r="E36" s="7" t="str">
        <f t="shared" si="1"/>
        <v>NA</v>
      </c>
      <c r="F36" s="7" t="str">
        <f t="shared" si="21"/>
        <v>NA</v>
      </c>
      <c r="G36" s="7" t="str">
        <f t="shared" si="2"/>
        <v>NA</v>
      </c>
      <c r="H36" s="7" t="str">
        <f t="shared" si="34"/>
        <v>NA</v>
      </c>
      <c r="I36" s="14" t="str">
        <f t="shared" si="22"/>
        <v>NA</v>
      </c>
      <c r="J36" s="14" t="str">
        <f t="shared" si="35"/>
        <v>NA</v>
      </c>
      <c r="K36" s="18"/>
      <c r="L36" s="7" t="str">
        <f t="shared" si="5"/>
        <v>NA</v>
      </c>
      <c r="M36" s="7" t="str">
        <f t="shared" si="36"/>
        <v>NA</v>
      </c>
      <c r="N36" s="14" t="str">
        <f t="shared" si="23"/>
        <v>NA</v>
      </c>
      <c r="O36" s="13" t="str">
        <f t="shared" si="37"/>
        <v>NA</v>
      </c>
      <c r="P36" s="7" t="str">
        <f t="shared" si="24"/>
        <v>NA</v>
      </c>
      <c r="Q36" s="12">
        <f t="shared" si="29"/>
        <v>26</v>
      </c>
      <c r="R36" s="9">
        <v>17.137216292345244</v>
      </c>
      <c r="S36" s="11">
        <f t="shared" si="32"/>
        <v>-4.5000000000000047E-2</v>
      </c>
      <c r="T36" s="10">
        <f t="shared" si="25"/>
        <v>219776.35131699647</v>
      </c>
      <c r="U36" s="10">
        <f t="shared" si="33"/>
        <v>208151.81703246108</v>
      </c>
      <c r="V36" s="10">
        <f t="shared" si="26"/>
        <v>15000</v>
      </c>
      <c r="W36" s="10">
        <f t="shared" si="27"/>
        <v>157403.75871831304</v>
      </c>
      <c r="X36" s="9">
        <f t="shared" si="8"/>
        <v>875.28801318217108</v>
      </c>
      <c r="Y36" s="9">
        <f t="shared" si="30"/>
        <v>13021.474037888942</v>
      </c>
      <c r="AA36" s="10">
        <f t="shared" si="9"/>
        <v>7542.4257517795395</v>
      </c>
      <c r="AB36" s="10">
        <f t="shared" si="31"/>
        <v>203645.49529804761</v>
      </c>
      <c r="AC36" s="23"/>
      <c r="AD36" s="25" t="str">
        <f t="shared" si="10"/>
        <v>NA</v>
      </c>
      <c r="AE36" s="25" t="str">
        <f t="shared" si="11"/>
        <v>NA</v>
      </c>
      <c r="AF36" s="25" t="str">
        <f t="shared" si="12"/>
        <v>NA</v>
      </c>
      <c r="AG36" s="25">
        <f t="shared" si="13"/>
        <v>0</v>
      </c>
      <c r="AH36" s="25">
        <f t="shared" si="14"/>
        <v>0</v>
      </c>
      <c r="AI36" s="25">
        <f t="shared" si="15"/>
        <v>0</v>
      </c>
      <c r="AJ36" s="25">
        <f t="shared" si="16"/>
        <v>0</v>
      </c>
      <c r="AK36" s="25">
        <f t="shared" si="17"/>
        <v>0</v>
      </c>
      <c r="AL36" s="25">
        <f t="shared" si="18"/>
        <v>0</v>
      </c>
      <c r="AM36" s="25">
        <f t="shared" si="19"/>
        <v>0</v>
      </c>
    </row>
    <row r="37" spans="1:39" x14ac:dyDescent="0.3">
      <c r="A37" s="4">
        <f t="shared" si="28"/>
        <v>28</v>
      </c>
      <c r="B37">
        <v>17.788430511454365</v>
      </c>
      <c r="C37" s="5" t="str">
        <f t="shared" si="0"/>
        <v>NA</v>
      </c>
      <c r="D37" s="6" t="str">
        <f t="shared" si="20"/>
        <v>NA</v>
      </c>
      <c r="E37" s="7" t="str">
        <f t="shared" si="1"/>
        <v>NA</v>
      </c>
      <c r="F37" s="7" t="str">
        <f t="shared" si="21"/>
        <v>NA</v>
      </c>
      <c r="G37" s="7" t="str">
        <f t="shared" si="2"/>
        <v>NA</v>
      </c>
      <c r="H37" s="7" t="str">
        <f t="shared" si="34"/>
        <v>NA</v>
      </c>
      <c r="I37" s="14" t="str">
        <f t="shared" si="22"/>
        <v>NA</v>
      </c>
      <c r="J37" s="14" t="str">
        <f t="shared" si="35"/>
        <v>NA</v>
      </c>
      <c r="K37" s="18"/>
      <c r="L37" s="7" t="str">
        <f t="shared" si="5"/>
        <v>NA</v>
      </c>
      <c r="M37" s="7" t="str">
        <f t="shared" si="36"/>
        <v>NA</v>
      </c>
      <c r="N37" s="14" t="str">
        <f t="shared" si="23"/>
        <v>NA</v>
      </c>
      <c r="O37" s="13" t="str">
        <f t="shared" si="37"/>
        <v>NA</v>
      </c>
      <c r="P37" s="7" t="str">
        <f t="shared" si="24"/>
        <v>NA</v>
      </c>
      <c r="Q37" s="12">
        <f t="shared" si="29"/>
        <v>27</v>
      </c>
      <c r="R37" s="9">
        <v>17.788430511454365</v>
      </c>
      <c r="S37" s="11">
        <f t="shared" si="32"/>
        <v>3.8000000000000131E-2</v>
      </c>
      <c r="T37" s="10">
        <f t="shared" si="25"/>
        <v>229213.10021101584</v>
      </c>
      <c r="U37" s="10">
        <f t="shared" si="33"/>
        <v>231631.58607969462</v>
      </c>
      <c r="V37" s="10">
        <f t="shared" si="26"/>
        <v>5123.939883100762</v>
      </c>
      <c r="W37" s="10">
        <f t="shared" si="27"/>
        <v>162527.69860141381</v>
      </c>
      <c r="X37" s="9">
        <f t="shared" si="8"/>
        <v>288.04901476841047</v>
      </c>
      <c r="Y37" s="9">
        <f t="shared" si="30"/>
        <v>13309.523052657352</v>
      </c>
      <c r="AA37" s="10">
        <f t="shared" si="9"/>
        <v>7542.4257517795395</v>
      </c>
      <c r="AB37" s="10">
        <f t="shared" si="31"/>
        <v>211187.92104982716</v>
      </c>
      <c r="AC37" s="23"/>
      <c r="AD37" s="25" t="str">
        <f t="shared" si="10"/>
        <v>NA</v>
      </c>
      <c r="AE37" s="25" t="str">
        <f t="shared" si="11"/>
        <v>NA</v>
      </c>
      <c r="AF37" s="25" t="str">
        <f t="shared" si="12"/>
        <v>NA</v>
      </c>
      <c r="AG37" s="25">
        <f t="shared" si="13"/>
        <v>0</v>
      </c>
      <c r="AH37" s="25">
        <f t="shared" si="14"/>
        <v>0</v>
      </c>
      <c r="AI37" s="25">
        <f t="shared" si="15"/>
        <v>0</v>
      </c>
      <c r="AJ37" s="25">
        <f t="shared" si="16"/>
        <v>0</v>
      </c>
      <c r="AK37" s="25">
        <f t="shared" si="17"/>
        <v>0</v>
      </c>
      <c r="AL37" s="25">
        <f t="shared" si="18"/>
        <v>0</v>
      </c>
      <c r="AM37" s="25">
        <f t="shared" si="19"/>
        <v>0</v>
      </c>
    </row>
    <row r="38" spans="1:39" x14ac:dyDescent="0.3">
      <c r="A38" s="4">
        <f t="shared" si="28"/>
        <v>29</v>
      </c>
      <c r="B38">
        <v>18.01968010810327</v>
      </c>
      <c r="C38" s="5" t="str">
        <f t="shared" si="0"/>
        <v>NA</v>
      </c>
      <c r="D38" s="6" t="str">
        <f t="shared" si="20"/>
        <v>NA</v>
      </c>
      <c r="E38" s="7" t="str">
        <f t="shared" si="1"/>
        <v>NA</v>
      </c>
      <c r="F38" s="7" t="str">
        <f t="shared" si="21"/>
        <v>NA</v>
      </c>
      <c r="G38" s="7" t="str">
        <f t="shared" si="2"/>
        <v>NA</v>
      </c>
      <c r="H38" s="7" t="str">
        <f t="shared" si="34"/>
        <v>NA</v>
      </c>
      <c r="I38" s="14" t="str">
        <f t="shared" si="22"/>
        <v>NA</v>
      </c>
      <c r="J38" s="14" t="str">
        <f t="shared" si="35"/>
        <v>NA</v>
      </c>
      <c r="K38" s="18"/>
      <c r="L38" s="7" t="str">
        <f t="shared" si="5"/>
        <v>NA</v>
      </c>
      <c r="M38" s="7" t="str">
        <f t="shared" si="36"/>
        <v>NA</v>
      </c>
      <c r="N38" s="14" t="str">
        <f t="shared" si="23"/>
        <v>NA</v>
      </c>
      <c r="O38" s="13" t="str">
        <f t="shared" si="37"/>
        <v>NA</v>
      </c>
      <c r="P38" s="7" t="str">
        <f t="shared" si="24"/>
        <v>NA</v>
      </c>
      <c r="Q38" s="12">
        <f t="shared" si="29"/>
        <v>28</v>
      </c>
      <c r="R38" s="9">
        <v>18.01968010810327</v>
      </c>
      <c r="S38" s="11">
        <f t="shared" si="32"/>
        <v>1.2999999999999876E-2</v>
      </c>
      <c r="T38" s="10">
        <f t="shared" si="25"/>
        <v>238728.48867915207</v>
      </c>
      <c r="U38" s="10">
        <f t="shared" si="33"/>
        <v>239833.34780031172</v>
      </c>
      <c r="V38" s="10">
        <f t="shared" si="26"/>
        <v>6437.5666306198891</v>
      </c>
      <c r="W38" s="10">
        <f t="shared" si="27"/>
        <v>168965.26523203371</v>
      </c>
      <c r="X38" s="9">
        <f t="shared" si="8"/>
        <v>357.25199293215974</v>
      </c>
      <c r="Y38" s="9">
        <f t="shared" si="30"/>
        <v>13666.775045589511</v>
      </c>
      <c r="AA38" s="10">
        <f t="shared" si="9"/>
        <v>7542.4257517795395</v>
      </c>
      <c r="AB38" s="10">
        <f t="shared" si="31"/>
        <v>218730.34680160671</v>
      </c>
      <c r="AC38" s="23"/>
      <c r="AD38" s="25" t="str">
        <f t="shared" si="10"/>
        <v>NA</v>
      </c>
      <c r="AE38" s="25" t="str">
        <f t="shared" si="11"/>
        <v>NA</v>
      </c>
      <c r="AF38" s="25" t="str">
        <f t="shared" si="12"/>
        <v>NA</v>
      </c>
      <c r="AG38" s="25">
        <f t="shared" si="13"/>
        <v>0</v>
      </c>
      <c r="AH38" s="25">
        <f t="shared" si="14"/>
        <v>0</v>
      </c>
      <c r="AI38" s="25">
        <f t="shared" si="15"/>
        <v>0</v>
      </c>
      <c r="AJ38" s="25">
        <f t="shared" si="16"/>
        <v>0</v>
      </c>
      <c r="AK38" s="25">
        <f t="shared" si="17"/>
        <v>0</v>
      </c>
      <c r="AL38" s="25">
        <f t="shared" si="18"/>
        <v>0</v>
      </c>
      <c r="AM38" s="25">
        <f t="shared" si="19"/>
        <v>0</v>
      </c>
    </row>
    <row r="39" spans="1:39" x14ac:dyDescent="0.3">
      <c r="A39" s="4">
        <f t="shared" si="28"/>
        <v>30</v>
      </c>
      <c r="B39">
        <v>16.75830250053604</v>
      </c>
      <c r="C39" s="5" t="str">
        <f t="shared" si="0"/>
        <v>NA</v>
      </c>
      <c r="D39" s="6" t="str">
        <f t="shared" si="20"/>
        <v>NA</v>
      </c>
      <c r="E39" s="7" t="str">
        <f t="shared" si="1"/>
        <v>NA</v>
      </c>
      <c r="F39" s="7" t="str">
        <f t="shared" si="21"/>
        <v>NA</v>
      </c>
      <c r="G39" s="7" t="str">
        <f t="shared" si="2"/>
        <v>NA</v>
      </c>
      <c r="H39" s="7" t="str">
        <f t="shared" si="34"/>
        <v>NA</v>
      </c>
      <c r="I39" s="14" t="str">
        <f t="shared" si="22"/>
        <v>NA</v>
      </c>
      <c r="J39" s="14" t="str">
        <f t="shared" si="35"/>
        <v>NA</v>
      </c>
      <c r="K39" s="18"/>
      <c r="L39" s="7" t="str">
        <f t="shared" si="5"/>
        <v>NA</v>
      </c>
      <c r="M39" s="7" t="str">
        <f t="shared" si="36"/>
        <v>NA</v>
      </c>
      <c r="N39" s="14" t="str">
        <f t="shared" si="23"/>
        <v>NA</v>
      </c>
      <c r="O39" s="13" t="str">
        <f t="shared" si="37"/>
        <v>NA</v>
      </c>
      <c r="P39" s="7" t="str">
        <f t="shared" si="24"/>
        <v>NA</v>
      </c>
      <c r="Q39" s="12">
        <f t="shared" si="29"/>
        <v>29</v>
      </c>
      <c r="R39" s="9">
        <v>16.75830250053604</v>
      </c>
      <c r="S39" s="11">
        <f t="shared" si="32"/>
        <v>-7.0000000000000048E-2</v>
      </c>
      <c r="T39" s="10">
        <f t="shared" si="25"/>
        <v>248323.172051189</v>
      </c>
      <c r="U39" s="10">
        <f t="shared" si="33"/>
        <v>229031.9504207664</v>
      </c>
      <c r="V39" s="10">
        <f t="shared" si="26"/>
        <v>15000</v>
      </c>
      <c r="W39" s="10">
        <f t="shared" si="27"/>
        <v>183965.26523203371</v>
      </c>
      <c r="X39" s="9">
        <f t="shared" si="8"/>
        <v>895.07872289094928</v>
      </c>
      <c r="Y39" s="9">
        <f t="shared" si="30"/>
        <v>14561.85376848046</v>
      </c>
      <c r="AA39" s="10">
        <f t="shared" si="9"/>
        <v>7542.4257517795395</v>
      </c>
      <c r="AB39" s="10">
        <f t="shared" si="31"/>
        <v>226272.77255338625</v>
      </c>
      <c r="AC39" s="23"/>
      <c r="AD39" s="25" t="str">
        <f t="shared" si="10"/>
        <v>NA</v>
      </c>
      <c r="AE39" s="25" t="str">
        <f t="shared" si="11"/>
        <v>NA</v>
      </c>
      <c r="AF39" s="25" t="str">
        <f t="shared" si="12"/>
        <v>NA</v>
      </c>
      <c r="AG39" s="25">
        <f t="shared" si="13"/>
        <v>0</v>
      </c>
      <c r="AH39" s="25">
        <f t="shared" si="14"/>
        <v>0</v>
      </c>
      <c r="AI39" s="25">
        <f t="shared" si="15"/>
        <v>0</v>
      </c>
      <c r="AJ39" s="25">
        <f t="shared" si="16"/>
        <v>0</v>
      </c>
      <c r="AK39" s="25">
        <f t="shared" si="17"/>
        <v>0</v>
      </c>
      <c r="AL39" s="25">
        <f t="shared" si="18"/>
        <v>0</v>
      </c>
      <c r="AM39" s="25">
        <f t="shared" si="19"/>
        <v>0</v>
      </c>
    </row>
    <row r="40" spans="1:39" x14ac:dyDescent="0.3">
      <c r="A40" s="4">
        <f t="shared" si="28"/>
        <v>31</v>
      </c>
      <c r="B40">
        <v>17.026435340544616</v>
      </c>
      <c r="C40" s="5" t="str">
        <f t="shared" si="0"/>
        <v>NA</v>
      </c>
      <c r="D40" s="6" t="str">
        <f t="shared" si="20"/>
        <v>NA</v>
      </c>
      <c r="E40" s="7" t="str">
        <f t="shared" si="1"/>
        <v>NA</v>
      </c>
      <c r="F40" s="7" t="str">
        <f t="shared" si="21"/>
        <v>NA</v>
      </c>
      <c r="G40" s="7" t="str">
        <f t="shared" si="2"/>
        <v>NA</v>
      </c>
      <c r="H40" s="7" t="str">
        <f t="shared" si="34"/>
        <v>NA</v>
      </c>
      <c r="I40" s="14" t="str">
        <f t="shared" si="22"/>
        <v>NA</v>
      </c>
      <c r="J40" s="14" t="str">
        <f t="shared" si="35"/>
        <v>NA</v>
      </c>
      <c r="K40" s="18"/>
      <c r="L40" s="7" t="str">
        <f t="shared" si="5"/>
        <v>NA</v>
      </c>
      <c r="M40" s="7" t="str">
        <f t="shared" si="36"/>
        <v>NA</v>
      </c>
      <c r="N40" s="14" t="str">
        <f t="shared" si="23"/>
        <v>NA</v>
      </c>
      <c r="O40" s="13" t="str">
        <f t="shared" si="37"/>
        <v>NA</v>
      </c>
      <c r="P40" s="7" t="str">
        <f t="shared" si="24"/>
        <v>NA</v>
      </c>
      <c r="Q40" s="12">
        <f t="shared" si="29"/>
        <v>30</v>
      </c>
      <c r="R40" s="9">
        <v>17.026435340544616</v>
      </c>
      <c r="S40" s="11">
        <f t="shared" si="32"/>
        <v>1.5999999999999966E-2</v>
      </c>
      <c r="T40" s="10">
        <f t="shared" si="25"/>
        <v>257997.81111799346</v>
      </c>
      <c r="U40" s="10">
        <f t="shared" si="33"/>
        <v>247936.46162749868</v>
      </c>
      <c r="V40" s="10">
        <f t="shared" si="26"/>
        <v>15000</v>
      </c>
      <c r="W40" s="10">
        <f t="shared" si="27"/>
        <v>198965.26523203371</v>
      </c>
      <c r="X40" s="9">
        <f t="shared" si="8"/>
        <v>880.98299497140681</v>
      </c>
      <c r="Y40" s="9">
        <f t="shared" si="30"/>
        <v>15442.836763451867</v>
      </c>
      <c r="AA40" s="10">
        <f t="shared" si="9"/>
        <v>7542.4257517795395</v>
      </c>
      <c r="AB40" s="10">
        <f t="shared" si="31"/>
        <v>233815.1983051658</v>
      </c>
      <c r="AC40" s="23"/>
      <c r="AD40" s="25" t="str">
        <f t="shared" si="10"/>
        <v>NA</v>
      </c>
      <c r="AE40" s="25" t="str">
        <f t="shared" si="11"/>
        <v>NA</v>
      </c>
      <c r="AF40" s="25" t="str">
        <f t="shared" si="12"/>
        <v>NA</v>
      </c>
      <c r="AG40" s="25">
        <f t="shared" si="13"/>
        <v>0</v>
      </c>
      <c r="AH40" s="25">
        <f t="shared" si="14"/>
        <v>0</v>
      </c>
      <c r="AI40" s="25">
        <f t="shared" si="15"/>
        <v>0</v>
      </c>
      <c r="AJ40" s="25">
        <f t="shared" si="16"/>
        <v>0</v>
      </c>
      <c r="AK40" s="25">
        <f t="shared" si="17"/>
        <v>0</v>
      </c>
      <c r="AL40" s="25">
        <f t="shared" si="18"/>
        <v>0</v>
      </c>
      <c r="AM40" s="25">
        <f t="shared" si="19"/>
        <v>0</v>
      </c>
    </row>
    <row r="41" spans="1:39" x14ac:dyDescent="0.3">
      <c r="A41" s="4">
        <f t="shared" si="28"/>
        <v>32</v>
      </c>
      <c r="B41">
        <v>16.856170987139169</v>
      </c>
      <c r="C41" s="5" t="str">
        <f t="shared" si="0"/>
        <v>NA</v>
      </c>
      <c r="D41" s="6" t="str">
        <f t="shared" si="20"/>
        <v>NA</v>
      </c>
      <c r="E41" s="7" t="str">
        <f t="shared" si="1"/>
        <v>NA</v>
      </c>
      <c r="F41" s="7" t="str">
        <f t="shared" si="21"/>
        <v>NA</v>
      </c>
      <c r="G41" s="7" t="str">
        <f t="shared" si="2"/>
        <v>NA</v>
      </c>
      <c r="H41" s="7" t="str">
        <f t="shared" si="34"/>
        <v>NA</v>
      </c>
      <c r="I41" s="14" t="str">
        <f t="shared" si="22"/>
        <v>NA</v>
      </c>
      <c r="J41" s="14" t="str">
        <f t="shared" si="35"/>
        <v>NA</v>
      </c>
      <c r="K41" s="18"/>
      <c r="L41" s="7" t="str">
        <f t="shared" si="5"/>
        <v>NA</v>
      </c>
      <c r="M41" s="7" t="str">
        <f t="shared" si="36"/>
        <v>NA</v>
      </c>
      <c r="N41" s="14" t="str">
        <f t="shared" si="23"/>
        <v>NA</v>
      </c>
      <c r="O41" s="13" t="str">
        <f t="shared" si="37"/>
        <v>NA</v>
      </c>
      <c r="P41" s="7" t="str">
        <f t="shared" si="24"/>
        <v>NA</v>
      </c>
      <c r="Q41" s="12">
        <f t="shared" si="29"/>
        <v>31</v>
      </c>
      <c r="R41" s="9">
        <v>16.856170987139169</v>
      </c>
      <c r="S41" s="11">
        <f t="shared" si="32"/>
        <v>-1.000000000000003E-2</v>
      </c>
      <c r="T41" s="10">
        <f t="shared" si="25"/>
        <v>267753.07217702101</v>
      </c>
      <c r="U41" s="10">
        <f t="shared" si="33"/>
        <v>260307.0970112237</v>
      </c>
      <c r="V41" s="10">
        <f t="shared" si="26"/>
        <v>14988.40091757685</v>
      </c>
      <c r="W41" s="10">
        <f t="shared" si="27"/>
        <v>213953.66614961057</v>
      </c>
      <c r="X41" s="9">
        <f t="shared" si="8"/>
        <v>889.1936922692953</v>
      </c>
      <c r="Y41" s="9">
        <f t="shared" si="30"/>
        <v>16332.030455721162</v>
      </c>
      <c r="AA41" s="10">
        <f t="shared" si="9"/>
        <v>7542.4257517795395</v>
      </c>
      <c r="AB41" s="10">
        <f t="shared" si="31"/>
        <v>241357.62405694535</v>
      </c>
      <c r="AC41" s="23"/>
      <c r="AD41" s="25" t="str">
        <f t="shared" si="10"/>
        <v>NA</v>
      </c>
      <c r="AE41" s="25" t="str">
        <f t="shared" si="11"/>
        <v>NA</v>
      </c>
      <c r="AF41" s="25" t="str">
        <f t="shared" si="12"/>
        <v>NA</v>
      </c>
      <c r="AG41" s="25">
        <f t="shared" si="13"/>
        <v>0</v>
      </c>
      <c r="AH41" s="25">
        <f t="shared" si="14"/>
        <v>0</v>
      </c>
      <c r="AI41" s="25">
        <f t="shared" si="15"/>
        <v>0</v>
      </c>
      <c r="AJ41" s="25">
        <f t="shared" si="16"/>
        <v>0</v>
      </c>
      <c r="AK41" s="25">
        <f t="shared" si="17"/>
        <v>0</v>
      </c>
      <c r="AL41" s="25">
        <f t="shared" si="18"/>
        <v>0</v>
      </c>
      <c r="AM41" s="25">
        <f t="shared" si="19"/>
        <v>0</v>
      </c>
    </row>
    <row r="42" spans="1:39" x14ac:dyDescent="0.3">
      <c r="A42" s="4">
        <f t="shared" si="28"/>
        <v>33</v>
      </c>
      <c r="B42">
        <v>17.968678272290354</v>
      </c>
      <c r="C42" s="5" t="str">
        <f t="shared" si="0"/>
        <v>NA</v>
      </c>
      <c r="D42" s="6" t="str">
        <f t="shared" si="20"/>
        <v>NA</v>
      </c>
      <c r="E42" s="7" t="str">
        <f t="shared" si="1"/>
        <v>NA</v>
      </c>
      <c r="F42" s="7" t="str">
        <f t="shared" si="21"/>
        <v>NA</v>
      </c>
      <c r="G42" s="7" t="str">
        <f t="shared" si="2"/>
        <v>NA</v>
      </c>
      <c r="H42" s="7" t="str">
        <f t="shared" si="34"/>
        <v>NA</v>
      </c>
      <c r="I42" s="14" t="str">
        <f t="shared" si="22"/>
        <v>NA</v>
      </c>
      <c r="J42" s="14" t="str">
        <f t="shared" si="35"/>
        <v>NA</v>
      </c>
      <c r="K42" s="18"/>
      <c r="L42" s="7" t="str">
        <f t="shared" si="5"/>
        <v>NA</v>
      </c>
      <c r="M42" s="7" t="str">
        <f t="shared" si="36"/>
        <v>NA</v>
      </c>
      <c r="N42" s="14" t="str">
        <f t="shared" si="23"/>
        <v>NA</v>
      </c>
      <c r="O42" s="13" t="str">
        <f t="shared" si="37"/>
        <v>NA</v>
      </c>
      <c r="P42" s="7" t="str">
        <f t="shared" si="24"/>
        <v>NA</v>
      </c>
      <c r="Q42" s="12">
        <f t="shared" si="29"/>
        <v>32</v>
      </c>
      <c r="R42" s="9">
        <v>17.968678272290354</v>
      </c>
      <c r="S42" s="11">
        <f t="shared" si="32"/>
        <v>6.6000000000000003E-2</v>
      </c>
      <c r="T42" s="10">
        <f t="shared" si="25"/>
        <v>277589.62707820721</v>
      </c>
      <c r="U42" s="10">
        <f t="shared" si="33"/>
        <v>293465.00079210137</v>
      </c>
      <c r="V42" s="10">
        <f t="shared" si="26"/>
        <v>1000</v>
      </c>
      <c r="W42" s="10">
        <f t="shared" si="27"/>
        <v>214953.66614961057</v>
      </c>
      <c r="X42" s="9">
        <f t="shared" si="8"/>
        <v>55.652396066443472</v>
      </c>
      <c r="Y42" s="9">
        <f t="shared" si="30"/>
        <v>16387.682851787606</v>
      </c>
      <c r="AA42" s="10">
        <f t="shared" si="9"/>
        <v>7542.4257517795395</v>
      </c>
      <c r="AB42" s="10">
        <f t="shared" si="31"/>
        <v>248900.0498087249</v>
      </c>
      <c r="AC42" s="23"/>
      <c r="AD42" s="25" t="str">
        <f t="shared" si="10"/>
        <v>NA</v>
      </c>
      <c r="AE42" s="25" t="str">
        <f t="shared" si="11"/>
        <v>NA</v>
      </c>
      <c r="AF42" s="25" t="str">
        <f t="shared" si="12"/>
        <v>NA</v>
      </c>
      <c r="AG42" s="25">
        <f t="shared" si="13"/>
        <v>0</v>
      </c>
      <c r="AH42" s="25">
        <f t="shared" si="14"/>
        <v>0</v>
      </c>
      <c r="AI42" s="25">
        <f t="shared" si="15"/>
        <v>0</v>
      </c>
      <c r="AJ42" s="25">
        <f t="shared" si="16"/>
        <v>0</v>
      </c>
      <c r="AK42" s="25">
        <f t="shared" si="17"/>
        <v>0</v>
      </c>
      <c r="AL42" s="25">
        <f t="shared" si="18"/>
        <v>0</v>
      </c>
      <c r="AM42" s="25">
        <f t="shared" si="19"/>
        <v>0</v>
      </c>
    </row>
    <row r="43" spans="1:39" x14ac:dyDescent="0.3">
      <c r="A43" s="4">
        <f t="shared" si="28"/>
        <v>34</v>
      </c>
      <c r="B43">
        <v>17.483523958938516</v>
      </c>
      <c r="C43" s="5" t="str">
        <f t="shared" si="0"/>
        <v>NA</v>
      </c>
      <c r="D43" s="6" t="str">
        <f t="shared" si="20"/>
        <v>NA</v>
      </c>
      <c r="E43" s="7" t="str">
        <f t="shared" si="1"/>
        <v>NA</v>
      </c>
      <c r="F43" s="7" t="str">
        <f t="shared" si="21"/>
        <v>NA</v>
      </c>
      <c r="G43" s="7" t="str">
        <f t="shared" si="2"/>
        <v>NA</v>
      </c>
      <c r="H43" s="7" t="str">
        <f t="shared" si="34"/>
        <v>NA</v>
      </c>
      <c r="I43" s="14" t="str">
        <f t="shared" si="22"/>
        <v>NA</v>
      </c>
      <c r="J43" s="14" t="str">
        <f t="shared" si="35"/>
        <v>NA</v>
      </c>
      <c r="K43" s="18"/>
      <c r="L43" s="7" t="str">
        <f t="shared" si="5"/>
        <v>NA</v>
      </c>
      <c r="M43" s="7" t="str">
        <f t="shared" si="36"/>
        <v>NA</v>
      </c>
      <c r="N43" s="14" t="str">
        <f t="shared" si="23"/>
        <v>NA</v>
      </c>
      <c r="O43" s="13" t="str">
        <f t="shared" si="37"/>
        <v>NA</v>
      </c>
      <c r="P43" s="7" t="str">
        <f t="shared" si="24"/>
        <v>NA</v>
      </c>
      <c r="Q43" s="12">
        <f t="shared" si="29"/>
        <v>33</v>
      </c>
      <c r="R43" s="9">
        <v>17.483523958938516</v>
      </c>
      <c r="S43" s="11">
        <f t="shared" si="32"/>
        <v>-2.699999999999993E-2</v>
      </c>
      <c r="T43" s="10">
        <f t="shared" si="25"/>
        <v>287508.15327023657</v>
      </c>
      <c r="U43" s="10">
        <f t="shared" si="33"/>
        <v>286514.44577071466</v>
      </c>
      <c r="V43" s="10">
        <f t="shared" si="26"/>
        <v>8536.1332513014404</v>
      </c>
      <c r="W43" s="10">
        <f t="shared" si="27"/>
        <v>223489.79940091202</v>
      </c>
      <c r="X43" s="9">
        <f t="shared" si="8"/>
        <v>488.23871385135209</v>
      </c>
      <c r="Y43" s="9">
        <f t="shared" si="30"/>
        <v>16875.921565638957</v>
      </c>
      <c r="AA43" s="10">
        <f t="shared" si="9"/>
        <v>7542.4257517795395</v>
      </c>
      <c r="AB43" s="10">
        <f t="shared" si="31"/>
        <v>256442.47556050445</v>
      </c>
      <c r="AC43" s="23"/>
      <c r="AD43" s="25" t="str">
        <f t="shared" si="10"/>
        <v>NA</v>
      </c>
      <c r="AE43" s="25" t="str">
        <f t="shared" si="11"/>
        <v>NA</v>
      </c>
      <c r="AF43" s="25" t="str">
        <f t="shared" si="12"/>
        <v>NA</v>
      </c>
      <c r="AG43" s="25">
        <f t="shared" si="13"/>
        <v>0</v>
      </c>
      <c r="AH43" s="25">
        <f t="shared" si="14"/>
        <v>0</v>
      </c>
      <c r="AI43" s="25">
        <f t="shared" si="15"/>
        <v>0</v>
      </c>
      <c r="AJ43" s="25">
        <f t="shared" si="16"/>
        <v>0</v>
      </c>
      <c r="AK43" s="25">
        <f t="shared" si="17"/>
        <v>0</v>
      </c>
      <c r="AL43" s="25">
        <f t="shared" si="18"/>
        <v>0</v>
      </c>
      <c r="AM43" s="25">
        <f t="shared" si="19"/>
        <v>0</v>
      </c>
    </row>
    <row r="44" spans="1:39" x14ac:dyDescent="0.3">
      <c r="A44" s="4">
        <f t="shared" si="28"/>
        <v>35</v>
      </c>
      <c r="B44">
        <v>17.938095581870918</v>
      </c>
      <c r="C44" s="5" t="str">
        <f t="shared" si="0"/>
        <v>NA</v>
      </c>
      <c r="D44" s="6" t="str">
        <f t="shared" si="20"/>
        <v>NA</v>
      </c>
      <c r="E44" s="7" t="str">
        <f t="shared" si="1"/>
        <v>NA</v>
      </c>
      <c r="F44" s="7" t="str">
        <f t="shared" si="21"/>
        <v>NA</v>
      </c>
      <c r="G44" s="7" t="str">
        <f t="shared" si="2"/>
        <v>NA</v>
      </c>
      <c r="H44" s="7" t="str">
        <f t="shared" si="34"/>
        <v>NA</v>
      </c>
      <c r="I44" s="14" t="str">
        <f t="shared" si="22"/>
        <v>NA</v>
      </c>
      <c r="J44" s="14" t="str">
        <f t="shared" si="35"/>
        <v>NA</v>
      </c>
      <c r="K44" s="18"/>
      <c r="L44" s="7" t="str">
        <f t="shared" si="5"/>
        <v>NA</v>
      </c>
      <c r="M44" s="7" t="str">
        <f t="shared" si="36"/>
        <v>NA</v>
      </c>
      <c r="N44" s="14" t="str">
        <f t="shared" si="23"/>
        <v>NA</v>
      </c>
      <c r="O44" s="13" t="str">
        <f t="shared" si="37"/>
        <v>NA</v>
      </c>
      <c r="P44" s="7" t="str">
        <f t="shared" si="24"/>
        <v>NA</v>
      </c>
      <c r="Q44" s="12">
        <f t="shared" si="29"/>
        <v>34</v>
      </c>
      <c r="R44" s="9">
        <v>17.938095581870918</v>
      </c>
      <c r="S44" s="11">
        <f t="shared" si="32"/>
        <v>2.6000000000000044E-2</v>
      </c>
      <c r="T44" s="10">
        <f t="shared" si="25"/>
        <v>297509.33384719962</v>
      </c>
      <c r="U44" s="10">
        <f t="shared" si="33"/>
        <v>302721.89407658851</v>
      </c>
      <c r="V44" s="10">
        <f t="shared" si="26"/>
        <v>2329.865522390659</v>
      </c>
      <c r="W44" s="10">
        <f t="shared" si="27"/>
        <v>225819.66492330268</v>
      </c>
      <c r="X44" s="9">
        <f t="shared" si="8"/>
        <v>129.88366082435923</v>
      </c>
      <c r="Y44" s="9">
        <f t="shared" si="30"/>
        <v>17005.805226463315</v>
      </c>
      <c r="AA44" s="10">
        <f t="shared" si="9"/>
        <v>7542.4257517795395</v>
      </c>
      <c r="AB44" s="10">
        <f t="shared" si="31"/>
        <v>263984.901312284</v>
      </c>
      <c r="AC44" s="23"/>
      <c r="AD44" s="25" t="str">
        <f t="shared" si="10"/>
        <v>NA</v>
      </c>
      <c r="AE44" s="25" t="str">
        <f t="shared" si="11"/>
        <v>NA</v>
      </c>
      <c r="AF44" s="25" t="str">
        <f t="shared" si="12"/>
        <v>NA</v>
      </c>
      <c r="AG44" s="25">
        <f t="shared" si="13"/>
        <v>0</v>
      </c>
      <c r="AH44" s="25">
        <f t="shared" si="14"/>
        <v>0</v>
      </c>
      <c r="AI44" s="25">
        <f t="shared" si="15"/>
        <v>0</v>
      </c>
      <c r="AJ44" s="25">
        <f t="shared" si="16"/>
        <v>0</v>
      </c>
      <c r="AK44" s="25">
        <f t="shared" si="17"/>
        <v>0</v>
      </c>
      <c r="AL44" s="25">
        <f t="shared" si="18"/>
        <v>0</v>
      </c>
      <c r="AM44" s="25">
        <f t="shared" si="19"/>
        <v>0</v>
      </c>
    </row>
    <row r="45" spans="1:39" x14ac:dyDescent="0.3">
      <c r="A45" s="4">
        <f t="shared" si="28"/>
        <v>36</v>
      </c>
      <c r="B45">
        <v>18.547990831654531</v>
      </c>
      <c r="C45" s="5" t="str">
        <f t="shared" si="0"/>
        <v>NA</v>
      </c>
      <c r="D45" s="6" t="str">
        <f t="shared" si="20"/>
        <v>NA</v>
      </c>
      <c r="E45" s="7" t="str">
        <f t="shared" si="1"/>
        <v>NA</v>
      </c>
      <c r="F45" s="7" t="str">
        <f t="shared" si="21"/>
        <v>NA</v>
      </c>
      <c r="G45" s="7" t="str">
        <f t="shared" si="2"/>
        <v>NA</v>
      </c>
      <c r="H45" s="7" t="str">
        <f t="shared" si="34"/>
        <v>NA</v>
      </c>
      <c r="I45" s="14" t="str">
        <f t="shared" si="22"/>
        <v>NA</v>
      </c>
      <c r="J45" s="14" t="str">
        <f t="shared" si="35"/>
        <v>NA</v>
      </c>
      <c r="K45" s="18"/>
      <c r="L45" s="7" t="str">
        <f t="shared" si="5"/>
        <v>NA</v>
      </c>
      <c r="M45" s="7" t="str">
        <f t="shared" si="36"/>
        <v>NA</v>
      </c>
      <c r="N45" s="14" t="str">
        <f t="shared" si="23"/>
        <v>NA</v>
      </c>
      <c r="O45" s="13" t="str">
        <f t="shared" si="37"/>
        <v>NA</v>
      </c>
      <c r="P45" s="7" t="str">
        <f t="shared" si="24"/>
        <v>NA</v>
      </c>
      <c r="Q45" s="12">
        <f t="shared" si="29"/>
        <v>35</v>
      </c>
      <c r="R45" s="9">
        <v>18.547990831654531</v>
      </c>
      <c r="S45" s="11">
        <f t="shared" si="32"/>
        <v>3.4000000000000058E-2</v>
      </c>
      <c r="T45" s="10">
        <f t="shared" si="25"/>
        <v>307593.85759563709</v>
      </c>
      <c r="U45" s="10">
        <f t="shared" si="33"/>
        <v>315423.51942534442</v>
      </c>
      <c r="V45" s="10">
        <f t="shared" si="26"/>
        <v>1000</v>
      </c>
      <c r="W45" s="10">
        <f t="shared" si="27"/>
        <v>226819.66492330268</v>
      </c>
      <c r="X45" s="9">
        <f t="shared" si="8"/>
        <v>53.914195293507021</v>
      </c>
      <c r="Y45" s="9">
        <f t="shared" si="30"/>
        <v>17059.719421756821</v>
      </c>
      <c r="AA45" s="10">
        <f t="shared" si="9"/>
        <v>7542.4257517795395</v>
      </c>
      <c r="AB45" s="10">
        <f t="shared" si="31"/>
        <v>271527.32706406352</v>
      </c>
      <c r="AC45" s="23"/>
      <c r="AD45" s="25" t="str">
        <f t="shared" si="10"/>
        <v>NA</v>
      </c>
      <c r="AE45" s="25" t="str">
        <f t="shared" si="11"/>
        <v>NA</v>
      </c>
      <c r="AF45" s="25" t="str">
        <f t="shared" si="12"/>
        <v>NA</v>
      </c>
      <c r="AG45" s="25">
        <f t="shared" si="13"/>
        <v>0</v>
      </c>
      <c r="AH45" s="25">
        <f t="shared" si="14"/>
        <v>0</v>
      </c>
      <c r="AI45" s="25">
        <f t="shared" si="15"/>
        <v>0</v>
      </c>
      <c r="AJ45" s="25">
        <f t="shared" si="16"/>
        <v>0</v>
      </c>
      <c r="AK45" s="25">
        <f t="shared" si="17"/>
        <v>0</v>
      </c>
      <c r="AL45" s="25">
        <f t="shared" si="18"/>
        <v>0</v>
      </c>
      <c r="AM45" s="25">
        <f t="shared" si="19"/>
        <v>0</v>
      </c>
    </row>
    <row r="46" spans="1:39" x14ac:dyDescent="0.3">
      <c r="A46" s="4">
        <f t="shared" si="28"/>
        <v>37</v>
      </c>
      <c r="B46">
        <v>17.435111381755259</v>
      </c>
      <c r="C46" s="5" t="str">
        <f t="shared" si="0"/>
        <v>NA</v>
      </c>
      <c r="D46" s="6" t="str">
        <f t="shared" si="20"/>
        <v>NA</v>
      </c>
      <c r="E46" s="7" t="str">
        <f t="shared" si="1"/>
        <v>NA</v>
      </c>
      <c r="F46" s="7" t="str">
        <f t="shared" si="21"/>
        <v>NA</v>
      </c>
      <c r="G46" s="7" t="str">
        <f t="shared" si="2"/>
        <v>NA</v>
      </c>
      <c r="H46" s="7" t="str">
        <f t="shared" si="34"/>
        <v>NA</v>
      </c>
      <c r="I46" s="14" t="str">
        <f t="shared" si="22"/>
        <v>NA</v>
      </c>
      <c r="J46" s="14" t="str">
        <f t="shared" si="35"/>
        <v>NA</v>
      </c>
      <c r="K46" s="18"/>
      <c r="L46" s="7" t="str">
        <f t="shared" si="5"/>
        <v>NA</v>
      </c>
      <c r="M46" s="7" t="str">
        <f t="shared" si="36"/>
        <v>NA</v>
      </c>
      <c r="N46" s="14" t="str">
        <f t="shared" si="23"/>
        <v>NA</v>
      </c>
      <c r="O46" s="13" t="str">
        <f t="shared" si="37"/>
        <v>NA</v>
      </c>
      <c r="P46" s="7" t="str">
        <f t="shared" si="24"/>
        <v>NA</v>
      </c>
      <c r="Q46" s="12">
        <f t="shared" si="29"/>
        <v>36</v>
      </c>
      <c r="R46" s="9">
        <v>17.435111381755259</v>
      </c>
      <c r="S46" s="11">
        <f t="shared" si="32"/>
        <v>-5.9999999999999963E-2</v>
      </c>
      <c r="T46" s="10">
        <f t="shared" si="25"/>
        <v>317762.41904197837</v>
      </c>
      <c r="U46" s="10">
        <f t="shared" si="33"/>
        <v>297438.10825982376</v>
      </c>
      <c r="V46" s="10">
        <f t="shared" si="26"/>
        <v>15000</v>
      </c>
      <c r="W46" s="10">
        <f t="shared" si="27"/>
        <v>241819.66492330268</v>
      </c>
      <c r="X46" s="9">
        <f t="shared" si="8"/>
        <v>860.33290361979277</v>
      </c>
      <c r="Y46" s="9">
        <f t="shared" si="30"/>
        <v>17920.052325376615</v>
      </c>
      <c r="AA46" s="10">
        <f t="shared" si="9"/>
        <v>7542.4257517795395</v>
      </c>
      <c r="AB46" s="10">
        <f t="shared" si="31"/>
        <v>279069.75281584304</v>
      </c>
      <c r="AC46" s="23"/>
      <c r="AD46" s="25" t="str">
        <f t="shared" si="10"/>
        <v>NA</v>
      </c>
      <c r="AE46" s="25" t="str">
        <f t="shared" si="11"/>
        <v>NA</v>
      </c>
      <c r="AF46" s="25" t="str">
        <f t="shared" si="12"/>
        <v>NA</v>
      </c>
      <c r="AG46" s="25">
        <f t="shared" si="13"/>
        <v>0</v>
      </c>
      <c r="AH46" s="25">
        <f t="shared" si="14"/>
        <v>0</v>
      </c>
      <c r="AI46" s="25">
        <f t="shared" si="15"/>
        <v>0</v>
      </c>
      <c r="AJ46" s="25">
        <f t="shared" si="16"/>
        <v>0</v>
      </c>
      <c r="AK46" s="25">
        <f t="shared" si="17"/>
        <v>0</v>
      </c>
      <c r="AL46" s="25">
        <f t="shared" si="18"/>
        <v>0</v>
      </c>
      <c r="AM46" s="25">
        <f t="shared" si="19"/>
        <v>0</v>
      </c>
    </row>
    <row r="47" spans="1:39" x14ac:dyDescent="0.3">
      <c r="A47" s="4">
        <f t="shared" si="28"/>
        <v>38</v>
      </c>
      <c r="B47">
        <v>17.208454933792442</v>
      </c>
      <c r="C47" s="5" t="str">
        <f t="shared" si="0"/>
        <v>NA</v>
      </c>
      <c r="D47" s="6" t="str">
        <f t="shared" si="20"/>
        <v>NA</v>
      </c>
      <c r="E47" s="7" t="str">
        <f t="shared" si="1"/>
        <v>NA</v>
      </c>
      <c r="F47" s="7" t="str">
        <f t="shared" si="21"/>
        <v>NA</v>
      </c>
      <c r="G47" s="7" t="str">
        <f t="shared" si="2"/>
        <v>NA</v>
      </c>
      <c r="H47" s="7" t="str">
        <f t="shared" si="34"/>
        <v>NA</v>
      </c>
      <c r="I47" s="14" t="str">
        <f t="shared" si="22"/>
        <v>NA</v>
      </c>
      <c r="J47" s="14" t="str">
        <f t="shared" si="35"/>
        <v>NA</v>
      </c>
      <c r="K47" s="18"/>
      <c r="L47" s="7" t="str">
        <f t="shared" si="5"/>
        <v>NA</v>
      </c>
      <c r="M47" s="7" t="str">
        <f t="shared" si="36"/>
        <v>NA</v>
      </c>
      <c r="N47" s="14" t="str">
        <f t="shared" si="23"/>
        <v>NA</v>
      </c>
      <c r="O47" s="13" t="str">
        <f t="shared" si="37"/>
        <v>NA</v>
      </c>
      <c r="P47" s="7" t="str">
        <f t="shared" si="24"/>
        <v>NA</v>
      </c>
      <c r="Q47" s="12">
        <f t="shared" si="29"/>
        <v>37</v>
      </c>
      <c r="R47" s="9">
        <v>17.208454933792442</v>
      </c>
      <c r="S47" s="11">
        <f t="shared" si="32"/>
        <v>-1.2999999999999935E-2</v>
      </c>
      <c r="T47" s="10">
        <f t="shared" si="25"/>
        <v>328015.71850037243</v>
      </c>
      <c r="U47" s="10">
        <f t="shared" ref="U47:U110" si="38">(U46+V46)*(1+S47)</f>
        <v>308376.41285244608</v>
      </c>
      <c r="V47" s="10">
        <f t="shared" si="26"/>
        <v>15000</v>
      </c>
      <c r="W47" s="10">
        <f t="shared" si="27"/>
        <v>256819.66492330268</v>
      </c>
      <c r="X47" s="9">
        <f t="shared" si="8"/>
        <v>871.66454267456209</v>
      </c>
      <c r="Y47" s="9">
        <f t="shared" ref="Y47:Y110" si="39">Y46+X47</f>
        <v>18791.716868051179</v>
      </c>
      <c r="AA47" s="10">
        <f t="shared" si="9"/>
        <v>7542.4257517795395</v>
      </c>
      <c r="AB47" s="10">
        <f t="shared" ref="AB47:AB110" si="40">AB46+AA47</f>
        <v>286612.17856762256</v>
      </c>
      <c r="AC47" s="23"/>
      <c r="AD47" s="25" t="str">
        <f t="shared" si="10"/>
        <v>NA</v>
      </c>
      <c r="AE47" s="25" t="str">
        <f t="shared" si="11"/>
        <v>NA</v>
      </c>
      <c r="AF47" s="25" t="str">
        <f t="shared" si="12"/>
        <v>NA</v>
      </c>
      <c r="AG47" s="25">
        <f t="shared" si="13"/>
        <v>0</v>
      </c>
      <c r="AH47" s="25">
        <f t="shared" si="14"/>
        <v>0</v>
      </c>
      <c r="AI47" s="25">
        <f t="shared" si="15"/>
        <v>0</v>
      </c>
      <c r="AJ47" s="25">
        <f t="shared" si="16"/>
        <v>0</v>
      </c>
      <c r="AK47" s="25">
        <f t="shared" si="17"/>
        <v>0</v>
      </c>
      <c r="AL47" s="25">
        <f t="shared" si="18"/>
        <v>0</v>
      </c>
      <c r="AM47" s="25">
        <f t="shared" si="19"/>
        <v>0</v>
      </c>
    </row>
    <row r="48" spans="1:39" x14ac:dyDescent="0.3">
      <c r="A48" s="4">
        <f t="shared" si="28"/>
        <v>39</v>
      </c>
      <c r="B48">
        <v>16.640575920977291</v>
      </c>
      <c r="C48" s="5" t="str">
        <f t="shared" si="0"/>
        <v>NA</v>
      </c>
      <c r="D48" s="6" t="str">
        <f t="shared" si="20"/>
        <v>NA</v>
      </c>
      <c r="E48" s="7" t="str">
        <f t="shared" si="1"/>
        <v>NA</v>
      </c>
      <c r="F48" s="7" t="str">
        <f t="shared" si="21"/>
        <v>NA</v>
      </c>
      <c r="G48" s="7" t="str">
        <f t="shared" si="2"/>
        <v>NA</v>
      </c>
      <c r="H48" s="7" t="str">
        <f t="shared" si="34"/>
        <v>NA</v>
      </c>
      <c r="I48" s="14" t="str">
        <f t="shared" si="22"/>
        <v>NA</v>
      </c>
      <c r="J48" s="14" t="str">
        <f t="shared" si="35"/>
        <v>NA</v>
      </c>
      <c r="K48" s="18"/>
      <c r="L48" s="7" t="str">
        <f t="shared" si="5"/>
        <v>NA</v>
      </c>
      <c r="M48" s="7" t="str">
        <f t="shared" si="36"/>
        <v>NA</v>
      </c>
      <c r="N48" s="14" t="str">
        <f t="shared" si="23"/>
        <v>NA</v>
      </c>
      <c r="O48" s="13" t="str">
        <f t="shared" si="37"/>
        <v>NA</v>
      </c>
      <c r="P48" s="7" t="str">
        <f t="shared" si="24"/>
        <v>NA</v>
      </c>
      <c r="Q48" s="12">
        <f t="shared" si="29"/>
        <v>38</v>
      </c>
      <c r="R48" s="9">
        <v>16.640575920977291</v>
      </c>
      <c r="S48" s="11">
        <f t="shared" si="32"/>
        <v>-3.3000000000000036E-2</v>
      </c>
      <c r="T48" s="10">
        <f t="shared" si="25"/>
        <v>338354.46212092013</v>
      </c>
      <c r="U48" s="10">
        <f t="shared" si="38"/>
        <v>312704.99122831534</v>
      </c>
      <c r="V48" s="10">
        <f t="shared" si="26"/>
        <v>15000</v>
      </c>
      <c r="W48" s="10">
        <f t="shared" si="27"/>
        <v>271819.66492330271</v>
      </c>
      <c r="X48" s="9">
        <f t="shared" si="8"/>
        <v>901.41110928082946</v>
      </c>
      <c r="Y48" s="9">
        <f t="shared" si="39"/>
        <v>19693.127977332009</v>
      </c>
      <c r="AA48" s="10">
        <f t="shared" si="9"/>
        <v>7542.4257517795395</v>
      </c>
      <c r="AB48" s="10">
        <f t="shared" si="40"/>
        <v>294154.60431940207</v>
      </c>
      <c r="AC48" s="23"/>
      <c r="AD48" s="25" t="str">
        <f t="shared" si="10"/>
        <v>NA</v>
      </c>
      <c r="AE48" s="25" t="str">
        <f t="shared" si="11"/>
        <v>NA</v>
      </c>
      <c r="AF48" s="25" t="str">
        <f t="shared" si="12"/>
        <v>NA</v>
      </c>
      <c r="AG48" s="25">
        <f t="shared" si="13"/>
        <v>0</v>
      </c>
      <c r="AH48" s="25">
        <f t="shared" si="14"/>
        <v>0</v>
      </c>
      <c r="AI48" s="25">
        <f t="shared" si="15"/>
        <v>0</v>
      </c>
      <c r="AJ48" s="25">
        <f t="shared" si="16"/>
        <v>0</v>
      </c>
      <c r="AK48" s="25">
        <f t="shared" si="17"/>
        <v>0</v>
      </c>
      <c r="AL48" s="25">
        <f t="shared" si="18"/>
        <v>0</v>
      </c>
      <c r="AM48" s="25">
        <f t="shared" si="19"/>
        <v>0</v>
      </c>
    </row>
    <row r="49" spans="1:39" x14ac:dyDescent="0.3">
      <c r="A49" s="4">
        <f t="shared" si="28"/>
        <v>40</v>
      </c>
      <c r="B49">
        <v>16.856903407949993</v>
      </c>
      <c r="C49" s="5" t="str">
        <f t="shared" si="0"/>
        <v>NA</v>
      </c>
      <c r="D49" s="6" t="str">
        <f t="shared" si="20"/>
        <v>NA</v>
      </c>
      <c r="E49" s="7" t="str">
        <f t="shared" si="1"/>
        <v>NA</v>
      </c>
      <c r="F49" s="7" t="str">
        <f t="shared" si="21"/>
        <v>NA</v>
      </c>
      <c r="G49" s="7" t="str">
        <f t="shared" si="2"/>
        <v>NA</v>
      </c>
      <c r="H49" s="7" t="str">
        <f t="shared" si="34"/>
        <v>NA</v>
      </c>
      <c r="I49" s="14" t="str">
        <f t="shared" si="22"/>
        <v>NA</v>
      </c>
      <c r="J49" s="14" t="str">
        <f t="shared" si="35"/>
        <v>NA</v>
      </c>
      <c r="K49" s="18"/>
      <c r="L49" s="7" t="str">
        <f t="shared" si="5"/>
        <v>NA</v>
      </c>
      <c r="M49" s="7" t="str">
        <f t="shared" si="36"/>
        <v>NA</v>
      </c>
      <c r="N49" s="14" t="str">
        <f t="shared" si="23"/>
        <v>NA</v>
      </c>
      <c r="O49" s="13" t="str">
        <f t="shared" si="37"/>
        <v>NA</v>
      </c>
      <c r="P49" s="7" t="str">
        <f t="shared" si="24"/>
        <v>NA</v>
      </c>
      <c r="Q49" s="12">
        <f t="shared" si="29"/>
        <v>39</v>
      </c>
      <c r="R49" s="9">
        <v>16.856903407949993</v>
      </c>
      <c r="S49" s="11">
        <f t="shared" si="32"/>
        <v>1.2999999999999826E-2</v>
      </c>
      <c r="T49" s="10">
        <f t="shared" si="25"/>
        <v>348779.36193830514</v>
      </c>
      <c r="U49" s="10">
        <f t="shared" si="38"/>
        <v>331965.15611428343</v>
      </c>
      <c r="V49" s="10">
        <f t="shared" si="26"/>
        <v>15000</v>
      </c>
      <c r="W49" s="10">
        <f t="shared" si="27"/>
        <v>286819.66492330271</v>
      </c>
      <c r="X49" s="9">
        <f t="shared" si="8"/>
        <v>889.8431483522503</v>
      </c>
      <c r="Y49" s="9">
        <f t="shared" si="39"/>
        <v>20582.97112568426</v>
      </c>
      <c r="AA49" s="10">
        <f t="shared" si="9"/>
        <v>7542.4257517795395</v>
      </c>
      <c r="AB49" s="10">
        <f t="shared" si="40"/>
        <v>301697.03007118159</v>
      </c>
      <c r="AC49" s="23"/>
      <c r="AD49" s="25" t="str">
        <f t="shared" si="10"/>
        <v>NA</v>
      </c>
      <c r="AE49" s="25" t="str">
        <f t="shared" si="11"/>
        <v>NA</v>
      </c>
      <c r="AF49" s="25" t="str">
        <f t="shared" si="12"/>
        <v>NA</v>
      </c>
      <c r="AG49" s="25">
        <f t="shared" si="13"/>
        <v>0</v>
      </c>
      <c r="AH49" s="25">
        <f t="shared" si="14"/>
        <v>0</v>
      </c>
      <c r="AI49" s="25">
        <f t="shared" si="15"/>
        <v>0</v>
      </c>
      <c r="AJ49" s="25">
        <f t="shared" si="16"/>
        <v>0</v>
      </c>
      <c r="AK49" s="25">
        <f t="shared" si="17"/>
        <v>0</v>
      </c>
      <c r="AL49" s="25">
        <f t="shared" si="18"/>
        <v>0</v>
      </c>
      <c r="AM49" s="25">
        <f t="shared" si="19"/>
        <v>0</v>
      </c>
    </row>
    <row r="50" spans="1:39" x14ac:dyDescent="0.3">
      <c r="A50" s="4">
        <f t="shared" si="28"/>
        <v>41</v>
      </c>
      <c r="B50">
        <v>18.694305879416543</v>
      </c>
      <c r="C50" s="5" t="str">
        <f t="shared" si="0"/>
        <v>NA</v>
      </c>
      <c r="D50" s="6" t="str">
        <f t="shared" si="20"/>
        <v>NA</v>
      </c>
      <c r="E50" s="7" t="str">
        <f t="shared" si="1"/>
        <v>NA</v>
      </c>
      <c r="F50" s="7" t="str">
        <f t="shared" si="21"/>
        <v>NA</v>
      </c>
      <c r="G50" s="7" t="str">
        <f t="shared" si="2"/>
        <v>NA</v>
      </c>
      <c r="H50" s="7" t="str">
        <f t="shared" si="34"/>
        <v>NA</v>
      </c>
      <c r="I50" s="14" t="str">
        <f t="shared" si="22"/>
        <v>NA</v>
      </c>
      <c r="J50" s="14" t="str">
        <f t="shared" si="35"/>
        <v>NA</v>
      </c>
      <c r="K50" s="18"/>
      <c r="L50" s="7" t="str">
        <f t="shared" si="5"/>
        <v>NA</v>
      </c>
      <c r="M50" s="7" t="str">
        <f t="shared" si="36"/>
        <v>NA</v>
      </c>
      <c r="N50" s="14" t="str">
        <f t="shared" si="23"/>
        <v>NA</v>
      </c>
      <c r="O50" s="13" t="str">
        <f t="shared" si="37"/>
        <v>NA</v>
      </c>
      <c r="P50" s="7" t="str">
        <f t="shared" si="24"/>
        <v>NA</v>
      </c>
      <c r="Q50" s="12">
        <f t="shared" si="29"/>
        <v>40</v>
      </c>
      <c r="R50" s="9">
        <v>18.694305879416543</v>
      </c>
      <c r="S50" s="11">
        <f t="shared" si="32"/>
        <v>0.10900000000000006</v>
      </c>
      <c r="T50" s="10">
        <f t="shared" si="25"/>
        <v>359291.1359208356</v>
      </c>
      <c r="U50" s="10">
        <f t="shared" si="38"/>
        <v>384784.35813074029</v>
      </c>
      <c r="V50" s="10">
        <f t="shared" si="26"/>
        <v>1000</v>
      </c>
      <c r="W50" s="10">
        <f t="shared" si="27"/>
        <v>287819.66492330271</v>
      </c>
      <c r="X50" s="9">
        <f t="shared" si="8"/>
        <v>53.492224126976275</v>
      </c>
      <c r="Y50" s="9">
        <f t="shared" si="39"/>
        <v>20636.463349811238</v>
      </c>
      <c r="AA50" s="10">
        <f t="shared" si="9"/>
        <v>7542.4257517795395</v>
      </c>
      <c r="AB50" s="10">
        <f t="shared" si="40"/>
        <v>309239.45582296111</v>
      </c>
      <c r="AC50" s="23"/>
      <c r="AD50" s="25" t="str">
        <f t="shared" si="10"/>
        <v>NA</v>
      </c>
      <c r="AE50" s="25" t="str">
        <f t="shared" si="11"/>
        <v>NA</v>
      </c>
      <c r="AF50" s="25" t="str">
        <f t="shared" si="12"/>
        <v>NA</v>
      </c>
      <c r="AG50" s="25">
        <f t="shared" si="13"/>
        <v>0</v>
      </c>
      <c r="AH50" s="25">
        <f t="shared" si="14"/>
        <v>0</v>
      </c>
      <c r="AI50" s="25">
        <f t="shared" si="15"/>
        <v>0</v>
      </c>
      <c r="AJ50" s="25">
        <f t="shared" si="16"/>
        <v>0</v>
      </c>
      <c r="AK50" s="25">
        <f t="shared" si="17"/>
        <v>0</v>
      </c>
      <c r="AL50" s="25">
        <f t="shared" si="18"/>
        <v>0</v>
      </c>
      <c r="AM50" s="25">
        <f t="shared" si="19"/>
        <v>0</v>
      </c>
    </row>
    <row r="51" spans="1:39" x14ac:dyDescent="0.3">
      <c r="A51" s="4">
        <f t="shared" si="28"/>
        <v>42</v>
      </c>
      <c r="B51">
        <v>18.694305879416543</v>
      </c>
      <c r="C51" s="5" t="str">
        <f t="shared" si="0"/>
        <v>NA</v>
      </c>
      <c r="D51" s="6" t="str">
        <f t="shared" si="20"/>
        <v>NA</v>
      </c>
      <c r="E51" s="7" t="str">
        <f t="shared" si="1"/>
        <v>NA</v>
      </c>
      <c r="F51" s="7" t="str">
        <f t="shared" si="21"/>
        <v>NA</v>
      </c>
      <c r="G51" s="7" t="str">
        <f t="shared" si="2"/>
        <v>NA</v>
      </c>
      <c r="H51" s="7" t="str">
        <f t="shared" si="34"/>
        <v>NA</v>
      </c>
      <c r="I51" s="14" t="str">
        <f t="shared" si="22"/>
        <v>NA</v>
      </c>
      <c r="J51" s="14" t="str">
        <f t="shared" si="35"/>
        <v>NA</v>
      </c>
      <c r="K51" s="18"/>
      <c r="L51" s="7" t="str">
        <f t="shared" si="5"/>
        <v>NA</v>
      </c>
      <c r="M51" s="7" t="str">
        <f t="shared" si="36"/>
        <v>NA</v>
      </c>
      <c r="N51" s="14" t="str">
        <f t="shared" si="23"/>
        <v>NA</v>
      </c>
      <c r="O51" s="13" t="str">
        <f t="shared" si="37"/>
        <v>NA</v>
      </c>
      <c r="P51" s="7" t="str">
        <f t="shared" si="24"/>
        <v>NA</v>
      </c>
      <c r="Q51" s="12">
        <f t="shared" si="29"/>
        <v>41</v>
      </c>
      <c r="R51" s="9">
        <v>18.694305879416543</v>
      </c>
      <c r="S51" s="11">
        <f t="shared" si="32"/>
        <v>0</v>
      </c>
      <c r="T51" s="10">
        <f t="shared" si="25"/>
        <v>369890.50801988674</v>
      </c>
      <c r="U51" s="10">
        <f t="shared" si="38"/>
        <v>385784.35813074029</v>
      </c>
      <c r="V51" s="10">
        <f t="shared" si="26"/>
        <v>1000</v>
      </c>
      <c r="W51" s="10">
        <f t="shared" si="27"/>
        <v>288819.66492330271</v>
      </c>
      <c r="X51" s="9">
        <f t="shared" si="8"/>
        <v>53.492224126976275</v>
      </c>
      <c r="Y51" s="9">
        <f t="shared" si="39"/>
        <v>20689.955573938216</v>
      </c>
      <c r="AA51" s="10">
        <f t="shared" si="9"/>
        <v>7542.4257517795395</v>
      </c>
      <c r="AB51" s="10">
        <f t="shared" si="40"/>
        <v>316781.88157474063</v>
      </c>
      <c r="AC51" s="23"/>
      <c r="AD51" s="25" t="str">
        <f t="shared" si="10"/>
        <v>NA</v>
      </c>
      <c r="AE51" s="25" t="str">
        <f t="shared" si="11"/>
        <v>NA</v>
      </c>
      <c r="AF51" s="25" t="str">
        <f t="shared" si="12"/>
        <v>NA</v>
      </c>
      <c r="AG51" s="25">
        <f t="shared" si="13"/>
        <v>0</v>
      </c>
      <c r="AH51" s="25">
        <f t="shared" si="14"/>
        <v>0</v>
      </c>
      <c r="AI51" s="25">
        <f t="shared" si="15"/>
        <v>0</v>
      </c>
      <c r="AJ51" s="25">
        <f t="shared" si="16"/>
        <v>0</v>
      </c>
      <c r="AK51" s="25">
        <f t="shared" si="17"/>
        <v>0</v>
      </c>
      <c r="AL51" s="25">
        <f t="shared" si="18"/>
        <v>0</v>
      </c>
      <c r="AM51" s="25">
        <f t="shared" si="19"/>
        <v>0</v>
      </c>
    </row>
    <row r="52" spans="1:39" x14ac:dyDescent="0.3">
      <c r="A52" s="4">
        <f t="shared" si="28"/>
        <v>43</v>
      </c>
      <c r="B52">
        <v>18.544751432381211</v>
      </c>
      <c r="C52" s="5" t="str">
        <f t="shared" si="0"/>
        <v>NA</v>
      </c>
      <c r="D52" s="6" t="str">
        <f t="shared" si="20"/>
        <v>NA</v>
      </c>
      <c r="E52" s="7" t="str">
        <f t="shared" si="1"/>
        <v>NA</v>
      </c>
      <c r="F52" s="7" t="str">
        <f t="shared" si="21"/>
        <v>NA</v>
      </c>
      <c r="G52" s="7" t="str">
        <f t="shared" si="2"/>
        <v>NA</v>
      </c>
      <c r="H52" s="7" t="str">
        <f t="shared" si="34"/>
        <v>NA</v>
      </c>
      <c r="I52" s="14" t="str">
        <f t="shared" si="22"/>
        <v>NA</v>
      </c>
      <c r="J52" s="14" t="str">
        <f t="shared" si="35"/>
        <v>NA</v>
      </c>
      <c r="K52" s="18"/>
      <c r="L52" s="7" t="str">
        <f t="shared" si="5"/>
        <v>NA</v>
      </c>
      <c r="M52" s="7" t="str">
        <f t="shared" si="36"/>
        <v>NA</v>
      </c>
      <c r="N52" s="14" t="str">
        <f t="shared" si="23"/>
        <v>NA</v>
      </c>
      <c r="O52" s="13" t="str">
        <f t="shared" si="37"/>
        <v>NA</v>
      </c>
      <c r="P52" s="7" t="str">
        <f t="shared" si="24"/>
        <v>NA</v>
      </c>
      <c r="Q52" s="12">
        <f t="shared" si="29"/>
        <v>42</v>
      </c>
      <c r="R52" s="9">
        <v>18.544751432381211</v>
      </c>
      <c r="S52" s="11">
        <f t="shared" si="32"/>
        <v>-7.9999999999999603E-3</v>
      </c>
      <c r="T52" s="10">
        <f t="shared" si="25"/>
        <v>380578.20821976371</v>
      </c>
      <c r="U52" s="10">
        <f t="shared" si="38"/>
        <v>383690.08326569438</v>
      </c>
      <c r="V52" s="10">
        <f t="shared" si="26"/>
        <v>4430.5507058488638</v>
      </c>
      <c r="W52" s="10">
        <f t="shared" si="27"/>
        <v>293250.21562915156</v>
      </c>
      <c r="X52" s="9">
        <f t="shared" si="8"/>
        <v>238.91130177741971</v>
      </c>
      <c r="Y52" s="9">
        <f t="shared" si="39"/>
        <v>20928.866875715634</v>
      </c>
      <c r="AA52" s="10">
        <f t="shared" si="9"/>
        <v>7542.4257517795395</v>
      </c>
      <c r="AB52" s="10">
        <f t="shared" si="40"/>
        <v>324324.30732652015</v>
      </c>
      <c r="AC52" s="23"/>
      <c r="AD52" s="25" t="str">
        <f t="shared" si="10"/>
        <v>NA</v>
      </c>
      <c r="AE52" s="25" t="str">
        <f t="shared" si="11"/>
        <v>NA</v>
      </c>
      <c r="AF52" s="25" t="str">
        <f t="shared" si="12"/>
        <v>NA</v>
      </c>
      <c r="AG52" s="25">
        <f t="shared" si="13"/>
        <v>0</v>
      </c>
      <c r="AH52" s="25">
        <f t="shared" si="14"/>
        <v>0</v>
      </c>
      <c r="AI52" s="25">
        <f t="shared" si="15"/>
        <v>0</v>
      </c>
      <c r="AJ52" s="25">
        <f t="shared" si="16"/>
        <v>0</v>
      </c>
      <c r="AK52" s="25">
        <f t="shared" si="17"/>
        <v>0</v>
      </c>
      <c r="AL52" s="25">
        <f t="shared" si="18"/>
        <v>0</v>
      </c>
      <c r="AM52" s="25">
        <f t="shared" si="19"/>
        <v>0</v>
      </c>
    </row>
    <row r="53" spans="1:39" x14ac:dyDescent="0.3">
      <c r="A53" s="4">
        <f t="shared" si="28"/>
        <v>44</v>
      </c>
      <c r="B53">
        <v>18.785833201002166</v>
      </c>
      <c r="C53" s="5" t="str">
        <f t="shared" si="0"/>
        <v>NA</v>
      </c>
      <c r="D53" s="6" t="str">
        <f t="shared" si="20"/>
        <v>NA</v>
      </c>
      <c r="E53" s="7" t="str">
        <f t="shared" si="1"/>
        <v>NA</v>
      </c>
      <c r="F53" s="7" t="str">
        <f t="shared" si="21"/>
        <v>NA</v>
      </c>
      <c r="G53" s="7" t="str">
        <f t="shared" si="2"/>
        <v>NA</v>
      </c>
      <c r="H53" s="7" t="str">
        <f t="shared" si="34"/>
        <v>NA</v>
      </c>
      <c r="I53" s="14" t="str">
        <f t="shared" si="22"/>
        <v>NA</v>
      </c>
      <c r="J53" s="14" t="str">
        <f t="shared" si="35"/>
        <v>NA</v>
      </c>
      <c r="K53" s="18"/>
      <c r="L53" s="7" t="str">
        <f t="shared" si="5"/>
        <v>NA</v>
      </c>
      <c r="M53" s="7" t="str">
        <f t="shared" si="36"/>
        <v>NA</v>
      </c>
      <c r="N53" s="14" t="str">
        <f t="shared" si="23"/>
        <v>NA</v>
      </c>
      <c r="O53" s="13" t="str">
        <f t="shared" si="37"/>
        <v>NA</v>
      </c>
      <c r="P53" s="7" t="str">
        <f t="shared" si="24"/>
        <v>NA</v>
      </c>
      <c r="Q53" s="12">
        <f t="shared" si="29"/>
        <v>43</v>
      </c>
      <c r="R53" s="9">
        <v>18.785833201002166</v>
      </c>
      <c r="S53" s="11">
        <f t="shared" si="32"/>
        <v>1.2999999999999947E-2</v>
      </c>
      <c r="T53" s="10">
        <f t="shared" si="25"/>
        <v>391354.97258797253</v>
      </c>
      <c r="U53" s="10">
        <f t="shared" si="38"/>
        <v>393166.20221317327</v>
      </c>
      <c r="V53" s="10">
        <f t="shared" si="26"/>
        <v>5731.1961265788032</v>
      </c>
      <c r="W53" s="10">
        <f t="shared" si="27"/>
        <v>298981.41175573034</v>
      </c>
      <c r="X53" s="9">
        <f t="shared" si="8"/>
        <v>305.08075235508113</v>
      </c>
      <c r="Y53" s="9">
        <f t="shared" si="39"/>
        <v>21233.947628070717</v>
      </c>
      <c r="AA53" s="10">
        <f t="shared" si="9"/>
        <v>7542.4257517795395</v>
      </c>
      <c r="AB53" s="10">
        <f t="shared" si="40"/>
        <v>331866.73307829967</v>
      </c>
      <c r="AC53" s="23"/>
      <c r="AD53" s="25" t="str">
        <f t="shared" si="10"/>
        <v>NA</v>
      </c>
      <c r="AE53" s="25" t="str">
        <f t="shared" si="11"/>
        <v>NA</v>
      </c>
      <c r="AF53" s="25" t="str">
        <f t="shared" si="12"/>
        <v>NA</v>
      </c>
      <c r="AG53" s="25">
        <f t="shared" si="13"/>
        <v>0</v>
      </c>
      <c r="AH53" s="25">
        <f t="shared" si="14"/>
        <v>0</v>
      </c>
      <c r="AI53" s="25">
        <f t="shared" si="15"/>
        <v>0</v>
      </c>
      <c r="AJ53" s="25">
        <f t="shared" si="16"/>
        <v>0</v>
      </c>
      <c r="AK53" s="25">
        <f t="shared" si="17"/>
        <v>0</v>
      </c>
      <c r="AL53" s="25">
        <f t="shared" si="18"/>
        <v>0</v>
      </c>
      <c r="AM53" s="25">
        <f t="shared" si="19"/>
        <v>0</v>
      </c>
    </row>
    <row r="54" spans="1:39" x14ac:dyDescent="0.3">
      <c r="A54" s="4">
        <f t="shared" si="28"/>
        <v>45</v>
      </c>
      <c r="B54">
        <v>18.597974868992143</v>
      </c>
      <c r="C54" s="5" t="str">
        <f t="shared" si="0"/>
        <v>NA</v>
      </c>
      <c r="D54" s="6" t="str">
        <f t="shared" si="20"/>
        <v>NA</v>
      </c>
      <c r="E54" s="7" t="str">
        <f t="shared" si="1"/>
        <v>NA</v>
      </c>
      <c r="F54" s="7" t="str">
        <f t="shared" si="21"/>
        <v>NA</v>
      </c>
      <c r="G54" s="7" t="str">
        <f t="shared" si="2"/>
        <v>NA</v>
      </c>
      <c r="H54" s="7" t="str">
        <f t="shared" si="34"/>
        <v>NA</v>
      </c>
      <c r="I54" s="14" t="str">
        <f t="shared" si="22"/>
        <v>NA</v>
      </c>
      <c r="J54" s="14" t="str">
        <f t="shared" si="35"/>
        <v>NA</v>
      </c>
      <c r="K54" s="18"/>
      <c r="L54" s="7" t="str">
        <f t="shared" si="5"/>
        <v>NA</v>
      </c>
      <c r="M54" s="7" t="str">
        <f t="shared" si="36"/>
        <v>NA</v>
      </c>
      <c r="N54" s="14" t="str">
        <f t="shared" si="23"/>
        <v>NA</v>
      </c>
      <c r="O54" s="13" t="str">
        <f t="shared" si="37"/>
        <v>NA</v>
      </c>
      <c r="P54" s="7" t="str">
        <f t="shared" si="24"/>
        <v>NA</v>
      </c>
      <c r="Q54" s="12">
        <f t="shared" si="29"/>
        <v>44</v>
      </c>
      <c r="R54" s="9">
        <v>18.597974868992143</v>
      </c>
      <c r="S54" s="11">
        <f t="shared" si="32"/>
        <v>-1.0000000000000089E-2</v>
      </c>
      <c r="T54" s="10">
        <f t="shared" si="25"/>
        <v>402221.54332591681</v>
      </c>
      <c r="U54" s="10">
        <f t="shared" si="38"/>
        <v>394908.42435635446</v>
      </c>
      <c r="V54" s="10">
        <f t="shared" si="26"/>
        <v>14855.544721341887</v>
      </c>
      <c r="W54" s="10">
        <f t="shared" si="27"/>
        <v>313836.95647707221</v>
      </c>
      <c r="X54" s="9">
        <f t="shared" si="8"/>
        <v>798.77216879726507</v>
      </c>
      <c r="Y54" s="9">
        <f t="shared" si="39"/>
        <v>22032.719796867983</v>
      </c>
      <c r="AA54" s="10">
        <f t="shared" si="9"/>
        <v>7542.4257517795395</v>
      </c>
      <c r="AB54" s="10">
        <f t="shared" si="40"/>
        <v>339409.15883007919</v>
      </c>
      <c r="AC54" s="23"/>
      <c r="AD54" s="25" t="str">
        <f t="shared" si="10"/>
        <v>NA</v>
      </c>
      <c r="AE54" s="25" t="str">
        <f t="shared" si="11"/>
        <v>NA</v>
      </c>
      <c r="AF54" s="25" t="str">
        <f t="shared" si="12"/>
        <v>NA</v>
      </c>
      <c r="AG54" s="25">
        <f t="shared" si="13"/>
        <v>0</v>
      </c>
      <c r="AH54" s="25">
        <f t="shared" si="14"/>
        <v>0</v>
      </c>
      <c r="AI54" s="25">
        <f t="shared" si="15"/>
        <v>0</v>
      </c>
      <c r="AJ54" s="25">
        <f t="shared" si="16"/>
        <v>0</v>
      </c>
      <c r="AK54" s="25">
        <f t="shared" si="17"/>
        <v>0</v>
      </c>
      <c r="AL54" s="25">
        <f t="shared" si="18"/>
        <v>0</v>
      </c>
      <c r="AM54" s="25">
        <f t="shared" si="19"/>
        <v>0</v>
      </c>
    </row>
    <row r="55" spans="1:39" x14ac:dyDescent="0.3">
      <c r="A55" s="4">
        <f t="shared" si="28"/>
        <v>46</v>
      </c>
      <c r="B55">
        <v>18.653768793599117</v>
      </c>
      <c r="C55" s="5" t="str">
        <f t="shared" si="0"/>
        <v>NA</v>
      </c>
      <c r="D55" s="6" t="str">
        <f t="shared" si="20"/>
        <v>NA</v>
      </c>
      <c r="E55" s="7" t="str">
        <f t="shared" si="1"/>
        <v>NA</v>
      </c>
      <c r="F55" s="7" t="str">
        <f t="shared" si="21"/>
        <v>NA</v>
      </c>
      <c r="G55" s="7" t="str">
        <f t="shared" si="2"/>
        <v>NA</v>
      </c>
      <c r="H55" s="7" t="str">
        <f t="shared" si="34"/>
        <v>NA</v>
      </c>
      <c r="I55" s="14" t="str">
        <f t="shared" si="22"/>
        <v>NA</v>
      </c>
      <c r="J55" s="14" t="str">
        <f t="shared" si="35"/>
        <v>NA</v>
      </c>
      <c r="K55" s="18"/>
      <c r="L55" s="7" t="str">
        <f t="shared" si="5"/>
        <v>NA</v>
      </c>
      <c r="M55" s="7" t="str">
        <f t="shared" si="36"/>
        <v>NA</v>
      </c>
      <c r="N55" s="14" t="str">
        <f t="shared" si="23"/>
        <v>NA</v>
      </c>
      <c r="O55" s="13" t="str">
        <f t="shared" si="37"/>
        <v>NA</v>
      </c>
      <c r="P55" s="7" t="str">
        <f t="shared" si="24"/>
        <v>NA</v>
      </c>
      <c r="Q55" s="12">
        <f t="shared" si="29"/>
        <v>45</v>
      </c>
      <c r="R55" s="9">
        <v>18.653768793599117</v>
      </c>
      <c r="S55" s="11">
        <f t="shared" si="32"/>
        <v>2.9999999999998496E-3</v>
      </c>
      <c r="T55" s="10">
        <f t="shared" si="25"/>
        <v>413178.66882001009</v>
      </c>
      <c r="U55" s="10">
        <f t="shared" si="38"/>
        <v>410993.26098492939</v>
      </c>
      <c r="V55" s="10">
        <f t="shared" si="26"/>
        <v>9727.8335868602353</v>
      </c>
      <c r="W55" s="10">
        <f t="shared" si="27"/>
        <v>323564.79006393242</v>
      </c>
      <c r="X55" s="9">
        <f t="shared" si="8"/>
        <v>521.49427252460953</v>
      </c>
      <c r="Y55" s="9">
        <f t="shared" si="39"/>
        <v>22554.214069392594</v>
      </c>
      <c r="AA55" s="10">
        <f t="shared" si="9"/>
        <v>7542.4257517795395</v>
      </c>
      <c r="AB55" s="10">
        <f t="shared" si="40"/>
        <v>346951.58458185871</v>
      </c>
      <c r="AC55" s="23"/>
      <c r="AD55" s="25" t="str">
        <f t="shared" si="10"/>
        <v>NA</v>
      </c>
      <c r="AE55" s="25" t="str">
        <f t="shared" si="11"/>
        <v>NA</v>
      </c>
      <c r="AF55" s="25" t="str">
        <f t="shared" si="12"/>
        <v>NA</v>
      </c>
      <c r="AG55" s="25">
        <f t="shared" si="13"/>
        <v>0</v>
      </c>
      <c r="AH55" s="25">
        <f t="shared" si="14"/>
        <v>0</v>
      </c>
      <c r="AI55" s="25">
        <f t="shared" si="15"/>
        <v>0</v>
      </c>
      <c r="AJ55" s="25">
        <f t="shared" si="16"/>
        <v>0</v>
      </c>
      <c r="AK55" s="25">
        <f t="shared" si="17"/>
        <v>0</v>
      </c>
      <c r="AL55" s="25">
        <f t="shared" si="18"/>
        <v>0</v>
      </c>
      <c r="AM55" s="25">
        <f t="shared" si="19"/>
        <v>0</v>
      </c>
    </row>
    <row r="56" spans="1:39" x14ac:dyDescent="0.3">
      <c r="A56" s="4">
        <f t="shared" si="28"/>
        <v>47</v>
      </c>
      <c r="B56">
        <v>18.914921556709505</v>
      </c>
      <c r="C56" s="5" t="str">
        <f t="shared" si="0"/>
        <v>NA</v>
      </c>
      <c r="D56" s="6" t="str">
        <f t="shared" si="20"/>
        <v>NA</v>
      </c>
      <c r="E56" s="7" t="str">
        <f t="shared" si="1"/>
        <v>NA</v>
      </c>
      <c r="F56" s="7" t="str">
        <f t="shared" si="21"/>
        <v>NA</v>
      </c>
      <c r="G56" s="7" t="str">
        <f t="shared" si="2"/>
        <v>NA</v>
      </c>
      <c r="H56" s="7" t="str">
        <f t="shared" si="34"/>
        <v>NA</v>
      </c>
      <c r="I56" s="14" t="str">
        <f t="shared" si="22"/>
        <v>NA</v>
      </c>
      <c r="J56" s="14" t="str">
        <f t="shared" si="35"/>
        <v>NA</v>
      </c>
      <c r="K56" s="18"/>
      <c r="L56" s="7" t="str">
        <f t="shared" si="5"/>
        <v>NA</v>
      </c>
      <c r="M56" s="7" t="str">
        <f t="shared" si="36"/>
        <v>NA</v>
      </c>
      <c r="N56" s="14" t="str">
        <f t="shared" si="23"/>
        <v>NA</v>
      </c>
      <c r="O56" s="13" t="str">
        <f t="shared" si="37"/>
        <v>NA</v>
      </c>
      <c r="P56" s="7" t="str">
        <f t="shared" si="24"/>
        <v>NA</v>
      </c>
      <c r="Q56" s="12">
        <f t="shared" si="29"/>
        <v>46</v>
      </c>
      <c r="R56" s="9">
        <v>18.914921556709505</v>
      </c>
      <c r="S56" s="11">
        <f t="shared" si="32"/>
        <v>1.4000000000000033E-2</v>
      </c>
      <c r="T56" s="10">
        <f t="shared" si="25"/>
        <v>424227.1036932214</v>
      </c>
      <c r="U56" s="10">
        <f t="shared" si="38"/>
        <v>426611.18989579467</v>
      </c>
      <c r="V56" s="10">
        <f t="shared" si="26"/>
        <v>5158.3395492062755</v>
      </c>
      <c r="W56" s="10">
        <f t="shared" si="27"/>
        <v>328723.12961313868</v>
      </c>
      <c r="X56" s="9">
        <f t="shared" si="8"/>
        <v>272.71271169382715</v>
      </c>
      <c r="Y56" s="9">
        <f t="shared" si="39"/>
        <v>22826.926781086422</v>
      </c>
      <c r="AA56" s="10">
        <f t="shared" si="9"/>
        <v>7542.4257517795395</v>
      </c>
      <c r="AB56" s="10">
        <f t="shared" si="40"/>
        <v>354494.01033363823</v>
      </c>
      <c r="AC56" s="23"/>
      <c r="AD56" s="25" t="str">
        <f t="shared" si="10"/>
        <v>NA</v>
      </c>
      <c r="AE56" s="25" t="str">
        <f t="shared" si="11"/>
        <v>NA</v>
      </c>
      <c r="AF56" s="25" t="str">
        <f t="shared" si="12"/>
        <v>NA</v>
      </c>
      <c r="AG56" s="25">
        <f t="shared" si="13"/>
        <v>0</v>
      </c>
      <c r="AH56" s="25">
        <f t="shared" si="14"/>
        <v>0</v>
      </c>
      <c r="AI56" s="25">
        <f t="shared" si="15"/>
        <v>0</v>
      </c>
      <c r="AJ56" s="25">
        <f t="shared" si="16"/>
        <v>0</v>
      </c>
      <c r="AK56" s="25">
        <f t="shared" si="17"/>
        <v>0</v>
      </c>
      <c r="AL56" s="25">
        <f t="shared" si="18"/>
        <v>0</v>
      </c>
      <c r="AM56" s="25">
        <f t="shared" si="19"/>
        <v>0</v>
      </c>
    </row>
    <row r="57" spans="1:39" x14ac:dyDescent="0.3">
      <c r="A57" s="4">
        <f t="shared" si="28"/>
        <v>48</v>
      </c>
      <c r="B57">
        <v>19.917412399215106</v>
      </c>
      <c r="C57" s="5" t="str">
        <f t="shared" si="0"/>
        <v>NA</v>
      </c>
      <c r="D57" s="6" t="str">
        <f t="shared" si="20"/>
        <v>NA</v>
      </c>
      <c r="E57" s="7" t="str">
        <f t="shared" si="1"/>
        <v>NA</v>
      </c>
      <c r="F57" s="7" t="str">
        <f t="shared" si="21"/>
        <v>NA</v>
      </c>
      <c r="G57" s="7" t="str">
        <f t="shared" si="2"/>
        <v>NA</v>
      </c>
      <c r="H57" s="7" t="str">
        <f t="shared" si="34"/>
        <v>NA</v>
      </c>
      <c r="I57" s="14" t="str">
        <f t="shared" si="22"/>
        <v>NA</v>
      </c>
      <c r="J57" s="14" t="str">
        <f t="shared" si="35"/>
        <v>NA</v>
      </c>
      <c r="K57" s="18"/>
      <c r="L57" s="7" t="str">
        <f t="shared" si="5"/>
        <v>NA</v>
      </c>
      <c r="M57" s="7" t="str">
        <f t="shared" si="36"/>
        <v>NA</v>
      </c>
      <c r="N57" s="14" t="str">
        <f t="shared" si="23"/>
        <v>NA</v>
      </c>
      <c r="O57" s="13" t="str">
        <f t="shared" si="37"/>
        <v>NA</v>
      </c>
      <c r="P57" s="7" t="str">
        <f t="shared" si="24"/>
        <v>NA</v>
      </c>
      <c r="Q57" s="12">
        <f t="shared" si="29"/>
        <v>47</v>
      </c>
      <c r="R57" s="9">
        <v>19.917412399215106</v>
      </c>
      <c r="S57" s="11">
        <f t="shared" si="32"/>
        <v>5.299999999999986E-2</v>
      </c>
      <c r="T57" s="10">
        <f t="shared" si="25"/>
        <v>435367.60885704251</v>
      </c>
      <c r="U57" s="10">
        <f t="shared" si="38"/>
        <v>454653.31450558593</v>
      </c>
      <c r="V57" s="10">
        <f t="shared" si="26"/>
        <v>1000</v>
      </c>
      <c r="W57" s="10">
        <f t="shared" si="27"/>
        <v>329723.12961313868</v>
      </c>
      <c r="X57" s="9">
        <f t="shared" si="8"/>
        <v>50.207325126199997</v>
      </c>
      <c r="Y57" s="9">
        <f t="shared" si="39"/>
        <v>22877.134106212623</v>
      </c>
      <c r="AA57" s="10">
        <f t="shared" si="9"/>
        <v>7542.4257517795395</v>
      </c>
      <c r="AB57" s="10">
        <f t="shared" si="40"/>
        <v>362036.43608541775</v>
      </c>
      <c r="AC57" s="23"/>
      <c r="AD57" s="25" t="str">
        <f t="shared" si="10"/>
        <v>NA</v>
      </c>
      <c r="AE57" s="25" t="str">
        <f t="shared" si="11"/>
        <v>NA</v>
      </c>
      <c r="AF57" s="25" t="str">
        <f t="shared" si="12"/>
        <v>NA</v>
      </c>
      <c r="AG57" s="25">
        <f t="shared" si="13"/>
        <v>0</v>
      </c>
      <c r="AH57" s="25">
        <f t="shared" si="14"/>
        <v>0</v>
      </c>
      <c r="AI57" s="25">
        <f t="shared" si="15"/>
        <v>0</v>
      </c>
      <c r="AJ57" s="25">
        <f t="shared" si="16"/>
        <v>0</v>
      </c>
      <c r="AK57" s="25">
        <f t="shared" si="17"/>
        <v>0</v>
      </c>
      <c r="AL57" s="25">
        <f t="shared" si="18"/>
        <v>0</v>
      </c>
      <c r="AM57" s="25">
        <f t="shared" si="19"/>
        <v>0</v>
      </c>
    </row>
    <row r="58" spans="1:39" x14ac:dyDescent="0.3">
      <c r="A58" s="4">
        <f t="shared" si="28"/>
        <v>49</v>
      </c>
      <c r="B58">
        <v>19.558898976029234</v>
      </c>
      <c r="C58" s="5" t="str">
        <f t="shared" si="0"/>
        <v>NA</v>
      </c>
      <c r="D58" s="6" t="str">
        <f t="shared" si="20"/>
        <v>NA</v>
      </c>
      <c r="E58" s="7" t="str">
        <f t="shared" si="1"/>
        <v>NA</v>
      </c>
      <c r="F58" s="7" t="str">
        <f t="shared" si="21"/>
        <v>NA</v>
      </c>
      <c r="G58" s="7" t="str">
        <f t="shared" si="2"/>
        <v>NA</v>
      </c>
      <c r="H58" s="7" t="str">
        <f t="shared" si="34"/>
        <v>NA</v>
      </c>
      <c r="I58" s="14" t="str">
        <f t="shared" si="22"/>
        <v>NA</v>
      </c>
      <c r="J58" s="14" t="str">
        <f t="shared" si="35"/>
        <v>NA</v>
      </c>
      <c r="K58" s="18"/>
      <c r="L58" s="7" t="str">
        <f t="shared" si="5"/>
        <v>NA</v>
      </c>
      <c r="M58" s="7" t="str">
        <f t="shared" si="36"/>
        <v>NA</v>
      </c>
      <c r="N58" s="14" t="str">
        <f t="shared" si="23"/>
        <v>NA</v>
      </c>
      <c r="O58" s="13" t="str">
        <f t="shared" si="37"/>
        <v>NA</v>
      </c>
      <c r="P58" s="7" t="str">
        <f t="shared" si="24"/>
        <v>NA</v>
      </c>
      <c r="Q58" s="12">
        <f t="shared" si="29"/>
        <v>48</v>
      </c>
      <c r="R58" s="9">
        <v>19.558898976029234</v>
      </c>
      <c r="S58" s="11">
        <f t="shared" si="32"/>
        <v>-1.8000000000000026E-2</v>
      </c>
      <c r="T58" s="10">
        <f t="shared" si="25"/>
        <v>446600.95156389551</v>
      </c>
      <c r="U58" s="10">
        <f t="shared" si="38"/>
        <v>447451.55484448536</v>
      </c>
      <c r="V58" s="10">
        <f t="shared" si="26"/>
        <v>6691.8224711896819</v>
      </c>
      <c r="W58" s="10">
        <f t="shared" si="27"/>
        <v>336414.95208432834</v>
      </c>
      <c r="X58" s="9">
        <f t="shared" si="8"/>
        <v>342.13697199371842</v>
      </c>
      <c r="Y58" s="9">
        <f t="shared" si="39"/>
        <v>23219.27107820634</v>
      </c>
      <c r="AA58" s="10">
        <f t="shared" si="9"/>
        <v>7542.4257517795395</v>
      </c>
      <c r="AB58" s="10">
        <f t="shared" si="40"/>
        <v>369578.86183719727</v>
      </c>
      <c r="AC58" s="23"/>
      <c r="AD58" s="25" t="str">
        <f t="shared" si="10"/>
        <v>NA</v>
      </c>
      <c r="AE58" s="25" t="str">
        <f t="shared" si="11"/>
        <v>NA</v>
      </c>
      <c r="AF58" s="25" t="str">
        <f t="shared" si="12"/>
        <v>NA</v>
      </c>
      <c r="AG58" s="25">
        <f t="shared" si="13"/>
        <v>0</v>
      </c>
      <c r="AH58" s="25">
        <f t="shared" si="14"/>
        <v>0</v>
      </c>
      <c r="AI58" s="25">
        <f t="shared" si="15"/>
        <v>0</v>
      </c>
      <c r="AJ58" s="25">
        <f t="shared" si="16"/>
        <v>0</v>
      </c>
      <c r="AK58" s="25">
        <f t="shared" si="17"/>
        <v>0</v>
      </c>
      <c r="AL58" s="25">
        <f t="shared" si="18"/>
        <v>0</v>
      </c>
      <c r="AM58" s="25">
        <f t="shared" si="19"/>
        <v>0</v>
      </c>
    </row>
    <row r="59" spans="1:39" x14ac:dyDescent="0.3">
      <c r="A59" s="4">
        <f t="shared" si="28"/>
        <v>50</v>
      </c>
      <c r="B59">
        <v>19.715370167837467</v>
      </c>
      <c r="C59" s="5" t="str">
        <f t="shared" si="0"/>
        <v>NA</v>
      </c>
      <c r="D59" s="6" t="str">
        <f t="shared" si="20"/>
        <v>NA</v>
      </c>
      <c r="E59" s="7" t="str">
        <f t="shared" si="1"/>
        <v>NA</v>
      </c>
      <c r="F59" s="7" t="str">
        <f t="shared" si="21"/>
        <v>NA</v>
      </c>
      <c r="G59" s="7" t="str">
        <f t="shared" si="2"/>
        <v>NA</v>
      </c>
      <c r="H59" s="7" t="str">
        <f t="shared" si="34"/>
        <v>NA</v>
      </c>
      <c r="I59" s="14" t="str">
        <f t="shared" si="22"/>
        <v>NA</v>
      </c>
      <c r="J59" s="14" t="str">
        <f t="shared" si="35"/>
        <v>NA</v>
      </c>
      <c r="K59" s="18"/>
      <c r="L59" s="7" t="str">
        <f t="shared" si="5"/>
        <v>NA</v>
      </c>
      <c r="M59" s="7" t="str">
        <f t="shared" si="36"/>
        <v>NA</v>
      </c>
      <c r="N59" s="14" t="str">
        <f t="shared" si="23"/>
        <v>NA</v>
      </c>
      <c r="O59" s="13" t="str">
        <f t="shared" si="37"/>
        <v>NA</v>
      </c>
      <c r="P59" s="7" t="str">
        <f t="shared" si="24"/>
        <v>NA</v>
      </c>
      <c r="Q59" s="12">
        <f t="shared" si="29"/>
        <v>49</v>
      </c>
      <c r="R59" s="9">
        <v>19.715370167837467</v>
      </c>
      <c r="S59" s="11">
        <f t="shared" si="32"/>
        <v>7.9999999999999603E-3</v>
      </c>
      <c r="T59" s="10">
        <f t="shared" si="25"/>
        <v>457927.90545997233</v>
      </c>
      <c r="U59" s="10">
        <f t="shared" si="38"/>
        <v>457776.52433420043</v>
      </c>
      <c r="V59" s="10">
        <f t="shared" si="26"/>
        <v>7693.8068775514457</v>
      </c>
      <c r="W59" s="10">
        <f t="shared" si="27"/>
        <v>344108.75896187976</v>
      </c>
      <c r="X59" s="9">
        <f t="shared" si="8"/>
        <v>390.24409950479571</v>
      </c>
      <c r="Y59" s="9">
        <f t="shared" si="39"/>
        <v>23609.515177711135</v>
      </c>
      <c r="AA59" s="10">
        <f t="shared" si="9"/>
        <v>7542.4257517795395</v>
      </c>
      <c r="AB59" s="10">
        <f t="shared" si="40"/>
        <v>377121.28758897679</v>
      </c>
      <c r="AC59" s="23"/>
      <c r="AD59" s="25" t="str">
        <f t="shared" si="10"/>
        <v>NA</v>
      </c>
      <c r="AE59" s="25" t="str">
        <f t="shared" si="11"/>
        <v>NA</v>
      </c>
      <c r="AF59" s="25" t="str">
        <f t="shared" si="12"/>
        <v>NA</v>
      </c>
      <c r="AG59" s="25">
        <f t="shared" si="13"/>
        <v>0</v>
      </c>
      <c r="AH59" s="25">
        <f t="shared" si="14"/>
        <v>0</v>
      </c>
      <c r="AI59" s="25">
        <f t="shared" si="15"/>
        <v>0</v>
      </c>
      <c r="AJ59" s="25">
        <f t="shared" si="16"/>
        <v>0</v>
      </c>
      <c r="AK59" s="25">
        <f t="shared" si="17"/>
        <v>0</v>
      </c>
      <c r="AL59" s="25">
        <f t="shared" si="18"/>
        <v>0</v>
      </c>
      <c r="AM59" s="25">
        <f t="shared" si="19"/>
        <v>0</v>
      </c>
    </row>
    <row r="60" spans="1:39" x14ac:dyDescent="0.3">
      <c r="A60" s="4">
        <f t="shared" si="28"/>
        <v>51</v>
      </c>
      <c r="B60">
        <v>19.301347394312881</v>
      </c>
      <c r="C60" s="5" t="str">
        <f t="shared" si="0"/>
        <v>NA</v>
      </c>
      <c r="D60" s="6" t="str">
        <f t="shared" si="20"/>
        <v>NA</v>
      </c>
      <c r="E60" s="7" t="str">
        <f t="shared" si="1"/>
        <v>NA</v>
      </c>
      <c r="F60" s="7" t="str">
        <f t="shared" si="21"/>
        <v>NA</v>
      </c>
      <c r="G60" s="7" t="str">
        <f t="shared" si="2"/>
        <v>NA</v>
      </c>
      <c r="H60" s="7" t="str">
        <f t="shared" si="34"/>
        <v>NA</v>
      </c>
      <c r="I60" s="14" t="str">
        <f t="shared" si="22"/>
        <v>NA</v>
      </c>
      <c r="J60" s="14" t="str">
        <f t="shared" si="35"/>
        <v>NA</v>
      </c>
      <c r="K60" s="18"/>
      <c r="L60" s="7" t="str">
        <f t="shared" si="5"/>
        <v>NA</v>
      </c>
      <c r="M60" s="7" t="str">
        <f t="shared" si="36"/>
        <v>NA</v>
      </c>
      <c r="N60" s="14" t="str">
        <f t="shared" si="23"/>
        <v>NA</v>
      </c>
      <c r="O60" s="13" t="str">
        <f t="shared" si="37"/>
        <v>NA</v>
      </c>
      <c r="P60" s="7" t="str">
        <f t="shared" si="24"/>
        <v>NA</v>
      </c>
      <c r="Q60" s="12">
        <f t="shared" si="29"/>
        <v>50</v>
      </c>
      <c r="R60" s="9">
        <v>19.301347394312881</v>
      </c>
      <c r="S60" s="11">
        <f t="shared" si="32"/>
        <v>-2.0999999999999949E-2</v>
      </c>
      <c r="T60" s="10">
        <f t="shared" si="25"/>
        <v>469349.25063851656</v>
      </c>
      <c r="U60" s="10">
        <f t="shared" si="38"/>
        <v>455695.45425630512</v>
      </c>
      <c r="V60" s="10">
        <f t="shared" si="26"/>
        <v>15000</v>
      </c>
      <c r="W60" s="10">
        <f t="shared" si="27"/>
        <v>359108.75896187976</v>
      </c>
      <c r="X60" s="9">
        <f t="shared" si="8"/>
        <v>777.14781738085981</v>
      </c>
      <c r="Y60" s="9">
        <f t="shared" si="39"/>
        <v>24386.662995091996</v>
      </c>
      <c r="AA60" s="10">
        <f t="shared" si="9"/>
        <v>7542.4257517795395</v>
      </c>
      <c r="AB60" s="10">
        <f t="shared" si="40"/>
        <v>384663.71334075631</v>
      </c>
      <c r="AC60" s="23"/>
      <c r="AD60" s="25" t="str">
        <f t="shared" si="10"/>
        <v>NA</v>
      </c>
      <c r="AE60" s="25" t="str">
        <f t="shared" si="11"/>
        <v>NA</v>
      </c>
      <c r="AF60" s="25" t="str">
        <f t="shared" si="12"/>
        <v>NA</v>
      </c>
      <c r="AG60" s="25">
        <f t="shared" si="13"/>
        <v>0</v>
      </c>
      <c r="AH60" s="25">
        <f t="shared" si="14"/>
        <v>0</v>
      </c>
      <c r="AI60" s="25">
        <f t="shared" si="15"/>
        <v>0</v>
      </c>
      <c r="AJ60" s="25">
        <f t="shared" si="16"/>
        <v>0</v>
      </c>
      <c r="AK60" s="25">
        <f t="shared" si="17"/>
        <v>0</v>
      </c>
      <c r="AL60" s="25">
        <f t="shared" si="18"/>
        <v>0</v>
      </c>
      <c r="AM60" s="25">
        <f t="shared" si="19"/>
        <v>0</v>
      </c>
    </row>
    <row r="61" spans="1:39" x14ac:dyDescent="0.3">
      <c r="A61" s="4">
        <f t="shared" si="28"/>
        <v>52</v>
      </c>
      <c r="B61">
        <v>18.509992151146051</v>
      </c>
      <c r="C61" s="5" t="str">
        <f t="shared" si="0"/>
        <v>NA</v>
      </c>
      <c r="D61" s="6" t="str">
        <f t="shared" si="20"/>
        <v>NA</v>
      </c>
      <c r="E61" s="7" t="str">
        <f t="shared" si="1"/>
        <v>NA</v>
      </c>
      <c r="F61" s="7" t="str">
        <f t="shared" si="21"/>
        <v>NA</v>
      </c>
      <c r="G61" s="7" t="str">
        <f t="shared" si="2"/>
        <v>NA</v>
      </c>
      <c r="H61" s="7" t="str">
        <f t="shared" si="34"/>
        <v>NA</v>
      </c>
      <c r="I61" s="14" t="str">
        <f t="shared" si="22"/>
        <v>NA</v>
      </c>
      <c r="J61" s="14" t="str">
        <f t="shared" si="35"/>
        <v>NA</v>
      </c>
      <c r="K61" s="18"/>
      <c r="L61" s="7" t="str">
        <f t="shared" si="5"/>
        <v>NA</v>
      </c>
      <c r="M61" s="7" t="str">
        <f t="shared" si="36"/>
        <v>NA</v>
      </c>
      <c r="N61" s="14" t="str">
        <f t="shared" si="23"/>
        <v>NA</v>
      </c>
      <c r="O61" s="13" t="str">
        <f t="shared" si="37"/>
        <v>NA</v>
      </c>
      <c r="P61" s="7" t="str">
        <f t="shared" si="24"/>
        <v>NA</v>
      </c>
      <c r="Q61" s="12">
        <f t="shared" si="29"/>
        <v>51</v>
      </c>
      <c r="R61" s="9">
        <v>18.509992151146051</v>
      </c>
      <c r="S61" s="11">
        <f t="shared" si="32"/>
        <v>-4.1000000000000099E-2</v>
      </c>
      <c r="T61" s="10">
        <f t="shared" si="25"/>
        <v>480865.77369354857</v>
      </c>
      <c r="U61" s="10">
        <f t="shared" si="38"/>
        <v>451396.94063179655</v>
      </c>
      <c r="V61" s="10">
        <f t="shared" si="26"/>
        <v>15000</v>
      </c>
      <c r="W61" s="10">
        <f t="shared" si="27"/>
        <v>374108.75896187976</v>
      </c>
      <c r="X61" s="9">
        <f t="shared" si="8"/>
        <v>810.37311509995811</v>
      </c>
      <c r="Y61" s="9">
        <f t="shared" si="39"/>
        <v>25197.036110191955</v>
      </c>
      <c r="AA61" s="10">
        <f t="shared" si="9"/>
        <v>7542.4257517795395</v>
      </c>
      <c r="AB61" s="10">
        <f t="shared" si="40"/>
        <v>392206.13909253583</v>
      </c>
      <c r="AC61" s="23"/>
      <c r="AD61" s="25" t="str">
        <f t="shared" si="10"/>
        <v>NA</v>
      </c>
      <c r="AE61" s="25" t="str">
        <f t="shared" si="11"/>
        <v>NA</v>
      </c>
      <c r="AF61" s="25" t="str">
        <f t="shared" si="12"/>
        <v>NA</v>
      </c>
      <c r="AG61" s="25">
        <f t="shared" si="13"/>
        <v>0</v>
      </c>
      <c r="AH61" s="25">
        <f t="shared" si="14"/>
        <v>0</v>
      </c>
      <c r="AI61" s="25">
        <f t="shared" si="15"/>
        <v>0</v>
      </c>
      <c r="AJ61" s="25">
        <f t="shared" si="16"/>
        <v>0</v>
      </c>
      <c r="AK61" s="25">
        <f t="shared" si="17"/>
        <v>0</v>
      </c>
      <c r="AL61" s="25">
        <f t="shared" si="18"/>
        <v>0</v>
      </c>
      <c r="AM61" s="25">
        <f t="shared" si="19"/>
        <v>0</v>
      </c>
    </row>
    <row r="62" spans="1:39" x14ac:dyDescent="0.3">
      <c r="A62" s="4">
        <f t="shared" si="28"/>
        <v>53</v>
      </c>
      <c r="B62">
        <v>18.93572197062241</v>
      </c>
      <c r="C62" s="5" t="str">
        <f t="shared" si="0"/>
        <v>NA</v>
      </c>
      <c r="D62" s="6" t="str">
        <f t="shared" si="20"/>
        <v>NA</v>
      </c>
      <c r="E62" s="7" t="str">
        <f t="shared" si="1"/>
        <v>NA</v>
      </c>
      <c r="F62" s="7" t="str">
        <f t="shared" si="21"/>
        <v>NA</v>
      </c>
      <c r="G62" s="7" t="str">
        <f t="shared" si="2"/>
        <v>NA</v>
      </c>
      <c r="H62" s="7" t="str">
        <f t="shared" si="34"/>
        <v>NA</v>
      </c>
      <c r="I62" s="14" t="str">
        <f t="shared" si="22"/>
        <v>NA</v>
      </c>
      <c r="J62" s="14" t="str">
        <f t="shared" si="35"/>
        <v>NA</v>
      </c>
      <c r="K62" s="18"/>
      <c r="L62" s="7" t="str">
        <f t="shared" si="5"/>
        <v>NA</v>
      </c>
      <c r="M62" s="7" t="str">
        <f t="shared" si="36"/>
        <v>NA</v>
      </c>
      <c r="N62" s="14" t="str">
        <f t="shared" si="23"/>
        <v>NA</v>
      </c>
      <c r="O62" s="13" t="str">
        <f t="shared" si="37"/>
        <v>NA</v>
      </c>
      <c r="P62" s="7" t="str">
        <f t="shared" si="24"/>
        <v>NA</v>
      </c>
      <c r="Q62" s="12">
        <f t="shared" si="29"/>
        <v>52</v>
      </c>
      <c r="R62" s="9">
        <v>18.93572197062241</v>
      </c>
      <c r="S62" s="11">
        <f t="shared" si="32"/>
        <v>2.3000000000000003E-2</v>
      </c>
      <c r="T62" s="10">
        <f t="shared" si="25"/>
        <v>492478.26777403877</v>
      </c>
      <c r="U62" s="10">
        <f t="shared" si="38"/>
        <v>477124.07026632782</v>
      </c>
      <c r="V62" s="10">
        <f t="shared" si="26"/>
        <v>15000</v>
      </c>
      <c r="W62" s="10">
        <f t="shared" si="27"/>
        <v>389108.75896187976</v>
      </c>
      <c r="X62" s="9">
        <f t="shared" si="8"/>
        <v>792.15358269790624</v>
      </c>
      <c r="Y62" s="9">
        <f t="shared" si="39"/>
        <v>25989.18969288986</v>
      </c>
      <c r="AA62" s="10">
        <f t="shared" si="9"/>
        <v>7542.4257517795395</v>
      </c>
      <c r="AB62" s="10">
        <f t="shared" si="40"/>
        <v>399748.56484431535</v>
      </c>
      <c r="AC62" s="23"/>
      <c r="AD62" s="25" t="str">
        <f t="shared" si="10"/>
        <v>NA</v>
      </c>
      <c r="AE62" s="25" t="str">
        <f t="shared" si="11"/>
        <v>NA</v>
      </c>
      <c r="AF62" s="25" t="str">
        <f t="shared" si="12"/>
        <v>NA</v>
      </c>
      <c r="AG62" s="25">
        <f t="shared" si="13"/>
        <v>0</v>
      </c>
      <c r="AH62" s="25">
        <f t="shared" si="14"/>
        <v>0</v>
      </c>
      <c r="AI62" s="25">
        <f t="shared" si="15"/>
        <v>0</v>
      </c>
      <c r="AJ62" s="25">
        <f t="shared" si="16"/>
        <v>0</v>
      </c>
      <c r="AK62" s="25">
        <f t="shared" si="17"/>
        <v>0</v>
      </c>
      <c r="AL62" s="25">
        <f t="shared" si="18"/>
        <v>0</v>
      </c>
      <c r="AM62" s="25">
        <f t="shared" si="19"/>
        <v>0</v>
      </c>
    </row>
    <row r="63" spans="1:39" x14ac:dyDescent="0.3">
      <c r="A63" s="4">
        <f t="shared" si="28"/>
        <v>54</v>
      </c>
      <c r="B63">
        <v>19.617407961564819</v>
      </c>
      <c r="C63" s="5" t="str">
        <f t="shared" si="0"/>
        <v>NA</v>
      </c>
      <c r="D63" s="6" t="str">
        <f t="shared" si="20"/>
        <v>NA</v>
      </c>
      <c r="E63" s="7" t="str">
        <f t="shared" si="1"/>
        <v>NA</v>
      </c>
      <c r="F63" s="7" t="str">
        <f t="shared" si="21"/>
        <v>NA</v>
      </c>
      <c r="G63" s="7" t="str">
        <f t="shared" si="2"/>
        <v>NA</v>
      </c>
      <c r="H63" s="7" t="str">
        <f t="shared" si="34"/>
        <v>NA</v>
      </c>
      <c r="I63" s="14" t="str">
        <f t="shared" si="22"/>
        <v>NA</v>
      </c>
      <c r="J63" s="14" t="str">
        <f t="shared" si="35"/>
        <v>NA</v>
      </c>
      <c r="K63" s="18"/>
      <c r="L63" s="7" t="str">
        <f t="shared" si="5"/>
        <v>NA</v>
      </c>
      <c r="M63" s="7" t="str">
        <f t="shared" si="36"/>
        <v>NA</v>
      </c>
      <c r="N63" s="14" t="str">
        <f t="shared" si="23"/>
        <v>NA</v>
      </c>
      <c r="O63" s="13" t="str">
        <f t="shared" si="37"/>
        <v>NA</v>
      </c>
      <c r="P63" s="7" t="str">
        <f t="shared" si="24"/>
        <v>NA</v>
      </c>
      <c r="Q63" s="12">
        <f t="shared" si="29"/>
        <v>53</v>
      </c>
      <c r="R63" s="9">
        <v>19.617407961564819</v>
      </c>
      <c r="S63" s="11">
        <f t="shared" si="32"/>
        <v>3.6000000000000115E-2</v>
      </c>
      <c r="T63" s="10">
        <f t="shared" si="25"/>
        <v>504187.53263853339</v>
      </c>
      <c r="U63" s="10">
        <f t="shared" si="38"/>
        <v>509840.53679591563</v>
      </c>
      <c r="V63" s="10">
        <f t="shared" si="26"/>
        <v>1889.4215943973013</v>
      </c>
      <c r="W63" s="10">
        <f t="shared" si="27"/>
        <v>390998.18055627705</v>
      </c>
      <c r="X63" s="9">
        <f t="shared" si="8"/>
        <v>96.313518997980211</v>
      </c>
      <c r="Y63" s="9">
        <f t="shared" si="39"/>
        <v>26085.503211887841</v>
      </c>
      <c r="AA63" s="10">
        <f t="shared" si="9"/>
        <v>7542.4257517795395</v>
      </c>
      <c r="AB63" s="10">
        <f t="shared" si="40"/>
        <v>407290.99059609487</v>
      </c>
      <c r="AC63" s="23"/>
      <c r="AD63" s="25" t="str">
        <f t="shared" si="10"/>
        <v>NA</v>
      </c>
      <c r="AE63" s="25" t="str">
        <f t="shared" si="11"/>
        <v>NA</v>
      </c>
      <c r="AF63" s="25" t="str">
        <f t="shared" si="12"/>
        <v>NA</v>
      </c>
      <c r="AG63" s="25">
        <f t="shared" si="13"/>
        <v>0</v>
      </c>
      <c r="AH63" s="25">
        <f t="shared" si="14"/>
        <v>0</v>
      </c>
      <c r="AI63" s="25">
        <f t="shared" si="15"/>
        <v>0</v>
      </c>
      <c r="AJ63" s="25">
        <f t="shared" si="16"/>
        <v>0</v>
      </c>
      <c r="AK63" s="25">
        <f t="shared" si="17"/>
        <v>0</v>
      </c>
      <c r="AL63" s="25">
        <f t="shared" si="18"/>
        <v>0</v>
      </c>
      <c r="AM63" s="25">
        <f t="shared" si="19"/>
        <v>0</v>
      </c>
    </row>
    <row r="64" spans="1:39" x14ac:dyDescent="0.3">
      <c r="A64" s="4">
        <f t="shared" si="28"/>
        <v>55</v>
      </c>
      <c r="B64">
        <v>19.95090389691142</v>
      </c>
      <c r="C64" s="5" t="str">
        <f t="shared" si="0"/>
        <v>NA</v>
      </c>
      <c r="D64" s="6" t="str">
        <f t="shared" si="20"/>
        <v>NA</v>
      </c>
      <c r="E64" s="7" t="str">
        <f t="shared" si="1"/>
        <v>NA</v>
      </c>
      <c r="F64" s="7" t="str">
        <f t="shared" si="21"/>
        <v>NA</v>
      </c>
      <c r="G64" s="7" t="str">
        <f t="shared" si="2"/>
        <v>NA</v>
      </c>
      <c r="H64" s="7" t="str">
        <f t="shared" si="34"/>
        <v>NA</v>
      </c>
      <c r="I64" s="14" t="str">
        <f t="shared" si="22"/>
        <v>NA</v>
      </c>
      <c r="J64" s="14" t="str">
        <f t="shared" si="35"/>
        <v>NA</v>
      </c>
      <c r="K64" s="18"/>
      <c r="L64" s="7" t="str">
        <f t="shared" si="5"/>
        <v>NA</v>
      </c>
      <c r="M64" s="7" t="str">
        <f t="shared" si="36"/>
        <v>NA</v>
      </c>
      <c r="N64" s="14" t="str">
        <f t="shared" si="23"/>
        <v>NA</v>
      </c>
      <c r="O64" s="13" t="str">
        <f t="shared" si="37"/>
        <v>NA</v>
      </c>
      <c r="P64" s="7" t="str">
        <f t="shared" si="24"/>
        <v>NA</v>
      </c>
      <c r="Q64" s="12">
        <f t="shared" si="29"/>
        <v>54</v>
      </c>
      <c r="R64" s="9">
        <v>19.95090389691142</v>
      </c>
      <c r="S64" s="11">
        <f t="shared" si="32"/>
        <v>1.699999999999996E-2</v>
      </c>
      <c r="T64" s="10">
        <f t="shared" si="25"/>
        <v>515994.3747102326</v>
      </c>
      <c r="U64" s="10">
        <f t="shared" si="38"/>
        <v>520429.36768294818</v>
      </c>
      <c r="V64" s="10">
        <f t="shared" si="26"/>
        <v>3107.4327790639563</v>
      </c>
      <c r="W64" s="10">
        <f t="shared" si="27"/>
        <v>394105.61333534098</v>
      </c>
      <c r="X64" s="9">
        <f t="shared" si="8"/>
        <v>155.75398463750884</v>
      </c>
      <c r="Y64" s="9">
        <f t="shared" si="39"/>
        <v>26241.257196525348</v>
      </c>
      <c r="AA64" s="10">
        <f t="shared" si="9"/>
        <v>7542.4257517795395</v>
      </c>
      <c r="AB64" s="10">
        <f t="shared" si="40"/>
        <v>414833.41634787439</v>
      </c>
      <c r="AC64" s="23"/>
      <c r="AD64" s="25" t="str">
        <f t="shared" si="10"/>
        <v>NA</v>
      </c>
      <c r="AE64" s="25" t="str">
        <f t="shared" si="11"/>
        <v>NA</v>
      </c>
      <c r="AF64" s="25" t="str">
        <f t="shared" si="12"/>
        <v>NA</v>
      </c>
      <c r="AG64" s="25">
        <f t="shared" si="13"/>
        <v>0</v>
      </c>
      <c r="AH64" s="25">
        <f t="shared" si="14"/>
        <v>0</v>
      </c>
      <c r="AI64" s="25">
        <f t="shared" si="15"/>
        <v>0</v>
      </c>
      <c r="AJ64" s="25">
        <f t="shared" si="16"/>
        <v>0</v>
      </c>
      <c r="AK64" s="25">
        <f t="shared" si="17"/>
        <v>0</v>
      </c>
      <c r="AL64" s="25">
        <f t="shared" si="18"/>
        <v>0</v>
      </c>
      <c r="AM64" s="25">
        <f t="shared" si="19"/>
        <v>0</v>
      </c>
    </row>
    <row r="65" spans="1:39" x14ac:dyDescent="0.3">
      <c r="A65" s="4">
        <f t="shared" si="28"/>
        <v>56</v>
      </c>
      <c r="B65">
        <v>19.591787626767015</v>
      </c>
      <c r="C65" s="5" t="str">
        <f t="shared" si="0"/>
        <v>NA</v>
      </c>
      <c r="D65" s="6" t="str">
        <f t="shared" si="20"/>
        <v>NA</v>
      </c>
      <c r="E65" s="7" t="str">
        <f t="shared" si="1"/>
        <v>NA</v>
      </c>
      <c r="F65" s="7" t="str">
        <f t="shared" si="21"/>
        <v>NA</v>
      </c>
      <c r="G65" s="7" t="str">
        <f t="shared" si="2"/>
        <v>NA</v>
      </c>
      <c r="H65" s="7" t="str">
        <f t="shared" si="34"/>
        <v>NA</v>
      </c>
      <c r="I65" s="14" t="str">
        <f t="shared" si="22"/>
        <v>NA</v>
      </c>
      <c r="J65" s="14" t="str">
        <f t="shared" si="35"/>
        <v>NA</v>
      </c>
      <c r="K65" s="18"/>
      <c r="L65" s="7" t="str">
        <f t="shared" si="5"/>
        <v>NA</v>
      </c>
      <c r="M65" s="7" t="str">
        <f t="shared" si="36"/>
        <v>NA</v>
      </c>
      <c r="N65" s="14" t="str">
        <f t="shared" si="23"/>
        <v>NA</v>
      </c>
      <c r="O65" s="13" t="str">
        <f t="shared" si="37"/>
        <v>NA</v>
      </c>
      <c r="P65" s="7" t="str">
        <f t="shared" si="24"/>
        <v>NA</v>
      </c>
      <c r="Q65" s="12">
        <f t="shared" si="29"/>
        <v>55</v>
      </c>
      <c r="R65" s="9">
        <v>19.591787626767015</v>
      </c>
      <c r="S65" s="11">
        <f t="shared" si="32"/>
        <v>-1.7999999999999964E-2</v>
      </c>
      <c r="T65" s="10">
        <f t="shared" si="25"/>
        <v>527899.60713252856</v>
      </c>
      <c r="U65" s="10">
        <f t="shared" si="38"/>
        <v>514113.1380536959</v>
      </c>
      <c r="V65" s="10">
        <f t="shared" si="26"/>
        <v>15000</v>
      </c>
      <c r="W65" s="10">
        <f t="shared" si="27"/>
        <v>409105.61333534098</v>
      </c>
      <c r="X65" s="9">
        <f t="shared" si="8"/>
        <v>765.62691908248598</v>
      </c>
      <c r="Y65" s="9">
        <f t="shared" si="39"/>
        <v>27006.884115607834</v>
      </c>
      <c r="AA65" s="10">
        <f t="shared" si="9"/>
        <v>7542.4257517795395</v>
      </c>
      <c r="AB65" s="10">
        <f t="shared" si="40"/>
        <v>422375.84209965391</v>
      </c>
      <c r="AC65" s="23"/>
      <c r="AD65" s="25" t="str">
        <f t="shared" si="10"/>
        <v>NA</v>
      </c>
      <c r="AE65" s="25" t="str">
        <f t="shared" si="11"/>
        <v>NA</v>
      </c>
      <c r="AF65" s="25" t="str">
        <f t="shared" si="12"/>
        <v>NA</v>
      </c>
      <c r="AG65" s="25">
        <f t="shared" si="13"/>
        <v>0</v>
      </c>
      <c r="AH65" s="25">
        <f t="shared" si="14"/>
        <v>0</v>
      </c>
      <c r="AI65" s="25">
        <f t="shared" si="15"/>
        <v>0</v>
      </c>
      <c r="AJ65" s="25">
        <f t="shared" si="16"/>
        <v>0</v>
      </c>
      <c r="AK65" s="25">
        <f t="shared" si="17"/>
        <v>0</v>
      </c>
      <c r="AL65" s="25">
        <f t="shared" si="18"/>
        <v>0</v>
      </c>
      <c r="AM65" s="25">
        <f t="shared" si="19"/>
        <v>0</v>
      </c>
    </row>
    <row r="66" spans="1:39" x14ac:dyDescent="0.3">
      <c r="A66" s="4">
        <f t="shared" si="28"/>
        <v>57</v>
      </c>
      <c r="B66">
        <v>20.884845610133638</v>
      </c>
      <c r="C66" s="5" t="str">
        <f t="shared" si="0"/>
        <v>NA</v>
      </c>
      <c r="D66" s="6" t="str">
        <f t="shared" si="20"/>
        <v>NA</v>
      </c>
      <c r="E66" s="7" t="str">
        <f t="shared" si="1"/>
        <v>NA</v>
      </c>
      <c r="F66" s="7" t="str">
        <f t="shared" si="21"/>
        <v>NA</v>
      </c>
      <c r="G66" s="7" t="str">
        <f t="shared" si="2"/>
        <v>NA</v>
      </c>
      <c r="H66" s="7" t="str">
        <f t="shared" si="34"/>
        <v>NA</v>
      </c>
      <c r="I66" s="14" t="str">
        <f t="shared" si="22"/>
        <v>NA</v>
      </c>
      <c r="J66" s="14" t="str">
        <f t="shared" si="35"/>
        <v>NA</v>
      </c>
      <c r="K66" s="18"/>
      <c r="L66" s="7" t="str">
        <f t="shared" si="5"/>
        <v>NA</v>
      </c>
      <c r="M66" s="7" t="str">
        <f t="shared" si="36"/>
        <v>NA</v>
      </c>
      <c r="N66" s="14" t="str">
        <f t="shared" si="23"/>
        <v>NA</v>
      </c>
      <c r="O66" s="13" t="str">
        <f t="shared" si="37"/>
        <v>NA</v>
      </c>
      <c r="P66" s="7" t="str">
        <f t="shared" si="24"/>
        <v>NA</v>
      </c>
      <c r="Q66" s="12">
        <f t="shared" si="29"/>
        <v>56</v>
      </c>
      <c r="R66" s="9">
        <v>20.884845610133638</v>
      </c>
      <c r="S66" s="11">
        <f t="shared" si="32"/>
        <v>6.5999999999999989E-2</v>
      </c>
      <c r="T66" s="10">
        <f t="shared" si="25"/>
        <v>539904.04982501059</v>
      </c>
      <c r="U66" s="10">
        <f t="shared" si="38"/>
        <v>564034.60516523989</v>
      </c>
      <c r="V66" s="10">
        <f t="shared" si="26"/>
        <v>1000</v>
      </c>
      <c r="W66" s="10">
        <f t="shared" si="27"/>
        <v>410105.61333534098</v>
      </c>
      <c r="X66" s="9">
        <f t="shared" si="8"/>
        <v>47.881608447935335</v>
      </c>
      <c r="Y66" s="9">
        <f t="shared" si="39"/>
        <v>27054.765724055771</v>
      </c>
      <c r="AA66" s="10">
        <f t="shared" si="9"/>
        <v>7542.4257517795395</v>
      </c>
      <c r="AB66" s="10">
        <f t="shared" si="40"/>
        <v>429918.26785143343</v>
      </c>
      <c r="AC66" s="23"/>
      <c r="AD66" s="25" t="str">
        <f t="shared" si="10"/>
        <v>NA</v>
      </c>
      <c r="AE66" s="25" t="str">
        <f t="shared" si="11"/>
        <v>NA</v>
      </c>
      <c r="AF66" s="25" t="str">
        <f t="shared" si="12"/>
        <v>NA</v>
      </c>
      <c r="AG66" s="25">
        <f t="shared" si="13"/>
        <v>0</v>
      </c>
      <c r="AH66" s="25">
        <f t="shared" si="14"/>
        <v>0</v>
      </c>
      <c r="AI66" s="25">
        <f t="shared" si="15"/>
        <v>0</v>
      </c>
      <c r="AJ66" s="25">
        <f t="shared" si="16"/>
        <v>0</v>
      </c>
      <c r="AK66" s="25">
        <f t="shared" si="17"/>
        <v>0</v>
      </c>
      <c r="AL66" s="25">
        <f t="shared" si="18"/>
        <v>0</v>
      </c>
      <c r="AM66" s="25">
        <f t="shared" si="19"/>
        <v>0</v>
      </c>
    </row>
    <row r="67" spans="1:39" x14ac:dyDescent="0.3">
      <c r="A67" s="4">
        <f t="shared" si="28"/>
        <v>58</v>
      </c>
      <c r="B67">
        <v>21.051924375014707</v>
      </c>
      <c r="C67" s="5" t="str">
        <f t="shared" si="0"/>
        <v>NA</v>
      </c>
      <c r="D67" s="6" t="str">
        <f t="shared" si="20"/>
        <v>NA</v>
      </c>
      <c r="E67" s="7" t="str">
        <f t="shared" si="1"/>
        <v>NA</v>
      </c>
      <c r="F67" s="7" t="str">
        <f t="shared" si="21"/>
        <v>NA</v>
      </c>
      <c r="G67" s="7" t="str">
        <f t="shared" si="2"/>
        <v>NA</v>
      </c>
      <c r="H67" s="7" t="str">
        <f t="shared" si="34"/>
        <v>NA</v>
      </c>
      <c r="I67" s="14" t="str">
        <f t="shared" si="22"/>
        <v>NA</v>
      </c>
      <c r="J67" s="14" t="str">
        <f t="shared" si="35"/>
        <v>NA</v>
      </c>
      <c r="K67" s="18"/>
      <c r="L67" s="7" t="str">
        <f t="shared" si="5"/>
        <v>NA</v>
      </c>
      <c r="M67" s="7" t="str">
        <f t="shared" si="36"/>
        <v>NA</v>
      </c>
      <c r="N67" s="14" t="str">
        <f t="shared" si="23"/>
        <v>NA</v>
      </c>
      <c r="O67" s="13" t="str">
        <f t="shared" si="37"/>
        <v>NA</v>
      </c>
      <c r="P67" s="7" t="str">
        <f t="shared" si="24"/>
        <v>NA</v>
      </c>
      <c r="Q67" s="12">
        <f t="shared" si="29"/>
        <v>57</v>
      </c>
      <c r="R67" s="9">
        <v>21.051924375014707</v>
      </c>
      <c r="S67" s="11">
        <f t="shared" si="32"/>
        <v>7.9999999999999828E-3</v>
      </c>
      <c r="T67" s="10">
        <f t="shared" si="25"/>
        <v>552008.52953992994</v>
      </c>
      <c r="U67" s="10">
        <f t="shared" si="38"/>
        <v>569554.88200656185</v>
      </c>
      <c r="V67" s="10">
        <f t="shared" si="26"/>
        <v>1000</v>
      </c>
      <c r="W67" s="10">
        <f t="shared" si="27"/>
        <v>411105.61333534098</v>
      </c>
      <c r="X67" s="9">
        <f t="shared" si="8"/>
        <v>47.501595682475532</v>
      </c>
      <c r="Y67" s="9">
        <f t="shared" si="39"/>
        <v>27102.267319738246</v>
      </c>
      <c r="AA67" s="10">
        <f t="shared" si="9"/>
        <v>7542.4257517795395</v>
      </c>
      <c r="AB67" s="10">
        <f t="shared" si="40"/>
        <v>437460.69360321295</v>
      </c>
      <c r="AC67" s="23"/>
      <c r="AD67" s="25" t="str">
        <f t="shared" si="10"/>
        <v>NA</v>
      </c>
      <c r="AE67" s="25" t="str">
        <f t="shared" si="11"/>
        <v>NA</v>
      </c>
      <c r="AF67" s="25" t="str">
        <f t="shared" si="12"/>
        <v>NA</v>
      </c>
      <c r="AG67" s="25">
        <f t="shared" si="13"/>
        <v>0</v>
      </c>
      <c r="AH67" s="25">
        <f t="shared" si="14"/>
        <v>0</v>
      </c>
      <c r="AI67" s="25">
        <f t="shared" si="15"/>
        <v>0</v>
      </c>
      <c r="AJ67" s="25">
        <f t="shared" si="16"/>
        <v>0</v>
      </c>
      <c r="AK67" s="25">
        <f t="shared" si="17"/>
        <v>0</v>
      </c>
      <c r="AL67" s="25">
        <f t="shared" si="18"/>
        <v>0</v>
      </c>
      <c r="AM67" s="25">
        <f t="shared" si="19"/>
        <v>0</v>
      </c>
    </row>
    <row r="68" spans="1:39" x14ac:dyDescent="0.3">
      <c r="A68" s="4">
        <f t="shared" si="28"/>
        <v>59</v>
      </c>
      <c r="B68">
        <v>20.399314719389249</v>
      </c>
      <c r="C68" s="5" t="str">
        <f t="shared" si="0"/>
        <v>NA</v>
      </c>
      <c r="D68" s="6" t="str">
        <f t="shared" si="20"/>
        <v>NA</v>
      </c>
      <c r="E68" s="7" t="str">
        <f t="shared" si="1"/>
        <v>NA</v>
      </c>
      <c r="F68" s="7" t="str">
        <f t="shared" si="21"/>
        <v>NA</v>
      </c>
      <c r="G68" s="7" t="str">
        <f t="shared" si="2"/>
        <v>NA</v>
      </c>
      <c r="H68" s="7" t="str">
        <f t="shared" si="34"/>
        <v>NA</v>
      </c>
      <c r="I68" s="14" t="str">
        <f t="shared" si="22"/>
        <v>NA</v>
      </c>
      <c r="J68" s="14" t="str">
        <f t="shared" si="35"/>
        <v>NA</v>
      </c>
      <c r="K68" s="18"/>
      <c r="L68" s="7" t="str">
        <f t="shared" si="5"/>
        <v>NA</v>
      </c>
      <c r="M68" s="7" t="str">
        <f t="shared" si="36"/>
        <v>NA</v>
      </c>
      <c r="N68" s="14" t="str">
        <f t="shared" si="23"/>
        <v>NA</v>
      </c>
      <c r="O68" s="13" t="str">
        <f t="shared" si="37"/>
        <v>NA</v>
      </c>
      <c r="P68" s="7" t="str">
        <f t="shared" si="24"/>
        <v>NA</v>
      </c>
      <c r="Q68" s="12">
        <f t="shared" si="29"/>
        <v>58</v>
      </c>
      <c r="R68" s="9">
        <v>20.399314719389249</v>
      </c>
      <c r="S68" s="11">
        <f t="shared" si="32"/>
        <v>-3.1000000000000093E-2</v>
      </c>
      <c r="T68" s="10">
        <f t="shared" si="25"/>
        <v>564213.87991914037</v>
      </c>
      <c r="U68" s="10">
        <f t="shared" si="38"/>
        <v>552867.68066435831</v>
      </c>
      <c r="V68" s="10">
        <f t="shared" si="26"/>
        <v>15000</v>
      </c>
      <c r="W68" s="10">
        <f t="shared" si="27"/>
        <v>426105.61333534098</v>
      </c>
      <c r="X68" s="9">
        <f t="shared" si="8"/>
        <v>735.31881861417241</v>
      </c>
      <c r="Y68" s="9">
        <f t="shared" si="39"/>
        <v>27837.586138352417</v>
      </c>
      <c r="AA68" s="10">
        <f t="shared" si="9"/>
        <v>7542.4257517795395</v>
      </c>
      <c r="AB68" s="10">
        <f t="shared" si="40"/>
        <v>445003.11935499246</v>
      </c>
      <c r="AC68" s="23"/>
      <c r="AD68" s="25" t="str">
        <f t="shared" si="10"/>
        <v>NA</v>
      </c>
      <c r="AE68" s="25" t="str">
        <f t="shared" si="11"/>
        <v>NA</v>
      </c>
      <c r="AF68" s="25" t="str">
        <f t="shared" si="12"/>
        <v>NA</v>
      </c>
      <c r="AG68" s="25">
        <f t="shared" si="13"/>
        <v>0</v>
      </c>
      <c r="AH68" s="25">
        <f t="shared" si="14"/>
        <v>0</v>
      </c>
      <c r="AI68" s="25">
        <f t="shared" si="15"/>
        <v>0</v>
      </c>
      <c r="AJ68" s="25">
        <f t="shared" si="16"/>
        <v>0</v>
      </c>
      <c r="AK68" s="25">
        <f t="shared" si="17"/>
        <v>0</v>
      </c>
      <c r="AL68" s="25">
        <f t="shared" si="18"/>
        <v>0</v>
      </c>
      <c r="AM68" s="25">
        <f t="shared" si="19"/>
        <v>0</v>
      </c>
    </row>
    <row r="69" spans="1:39" x14ac:dyDescent="0.3">
      <c r="A69" s="4">
        <f t="shared" si="28"/>
        <v>60</v>
      </c>
      <c r="B69">
        <v>21.378481825919934</v>
      </c>
      <c r="C69" s="5" t="str">
        <f t="shared" si="0"/>
        <v>NA</v>
      </c>
      <c r="D69" s="6" t="str">
        <f t="shared" si="20"/>
        <v>NA</v>
      </c>
      <c r="E69" s="7" t="str">
        <f t="shared" si="1"/>
        <v>NA</v>
      </c>
      <c r="F69" s="7" t="str">
        <f t="shared" si="21"/>
        <v>NA</v>
      </c>
      <c r="G69" s="7" t="str">
        <f t="shared" si="2"/>
        <v>NA</v>
      </c>
      <c r="H69" s="7" t="str">
        <f t="shared" si="34"/>
        <v>NA</v>
      </c>
      <c r="I69" s="14" t="str">
        <f t="shared" si="22"/>
        <v>NA</v>
      </c>
      <c r="J69" s="14" t="str">
        <f t="shared" si="35"/>
        <v>NA</v>
      </c>
      <c r="K69" s="18"/>
      <c r="L69" s="7" t="str">
        <f t="shared" si="5"/>
        <v>NA</v>
      </c>
      <c r="M69" s="7" t="str">
        <f t="shared" si="36"/>
        <v>NA</v>
      </c>
      <c r="N69" s="14" t="str">
        <f t="shared" si="23"/>
        <v>NA</v>
      </c>
      <c r="O69" s="13" t="str">
        <f t="shared" si="37"/>
        <v>NA</v>
      </c>
      <c r="P69" s="7" t="str">
        <f t="shared" si="24"/>
        <v>NA</v>
      </c>
      <c r="Q69" s="12">
        <f t="shared" si="29"/>
        <v>59</v>
      </c>
      <c r="R69" s="9">
        <v>21.378481825919934</v>
      </c>
      <c r="S69" s="11">
        <f t="shared" si="32"/>
        <v>4.8000000000000057E-2</v>
      </c>
      <c r="T69" s="10">
        <f t="shared" si="25"/>
        <v>576520.94155151094</v>
      </c>
      <c r="U69" s="10">
        <f t="shared" si="38"/>
        <v>595125.32933624752</v>
      </c>
      <c r="V69" s="10">
        <f t="shared" si="26"/>
        <v>1000</v>
      </c>
      <c r="W69" s="10">
        <f t="shared" si="27"/>
        <v>427105.61333534098</v>
      </c>
      <c r="X69" s="9">
        <f t="shared" si="8"/>
        <v>46.776006273166182</v>
      </c>
      <c r="Y69" s="9">
        <f t="shared" si="39"/>
        <v>27884.362144625582</v>
      </c>
      <c r="AA69" s="10">
        <f t="shared" si="9"/>
        <v>7542.4257517795395</v>
      </c>
      <c r="AB69" s="10">
        <f t="shared" si="40"/>
        <v>452545.54510677198</v>
      </c>
      <c r="AC69" s="23"/>
      <c r="AD69" s="25" t="str">
        <f t="shared" si="10"/>
        <v>NA</v>
      </c>
      <c r="AE69" s="25" t="str">
        <f t="shared" si="11"/>
        <v>NA</v>
      </c>
      <c r="AF69" s="25" t="str">
        <f t="shared" si="12"/>
        <v>NA</v>
      </c>
      <c r="AG69" s="25">
        <f t="shared" si="13"/>
        <v>0</v>
      </c>
      <c r="AH69" s="25">
        <f t="shared" si="14"/>
        <v>0</v>
      </c>
      <c r="AI69" s="25">
        <f t="shared" si="15"/>
        <v>0</v>
      </c>
      <c r="AJ69" s="25">
        <f t="shared" si="16"/>
        <v>0</v>
      </c>
      <c r="AK69" s="25">
        <f t="shared" si="17"/>
        <v>0</v>
      </c>
      <c r="AL69" s="25">
        <f t="shared" si="18"/>
        <v>0</v>
      </c>
      <c r="AM69" s="25">
        <f t="shared" si="19"/>
        <v>0</v>
      </c>
    </row>
    <row r="70" spans="1:39" x14ac:dyDescent="0.3">
      <c r="A70" s="4">
        <f t="shared" si="28"/>
        <v>61</v>
      </c>
      <c r="B70">
        <v>22.618433771823291</v>
      </c>
      <c r="C70" s="5" t="str">
        <f t="shared" si="0"/>
        <v>NA</v>
      </c>
      <c r="D70" s="6" t="str">
        <f t="shared" si="20"/>
        <v>NA</v>
      </c>
      <c r="E70" s="7" t="str">
        <f t="shared" si="1"/>
        <v>NA</v>
      </c>
      <c r="F70" s="7" t="str">
        <f t="shared" si="21"/>
        <v>NA</v>
      </c>
      <c r="G70" s="7" t="str">
        <f t="shared" si="2"/>
        <v>NA</v>
      </c>
      <c r="H70" s="7" t="str">
        <f t="shared" si="34"/>
        <v>NA</v>
      </c>
      <c r="I70" s="14" t="str">
        <f t="shared" si="22"/>
        <v>NA</v>
      </c>
      <c r="J70" s="14" t="str">
        <f t="shared" si="35"/>
        <v>NA</v>
      </c>
      <c r="K70" s="18"/>
      <c r="L70" s="7" t="str">
        <f t="shared" si="5"/>
        <v>NA</v>
      </c>
      <c r="M70" s="7" t="str">
        <f t="shared" si="36"/>
        <v>NA</v>
      </c>
      <c r="N70" s="14" t="str">
        <f t="shared" si="23"/>
        <v>NA</v>
      </c>
      <c r="O70" s="13" t="str">
        <f t="shared" si="37"/>
        <v>NA</v>
      </c>
      <c r="P70" s="7" t="str">
        <f t="shared" si="24"/>
        <v>NA</v>
      </c>
      <c r="Q70" s="12">
        <f t="shared" si="29"/>
        <v>60</v>
      </c>
      <c r="R70" s="9">
        <v>22.618433771823291</v>
      </c>
      <c r="S70" s="11">
        <f t="shared" si="32"/>
        <v>5.8000000000000038E-2</v>
      </c>
      <c r="T70" s="10">
        <f t="shared" si="25"/>
        <v>588930.56203081796</v>
      </c>
      <c r="U70" s="10">
        <f t="shared" si="38"/>
        <v>630700.5984377499</v>
      </c>
      <c r="V70" s="10">
        <f t="shared" si="26"/>
        <v>1000</v>
      </c>
      <c r="W70" s="10">
        <f t="shared" si="27"/>
        <v>428105.61333534098</v>
      </c>
      <c r="X70" s="9">
        <f t="shared" si="8"/>
        <v>44.211726156111702</v>
      </c>
      <c r="Y70" s="9">
        <f t="shared" si="39"/>
        <v>27928.573870781693</v>
      </c>
      <c r="AA70" s="10">
        <f t="shared" si="9"/>
        <v>7542.4257517795395</v>
      </c>
      <c r="AB70" s="10">
        <f t="shared" si="40"/>
        <v>460087.9708585515</v>
      </c>
      <c r="AC70" s="23"/>
      <c r="AD70" s="25" t="str">
        <f t="shared" si="10"/>
        <v>NA</v>
      </c>
      <c r="AE70" s="25" t="str">
        <f t="shared" si="11"/>
        <v>NA</v>
      </c>
      <c r="AF70" s="25" t="str">
        <f t="shared" si="12"/>
        <v>NA</v>
      </c>
      <c r="AG70" s="25">
        <f t="shared" si="13"/>
        <v>0</v>
      </c>
      <c r="AH70" s="25">
        <f t="shared" si="14"/>
        <v>0</v>
      </c>
      <c r="AI70" s="25">
        <f t="shared" si="15"/>
        <v>0</v>
      </c>
      <c r="AJ70" s="25">
        <f t="shared" si="16"/>
        <v>0</v>
      </c>
      <c r="AK70" s="25">
        <f t="shared" si="17"/>
        <v>0</v>
      </c>
      <c r="AL70" s="25">
        <f t="shared" si="18"/>
        <v>0</v>
      </c>
      <c r="AM70" s="25">
        <f t="shared" si="19"/>
        <v>0</v>
      </c>
    </row>
    <row r="71" spans="1:39" x14ac:dyDescent="0.3">
      <c r="A71" s="4">
        <f t="shared" si="28"/>
        <v>62</v>
      </c>
      <c r="B71">
        <v>23.885066063045397</v>
      </c>
      <c r="C71" s="5" t="str">
        <f t="shared" si="0"/>
        <v>NA</v>
      </c>
      <c r="D71" s="6" t="str">
        <f t="shared" si="20"/>
        <v>NA</v>
      </c>
      <c r="E71" s="7" t="str">
        <f t="shared" si="1"/>
        <v>NA</v>
      </c>
      <c r="F71" s="7" t="str">
        <f t="shared" si="21"/>
        <v>NA</v>
      </c>
      <c r="G71" s="7" t="str">
        <f t="shared" si="2"/>
        <v>NA</v>
      </c>
      <c r="H71" s="7" t="str">
        <f t="shared" si="34"/>
        <v>NA</v>
      </c>
      <c r="I71" s="14" t="str">
        <f t="shared" si="22"/>
        <v>NA</v>
      </c>
      <c r="J71" s="14" t="str">
        <f t="shared" si="35"/>
        <v>NA</v>
      </c>
      <c r="K71" s="18"/>
      <c r="L71" s="7" t="str">
        <f t="shared" si="5"/>
        <v>NA</v>
      </c>
      <c r="M71" s="7" t="str">
        <f t="shared" si="36"/>
        <v>NA</v>
      </c>
      <c r="N71" s="14" t="str">
        <f t="shared" si="23"/>
        <v>NA</v>
      </c>
      <c r="O71" s="13" t="str">
        <f t="shared" si="37"/>
        <v>NA</v>
      </c>
      <c r="P71" s="7" t="str">
        <f t="shared" si="24"/>
        <v>NA</v>
      </c>
      <c r="Q71" s="12">
        <f t="shared" si="29"/>
        <v>61</v>
      </c>
      <c r="R71" s="9">
        <v>23.885066063045397</v>
      </c>
      <c r="S71" s="11">
        <f t="shared" si="32"/>
        <v>5.6000000000000057E-2</v>
      </c>
      <c r="T71" s="10">
        <f t="shared" si="25"/>
        <v>601443.59601411887</v>
      </c>
      <c r="U71" s="10">
        <f t="shared" si="38"/>
        <v>667075.83195026394</v>
      </c>
      <c r="V71" s="10">
        <f t="shared" si="26"/>
        <v>1000</v>
      </c>
      <c r="W71" s="10">
        <f t="shared" si="27"/>
        <v>429105.61333534098</v>
      </c>
      <c r="X71" s="9">
        <f t="shared" si="8"/>
        <v>41.86716492056032</v>
      </c>
      <c r="Y71" s="9">
        <f t="shared" si="39"/>
        <v>27970.441035702253</v>
      </c>
      <c r="AA71" s="10">
        <f t="shared" si="9"/>
        <v>7542.4257517795395</v>
      </c>
      <c r="AB71" s="10">
        <f t="shared" si="40"/>
        <v>467630.39661033102</v>
      </c>
      <c r="AC71" s="23"/>
      <c r="AD71" s="25" t="str">
        <f t="shared" si="10"/>
        <v>NA</v>
      </c>
      <c r="AE71" s="25" t="str">
        <f t="shared" si="11"/>
        <v>NA</v>
      </c>
      <c r="AF71" s="25" t="str">
        <f t="shared" si="12"/>
        <v>NA</v>
      </c>
      <c r="AG71" s="25">
        <f t="shared" si="13"/>
        <v>0</v>
      </c>
      <c r="AH71" s="25">
        <f t="shared" si="14"/>
        <v>0</v>
      </c>
      <c r="AI71" s="25">
        <f t="shared" si="15"/>
        <v>0</v>
      </c>
      <c r="AJ71" s="25">
        <f t="shared" si="16"/>
        <v>0</v>
      </c>
      <c r="AK71" s="25">
        <f t="shared" si="17"/>
        <v>0</v>
      </c>
      <c r="AL71" s="25">
        <f t="shared" si="18"/>
        <v>0</v>
      </c>
      <c r="AM71" s="25">
        <f t="shared" si="19"/>
        <v>0</v>
      </c>
    </row>
    <row r="72" spans="1:39" x14ac:dyDescent="0.3">
      <c r="A72" s="4">
        <f t="shared" si="28"/>
        <v>63</v>
      </c>
      <c r="B72">
        <v>27.826101963447886</v>
      </c>
      <c r="C72" s="5" t="str">
        <f t="shared" si="0"/>
        <v>NA</v>
      </c>
      <c r="D72" s="6" t="str">
        <f t="shared" si="20"/>
        <v>NA</v>
      </c>
      <c r="E72" s="7" t="str">
        <f t="shared" si="1"/>
        <v>NA</v>
      </c>
      <c r="F72" s="7" t="str">
        <f t="shared" si="21"/>
        <v>NA</v>
      </c>
      <c r="G72" s="7" t="str">
        <f t="shared" si="2"/>
        <v>NA</v>
      </c>
      <c r="H72" s="7" t="str">
        <f t="shared" si="34"/>
        <v>NA</v>
      </c>
      <c r="I72" s="14" t="str">
        <f t="shared" si="22"/>
        <v>NA</v>
      </c>
      <c r="J72" s="14" t="str">
        <f t="shared" si="35"/>
        <v>NA</v>
      </c>
      <c r="K72" s="18"/>
      <c r="L72" s="7" t="str">
        <f t="shared" si="5"/>
        <v>NA</v>
      </c>
      <c r="M72" s="7" t="str">
        <f t="shared" si="36"/>
        <v>NA</v>
      </c>
      <c r="N72" s="14" t="str">
        <f t="shared" si="23"/>
        <v>NA</v>
      </c>
      <c r="O72" s="13" t="str">
        <f t="shared" si="37"/>
        <v>NA</v>
      </c>
      <c r="P72" s="7" t="str">
        <f t="shared" si="24"/>
        <v>NA</v>
      </c>
      <c r="Q72" s="12">
        <f t="shared" si="29"/>
        <v>62</v>
      </c>
      <c r="R72" s="9">
        <v>27.826101963447886</v>
      </c>
      <c r="S72" s="11">
        <f t="shared" si="32"/>
        <v>0.16499999999999998</v>
      </c>
      <c r="T72" s="10">
        <f t="shared" si="25"/>
        <v>614060.90528061439</v>
      </c>
      <c r="U72" s="10">
        <f t="shared" si="38"/>
        <v>778308.34422205749</v>
      </c>
      <c r="V72" s="10">
        <f t="shared" si="26"/>
        <v>1000</v>
      </c>
      <c r="W72" s="10">
        <f t="shared" si="27"/>
        <v>430105.61333534098</v>
      </c>
      <c r="X72" s="9">
        <f t="shared" si="8"/>
        <v>35.937480618506711</v>
      </c>
      <c r="Y72" s="9">
        <f t="shared" si="39"/>
        <v>28006.378516320761</v>
      </c>
      <c r="AA72" s="10">
        <f t="shared" si="9"/>
        <v>7542.4257517795395</v>
      </c>
      <c r="AB72" s="10">
        <f t="shared" si="40"/>
        <v>475172.82236211054</v>
      </c>
      <c r="AC72" s="23"/>
      <c r="AD72" s="25" t="str">
        <f t="shared" si="10"/>
        <v>NA</v>
      </c>
      <c r="AE72" s="25" t="str">
        <f t="shared" si="11"/>
        <v>NA</v>
      </c>
      <c r="AF72" s="25" t="str">
        <f t="shared" si="12"/>
        <v>NA</v>
      </c>
      <c r="AG72" s="25">
        <f t="shared" si="13"/>
        <v>0</v>
      </c>
      <c r="AH72" s="25">
        <f t="shared" si="14"/>
        <v>0</v>
      </c>
      <c r="AI72" s="25">
        <f t="shared" si="15"/>
        <v>0</v>
      </c>
      <c r="AJ72" s="25">
        <f t="shared" si="16"/>
        <v>0</v>
      </c>
      <c r="AK72" s="25">
        <f t="shared" si="17"/>
        <v>0</v>
      </c>
      <c r="AL72" s="25">
        <f t="shared" si="18"/>
        <v>0</v>
      </c>
      <c r="AM72" s="25">
        <f t="shared" si="19"/>
        <v>0</v>
      </c>
    </row>
    <row r="73" spans="1:39" x14ac:dyDescent="0.3">
      <c r="A73" s="4">
        <f t="shared" si="28"/>
        <v>64</v>
      </c>
      <c r="B73">
        <v>30.44175554801199</v>
      </c>
      <c r="C73" s="5" t="str">
        <f t="shared" si="0"/>
        <v>NA</v>
      </c>
      <c r="D73" s="6" t="str">
        <f t="shared" si="20"/>
        <v>NA</v>
      </c>
      <c r="E73" s="7" t="str">
        <f t="shared" si="1"/>
        <v>NA</v>
      </c>
      <c r="F73" s="7" t="str">
        <f t="shared" si="21"/>
        <v>NA</v>
      </c>
      <c r="G73" s="7" t="str">
        <f t="shared" si="2"/>
        <v>NA</v>
      </c>
      <c r="H73" s="7" t="str">
        <f t="shared" si="34"/>
        <v>NA</v>
      </c>
      <c r="I73" s="14" t="str">
        <f t="shared" si="22"/>
        <v>NA</v>
      </c>
      <c r="J73" s="14" t="str">
        <f t="shared" si="35"/>
        <v>NA</v>
      </c>
      <c r="K73" s="18"/>
      <c r="L73" s="7" t="str">
        <f t="shared" si="5"/>
        <v>NA</v>
      </c>
      <c r="M73" s="7" t="str">
        <f t="shared" si="36"/>
        <v>NA</v>
      </c>
      <c r="N73" s="14" t="str">
        <f t="shared" si="23"/>
        <v>NA</v>
      </c>
      <c r="O73" s="13" t="str">
        <f t="shared" si="37"/>
        <v>NA</v>
      </c>
      <c r="P73" s="7" t="str">
        <f t="shared" si="24"/>
        <v>NA</v>
      </c>
      <c r="Q73" s="12">
        <f t="shared" si="29"/>
        <v>63</v>
      </c>
      <c r="R73" s="9">
        <v>30.44175554801199</v>
      </c>
      <c r="S73" s="11">
        <f t="shared" si="32"/>
        <v>9.4000000000000083E-2</v>
      </c>
      <c r="T73" s="10">
        <f t="shared" si="25"/>
        <v>626783.35879099695</v>
      </c>
      <c r="U73" s="10">
        <f t="shared" si="38"/>
        <v>852563.32857893093</v>
      </c>
      <c r="V73" s="10">
        <f t="shared" si="26"/>
        <v>1000</v>
      </c>
      <c r="W73" s="10">
        <f t="shared" si="27"/>
        <v>431105.61333534098</v>
      </c>
      <c r="X73" s="9">
        <f t="shared" si="8"/>
        <v>32.849616653113998</v>
      </c>
      <c r="Y73" s="9">
        <f t="shared" si="39"/>
        <v>28039.228132973876</v>
      </c>
      <c r="AA73" s="10">
        <f t="shared" si="9"/>
        <v>7542.4257517795395</v>
      </c>
      <c r="AB73" s="10">
        <f t="shared" si="40"/>
        <v>482715.24811389006</v>
      </c>
      <c r="AC73" s="23"/>
      <c r="AD73" s="25" t="str">
        <f t="shared" si="10"/>
        <v>NA</v>
      </c>
      <c r="AE73" s="25" t="str">
        <f t="shared" si="11"/>
        <v>NA</v>
      </c>
      <c r="AF73" s="25" t="str">
        <f t="shared" si="12"/>
        <v>NA</v>
      </c>
      <c r="AG73" s="25">
        <f t="shared" si="13"/>
        <v>0</v>
      </c>
      <c r="AH73" s="25">
        <f t="shared" si="14"/>
        <v>0</v>
      </c>
      <c r="AI73" s="25">
        <f t="shared" si="15"/>
        <v>0</v>
      </c>
      <c r="AJ73" s="25">
        <f t="shared" si="16"/>
        <v>0</v>
      </c>
      <c r="AK73" s="25">
        <f t="shared" si="17"/>
        <v>0</v>
      </c>
      <c r="AL73" s="25">
        <f t="shared" si="18"/>
        <v>0</v>
      </c>
      <c r="AM73" s="25">
        <f t="shared" si="19"/>
        <v>0</v>
      </c>
    </row>
    <row r="74" spans="1:39" x14ac:dyDescent="0.3">
      <c r="A74" s="4">
        <f t="shared" si="28"/>
        <v>65</v>
      </c>
      <c r="B74">
        <v>31.415891725548374</v>
      </c>
      <c r="C74" s="5" t="str">
        <f t="shared" ref="C74:C137" si="41">IF(AND(A74&gt;=startm,A74&lt;=endm),A74-startm,"NA")</f>
        <v>NA</v>
      </c>
      <c r="D74" s="6" t="str">
        <f t="shared" si="20"/>
        <v>NA</v>
      </c>
      <c r="E74" s="7" t="str">
        <f t="shared" ref="E74:E137" si="42">IF(C74="NA","NA",IF(C74=0,typical,(1+return/12)*typical*((1+return/12)^C74-1)/(return/12)))</f>
        <v>NA</v>
      </c>
      <c r="F74" s="7" t="str">
        <f t="shared" si="21"/>
        <v>NA</v>
      </c>
      <c r="G74" s="7" t="str">
        <f t="shared" ref="G74:G137" si="43">IF(C74="NA","NA",IF(C74=0,typical,IF((F74-E74)&gt;0,IF(typical-(F74-E74)&lt;min,min,typical-(F74-E74)),IF((F74-E74)&lt;0,IF(typical-(F74-E74)&gt;max,max,typical-(F74-E74)),IF((E74-F74)=0,min,)))))</f>
        <v>NA</v>
      </c>
      <c r="H74" s="7" t="str">
        <f t="shared" si="34"/>
        <v>NA</v>
      </c>
      <c r="I74" s="14" t="str">
        <f t="shared" si="22"/>
        <v>NA</v>
      </c>
      <c r="J74" s="14" t="str">
        <f t="shared" si="35"/>
        <v>NA</v>
      </c>
      <c r="K74" s="18"/>
      <c r="L74" s="7" t="str">
        <f t="shared" ref="L74:L137" si="44">IF(C74="NA","NA",typical)</f>
        <v>NA</v>
      </c>
      <c r="M74" s="7" t="str">
        <f t="shared" si="36"/>
        <v>NA</v>
      </c>
      <c r="N74" s="14" t="str">
        <f t="shared" si="23"/>
        <v>NA</v>
      </c>
      <c r="O74" s="13" t="str">
        <f t="shared" si="37"/>
        <v>NA</v>
      </c>
      <c r="P74" s="7" t="str">
        <f t="shared" si="24"/>
        <v>NA</v>
      </c>
      <c r="Q74" s="12">
        <f t="shared" si="29"/>
        <v>64</v>
      </c>
      <c r="R74" s="9">
        <v>31.415891725548374</v>
      </c>
      <c r="S74" s="11">
        <f t="shared" si="32"/>
        <v>3.1999999999999994E-2</v>
      </c>
      <c r="T74" s="10">
        <f t="shared" si="25"/>
        <v>639611.83274729957</v>
      </c>
      <c r="U74" s="10">
        <f t="shared" si="38"/>
        <v>880877.35509345669</v>
      </c>
      <c r="V74" s="10">
        <f t="shared" si="26"/>
        <v>1000</v>
      </c>
      <c r="W74" s="10">
        <f t="shared" si="27"/>
        <v>432105.61333534098</v>
      </c>
      <c r="X74" s="9">
        <f t="shared" ref="X74:X137" si="45">V74/R74</f>
        <v>31.831023888676352</v>
      </c>
      <c r="Y74" s="9">
        <f t="shared" si="39"/>
        <v>28071.059156862553</v>
      </c>
      <c r="AA74" s="10">
        <f t="shared" ref="AA74:AA137" si="46">typical</f>
        <v>7542.4257517795395</v>
      </c>
      <c r="AB74" s="10">
        <f t="shared" si="40"/>
        <v>490257.67386566958</v>
      </c>
      <c r="AC74" s="23"/>
      <c r="AD74" s="25" t="str">
        <f t="shared" ref="AD74:AD137" si="47">IF(A74=endm,E74,IF(C74="NA","NA",-typical))</f>
        <v>NA</v>
      </c>
      <c r="AE74" s="25" t="str">
        <f t="shared" ref="AE74:AE137" si="48">IF(A74=endm,P74,IF(C74="NA","NA",-typical))</f>
        <v>NA</v>
      </c>
      <c r="AF74" s="25" t="str">
        <f t="shared" ref="AF74:AF137" si="49">IF(A74=endm,F74,IF(C74="NA","NA",-G74))</f>
        <v>NA</v>
      </c>
      <c r="AG74" s="25">
        <f t="shared" ref="AG74:AG137" si="50">IF(A74=endm,O74,0)</f>
        <v>0</v>
      </c>
      <c r="AH74" s="25">
        <f t="shared" ref="AH74:AH137" si="51">IF(A74=endm,J74,0)</f>
        <v>0</v>
      </c>
      <c r="AI74" s="25">
        <f t="shared" ref="AI74:AI137" si="52">IF(A74=endm,E74,0)</f>
        <v>0</v>
      </c>
      <c r="AJ74" s="25">
        <f t="shared" ref="AJ74:AJ137" si="53">IF(A74=endm,P74,0)</f>
        <v>0</v>
      </c>
      <c r="AK74" s="25">
        <f t="shared" ref="AK74:AK137" si="54">IF(A74=endm,F74,0)</f>
        <v>0</v>
      </c>
      <c r="AL74" s="25">
        <f t="shared" ref="AL74:AL137" si="55">IF(A74=endm,M74,0)</f>
        <v>0</v>
      </c>
      <c r="AM74" s="25">
        <f t="shared" ref="AM74:AM137" si="56">IF(A74=endm,H74,0)</f>
        <v>0</v>
      </c>
    </row>
    <row r="75" spans="1:39" x14ac:dyDescent="0.3">
      <c r="A75" s="4">
        <f t="shared" si="28"/>
        <v>66</v>
      </c>
      <c r="B75">
        <v>37.604822395481406</v>
      </c>
      <c r="C75" s="5" t="str">
        <f t="shared" si="41"/>
        <v>NA</v>
      </c>
      <c r="D75" s="6" t="str">
        <f t="shared" ref="D75:D138" si="57">IF(C75="NA","NA",IF(C75=0,0,(B75-B74)/B74))</f>
        <v>NA</v>
      </c>
      <c r="E75" s="7" t="str">
        <f t="shared" si="42"/>
        <v>NA</v>
      </c>
      <c r="F75" s="7" t="str">
        <f t="shared" ref="F75:F138" si="58">IF(C75="NA","NA",IF(C75=0,typical,(F74+IF(V74=typical,0,V74))*(1+D75)))</f>
        <v>NA</v>
      </c>
      <c r="G75" s="7" t="str">
        <f t="shared" si="43"/>
        <v>NA</v>
      </c>
      <c r="H75" s="7" t="str">
        <f t="shared" si="34"/>
        <v>NA</v>
      </c>
      <c r="I75" s="14" t="str">
        <f t="shared" ref="I75:I138" si="59">IF(C75="NA","NA",G75/B75)</f>
        <v>NA</v>
      </c>
      <c r="J75" s="14" t="str">
        <f t="shared" si="35"/>
        <v>NA</v>
      </c>
      <c r="K75" s="18"/>
      <c r="L75" s="7" t="str">
        <f t="shared" si="44"/>
        <v>NA</v>
      </c>
      <c r="M75" s="7" t="str">
        <f t="shared" si="36"/>
        <v>NA</v>
      </c>
      <c r="N75" s="14" t="str">
        <f t="shared" ref="N75:N138" si="60">IF(C75="NA","NA",L75/B75)</f>
        <v>NA</v>
      </c>
      <c r="O75" s="13" t="str">
        <f t="shared" si="37"/>
        <v>NA</v>
      </c>
      <c r="P75" s="7" t="str">
        <f t="shared" ref="P75:P138" si="61">IF(C75="NA","NA",O75*B75)</f>
        <v>NA</v>
      </c>
      <c r="Q75" s="12">
        <f t="shared" si="29"/>
        <v>65</v>
      </c>
      <c r="R75" s="9">
        <v>37.604822395481406</v>
      </c>
      <c r="S75" s="11">
        <f t="shared" si="32"/>
        <v>0.19700000000000009</v>
      </c>
      <c r="T75" s="10">
        <f t="shared" ref="T75:T138" si="62">(1+return/12)*typical*((1+return/12)^Q75-1)/(return/12)</f>
        <v>652547.21065323811</v>
      </c>
      <c r="U75" s="10">
        <f t="shared" si="38"/>
        <v>1055607.1940468678</v>
      </c>
      <c r="V75" s="10">
        <f t="shared" ref="V75:V138" si="63">IF((U75-T75)&gt;0,IF(typical-(U75-T75)&lt;min,min,typical-(U75-T75)),IF((U75-T75)&lt;0,IF(typical-(U75-T75)&gt;max,max,typical-(U75-T75)),IF((T75-U75)=0,min,)))</f>
        <v>1000</v>
      </c>
      <c r="W75" s="10">
        <f t="shared" ref="W75:W138" si="64">W74+V75</f>
        <v>433105.61333534098</v>
      </c>
      <c r="X75" s="9">
        <f t="shared" si="45"/>
        <v>26.592334075753005</v>
      </c>
      <c r="Y75" s="9">
        <f t="shared" si="39"/>
        <v>28097.651490938308</v>
      </c>
      <c r="AA75" s="10">
        <f t="shared" si="46"/>
        <v>7542.4257517795395</v>
      </c>
      <c r="AB75" s="10">
        <f t="shared" si="40"/>
        <v>497800.0996174491</v>
      </c>
      <c r="AC75" s="23"/>
      <c r="AD75" s="25" t="str">
        <f t="shared" si="47"/>
        <v>NA</v>
      </c>
      <c r="AE75" s="25" t="str">
        <f t="shared" si="48"/>
        <v>NA</v>
      </c>
      <c r="AF75" s="25" t="str">
        <f t="shared" si="49"/>
        <v>NA</v>
      </c>
      <c r="AG75" s="25">
        <f t="shared" si="50"/>
        <v>0</v>
      </c>
      <c r="AH75" s="25">
        <f t="shared" si="51"/>
        <v>0</v>
      </c>
      <c r="AI75" s="25">
        <f t="shared" si="52"/>
        <v>0</v>
      </c>
      <c r="AJ75" s="25">
        <f t="shared" si="53"/>
        <v>0</v>
      </c>
      <c r="AK75" s="25">
        <f t="shared" si="54"/>
        <v>0</v>
      </c>
      <c r="AL75" s="25">
        <f t="shared" si="55"/>
        <v>0</v>
      </c>
      <c r="AM75" s="25">
        <f t="shared" si="56"/>
        <v>0</v>
      </c>
    </row>
    <row r="76" spans="1:39" x14ac:dyDescent="0.3">
      <c r="A76" s="4">
        <f t="shared" ref="A76:A139" si="65">A75+1</f>
        <v>67</v>
      </c>
      <c r="B76">
        <v>40.50039371993347</v>
      </c>
      <c r="C76" s="5" t="str">
        <f t="shared" si="41"/>
        <v>NA</v>
      </c>
      <c r="D76" s="6" t="str">
        <f t="shared" si="57"/>
        <v>NA</v>
      </c>
      <c r="E76" s="7" t="str">
        <f t="shared" si="42"/>
        <v>NA</v>
      </c>
      <c r="F76" s="7" t="str">
        <f t="shared" si="58"/>
        <v>NA</v>
      </c>
      <c r="G76" s="7" t="str">
        <f t="shared" si="43"/>
        <v>NA</v>
      </c>
      <c r="H76" s="7" t="str">
        <f t="shared" si="34"/>
        <v>NA</v>
      </c>
      <c r="I76" s="14" t="str">
        <f t="shared" si="59"/>
        <v>NA</v>
      </c>
      <c r="J76" s="14" t="str">
        <f t="shared" si="35"/>
        <v>NA</v>
      </c>
      <c r="K76" s="18"/>
      <c r="L76" s="7" t="str">
        <f t="shared" si="44"/>
        <v>NA</v>
      </c>
      <c r="M76" s="7" t="str">
        <f t="shared" si="36"/>
        <v>NA</v>
      </c>
      <c r="N76" s="14" t="str">
        <f t="shared" si="60"/>
        <v>NA</v>
      </c>
      <c r="O76" s="13" t="str">
        <f t="shared" si="37"/>
        <v>NA</v>
      </c>
      <c r="P76" s="7" t="str">
        <f t="shared" si="61"/>
        <v>NA</v>
      </c>
      <c r="Q76" s="12">
        <f t="shared" ref="Q76:Q139" si="66">Q75+1</f>
        <v>66</v>
      </c>
      <c r="R76" s="9">
        <v>40.50039371993347</v>
      </c>
      <c r="S76" s="11">
        <f t="shared" si="32"/>
        <v>7.6999999999999874E-2</v>
      </c>
      <c r="T76" s="10">
        <f t="shared" si="62"/>
        <v>665590.38337505935</v>
      </c>
      <c r="U76" s="10">
        <f t="shared" si="38"/>
        <v>1137965.9479884766</v>
      </c>
      <c r="V76" s="10">
        <f t="shared" si="63"/>
        <v>1000</v>
      </c>
      <c r="W76" s="10">
        <f t="shared" si="64"/>
        <v>434105.61333534098</v>
      </c>
      <c r="X76" s="9">
        <f t="shared" si="45"/>
        <v>24.691117990485616</v>
      </c>
      <c r="Y76" s="9">
        <f t="shared" si="39"/>
        <v>28122.342608928793</v>
      </c>
      <c r="AA76" s="10">
        <f t="shared" si="46"/>
        <v>7542.4257517795395</v>
      </c>
      <c r="AB76" s="10">
        <f t="shared" si="40"/>
        <v>505342.52536922862</v>
      </c>
      <c r="AC76" s="23"/>
      <c r="AD76" s="25" t="str">
        <f t="shared" si="47"/>
        <v>NA</v>
      </c>
      <c r="AE76" s="25" t="str">
        <f t="shared" si="48"/>
        <v>NA</v>
      </c>
      <c r="AF76" s="25" t="str">
        <f t="shared" si="49"/>
        <v>NA</v>
      </c>
      <c r="AG76" s="25">
        <f t="shared" si="50"/>
        <v>0</v>
      </c>
      <c r="AH76" s="25">
        <f t="shared" si="51"/>
        <v>0</v>
      </c>
      <c r="AI76" s="25">
        <f t="shared" si="52"/>
        <v>0</v>
      </c>
      <c r="AJ76" s="25">
        <f t="shared" si="53"/>
        <v>0</v>
      </c>
      <c r="AK76" s="25">
        <f t="shared" si="54"/>
        <v>0</v>
      </c>
      <c r="AL76" s="25">
        <f t="shared" si="55"/>
        <v>0</v>
      </c>
      <c r="AM76" s="25">
        <f t="shared" si="56"/>
        <v>0</v>
      </c>
    </row>
    <row r="77" spans="1:39" x14ac:dyDescent="0.3">
      <c r="A77" s="4">
        <f t="shared" si="65"/>
        <v>68</v>
      </c>
      <c r="B77">
        <v>36.814857891419528</v>
      </c>
      <c r="C77" s="5" t="str">
        <f t="shared" si="41"/>
        <v>NA</v>
      </c>
      <c r="D77" s="6" t="str">
        <f t="shared" si="57"/>
        <v>NA</v>
      </c>
      <c r="E77" s="7" t="str">
        <f t="shared" si="42"/>
        <v>NA</v>
      </c>
      <c r="F77" s="7" t="str">
        <f t="shared" si="58"/>
        <v>NA</v>
      </c>
      <c r="G77" s="7" t="str">
        <f t="shared" si="43"/>
        <v>NA</v>
      </c>
      <c r="H77" s="7" t="str">
        <f t="shared" si="34"/>
        <v>NA</v>
      </c>
      <c r="I77" s="14" t="str">
        <f t="shared" si="59"/>
        <v>NA</v>
      </c>
      <c r="J77" s="14" t="str">
        <f t="shared" si="35"/>
        <v>NA</v>
      </c>
      <c r="K77" s="18"/>
      <c r="L77" s="7" t="str">
        <f t="shared" si="44"/>
        <v>NA</v>
      </c>
      <c r="M77" s="7" t="str">
        <f t="shared" si="36"/>
        <v>NA</v>
      </c>
      <c r="N77" s="14" t="str">
        <f t="shared" si="60"/>
        <v>NA</v>
      </c>
      <c r="O77" s="13" t="str">
        <f t="shared" si="37"/>
        <v>NA</v>
      </c>
      <c r="P77" s="7" t="str">
        <f t="shared" si="61"/>
        <v>NA</v>
      </c>
      <c r="Q77" s="12">
        <f t="shared" si="66"/>
        <v>67</v>
      </c>
      <c r="R77" s="9">
        <v>36.814857891419528</v>
      </c>
      <c r="S77" s="11">
        <f t="shared" si="32"/>
        <v>-9.09999999999999E-2</v>
      </c>
      <c r="T77" s="10">
        <f t="shared" si="62"/>
        <v>678742.24920289568</v>
      </c>
      <c r="U77" s="10">
        <f t="shared" si="38"/>
        <v>1035320.0467215254</v>
      </c>
      <c r="V77" s="10">
        <f t="shared" si="63"/>
        <v>1000</v>
      </c>
      <c r="W77" s="10">
        <f t="shared" si="64"/>
        <v>435105.61333534098</v>
      </c>
      <c r="X77" s="9">
        <f t="shared" si="45"/>
        <v>27.16294608414259</v>
      </c>
      <c r="Y77" s="9">
        <f t="shared" si="39"/>
        <v>28149.505555012936</v>
      </c>
      <c r="AA77" s="10">
        <f t="shared" si="46"/>
        <v>7542.4257517795395</v>
      </c>
      <c r="AB77" s="10">
        <f t="shared" si="40"/>
        <v>512884.95112100814</v>
      </c>
      <c r="AC77" s="23"/>
      <c r="AD77" s="25" t="str">
        <f t="shared" si="47"/>
        <v>NA</v>
      </c>
      <c r="AE77" s="25" t="str">
        <f t="shared" si="48"/>
        <v>NA</v>
      </c>
      <c r="AF77" s="25" t="str">
        <f t="shared" si="49"/>
        <v>NA</v>
      </c>
      <c r="AG77" s="25">
        <f t="shared" si="50"/>
        <v>0</v>
      </c>
      <c r="AH77" s="25">
        <f t="shared" si="51"/>
        <v>0</v>
      </c>
      <c r="AI77" s="25">
        <f t="shared" si="52"/>
        <v>0</v>
      </c>
      <c r="AJ77" s="25">
        <f t="shared" si="53"/>
        <v>0</v>
      </c>
      <c r="AK77" s="25">
        <f t="shared" si="54"/>
        <v>0</v>
      </c>
      <c r="AL77" s="25">
        <f t="shared" si="55"/>
        <v>0</v>
      </c>
      <c r="AM77" s="25">
        <f t="shared" si="56"/>
        <v>0</v>
      </c>
    </row>
    <row r="78" spans="1:39" x14ac:dyDescent="0.3">
      <c r="A78" s="4">
        <f t="shared" si="65"/>
        <v>69</v>
      </c>
      <c r="B78">
        <v>34.201002981128745</v>
      </c>
      <c r="C78" s="5" t="str">
        <f t="shared" si="41"/>
        <v>NA</v>
      </c>
      <c r="D78" s="6" t="str">
        <f t="shared" si="57"/>
        <v>NA</v>
      </c>
      <c r="E78" s="7" t="str">
        <f t="shared" si="42"/>
        <v>NA</v>
      </c>
      <c r="F78" s="7" t="str">
        <f t="shared" si="58"/>
        <v>NA</v>
      </c>
      <c r="G78" s="7" t="str">
        <f t="shared" si="43"/>
        <v>NA</v>
      </c>
      <c r="H78" s="7" t="str">
        <f t="shared" si="34"/>
        <v>NA</v>
      </c>
      <c r="I78" s="14" t="str">
        <f t="shared" si="59"/>
        <v>NA</v>
      </c>
      <c r="J78" s="14" t="str">
        <f t="shared" si="35"/>
        <v>NA</v>
      </c>
      <c r="K78" s="18"/>
      <c r="L78" s="7" t="str">
        <f t="shared" si="44"/>
        <v>NA</v>
      </c>
      <c r="M78" s="7" t="str">
        <f t="shared" si="36"/>
        <v>NA</v>
      </c>
      <c r="N78" s="14" t="str">
        <f t="shared" si="60"/>
        <v>NA</v>
      </c>
      <c r="O78" s="13" t="str">
        <f t="shared" si="37"/>
        <v>NA</v>
      </c>
      <c r="P78" s="7" t="str">
        <f t="shared" si="61"/>
        <v>NA</v>
      </c>
      <c r="Q78" s="12">
        <f t="shared" si="66"/>
        <v>68</v>
      </c>
      <c r="R78" s="9">
        <v>34.201002981128745</v>
      </c>
      <c r="S78" s="11">
        <f t="shared" ref="S78:S141" si="67">(R78-R77)/R77</f>
        <v>-7.099999999999991E-2</v>
      </c>
      <c r="T78" s="10">
        <f t="shared" si="62"/>
        <v>692003.7139126308</v>
      </c>
      <c r="U78" s="10">
        <f t="shared" si="38"/>
        <v>962741.32340429712</v>
      </c>
      <c r="V78" s="10">
        <f t="shared" si="63"/>
        <v>1000</v>
      </c>
      <c r="W78" s="10">
        <f t="shared" si="64"/>
        <v>436105.61333534098</v>
      </c>
      <c r="X78" s="9">
        <f t="shared" si="45"/>
        <v>29.238908594340781</v>
      </c>
      <c r="Y78" s="9">
        <f t="shared" si="39"/>
        <v>28178.744463607276</v>
      </c>
      <c r="AA78" s="10">
        <f t="shared" si="46"/>
        <v>7542.4257517795395</v>
      </c>
      <c r="AB78" s="10">
        <f t="shared" si="40"/>
        <v>520427.37687278766</v>
      </c>
      <c r="AC78" s="23"/>
      <c r="AD78" s="25" t="str">
        <f t="shared" si="47"/>
        <v>NA</v>
      </c>
      <c r="AE78" s="25" t="str">
        <f t="shared" si="48"/>
        <v>NA</v>
      </c>
      <c r="AF78" s="25" t="str">
        <f t="shared" si="49"/>
        <v>NA</v>
      </c>
      <c r="AG78" s="25">
        <f t="shared" si="50"/>
        <v>0</v>
      </c>
      <c r="AH78" s="25">
        <f t="shared" si="51"/>
        <v>0</v>
      </c>
      <c r="AI78" s="25">
        <f t="shared" si="52"/>
        <v>0</v>
      </c>
      <c r="AJ78" s="25">
        <f t="shared" si="53"/>
        <v>0</v>
      </c>
      <c r="AK78" s="25">
        <f t="shared" si="54"/>
        <v>0</v>
      </c>
      <c r="AL78" s="25">
        <f t="shared" si="55"/>
        <v>0</v>
      </c>
      <c r="AM78" s="25">
        <f t="shared" si="56"/>
        <v>0</v>
      </c>
    </row>
    <row r="79" spans="1:39" x14ac:dyDescent="0.3">
      <c r="A79" s="4">
        <f t="shared" si="65"/>
        <v>70</v>
      </c>
      <c r="B79">
        <v>37.450098264335978</v>
      </c>
      <c r="C79" s="5" t="str">
        <f t="shared" si="41"/>
        <v>NA</v>
      </c>
      <c r="D79" s="6" t="str">
        <f t="shared" si="57"/>
        <v>NA</v>
      </c>
      <c r="E79" s="7" t="str">
        <f t="shared" si="42"/>
        <v>NA</v>
      </c>
      <c r="F79" s="7" t="str">
        <f t="shared" si="58"/>
        <v>NA</v>
      </c>
      <c r="G79" s="7" t="str">
        <f t="shared" si="43"/>
        <v>NA</v>
      </c>
      <c r="H79" s="7" t="str">
        <f t="shared" si="34"/>
        <v>NA</v>
      </c>
      <c r="I79" s="14" t="str">
        <f t="shared" si="59"/>
        <v>NA</v>
      </c>
      <c r="J79" s="14" t="str">
        <f t="shared" si="35"/>
        <v>NA</v>
      </c>
      <c r="K79" s="18"/>
      <c r="L79" s="7" t="str">
        <f t="shared" si="44"/>
        <v>NA</v>
      </c>
      <c r="M79" s="7" t="str">
        <f t="shared" si="36"/>
        <v>NA</v>
      </c>
      <c r="N79" s="14" t="str">
        <f t="shared" si="60"/>
        <v>NA</v>
      </c>
      <c r="O79" s="13" t="str">
        <f t="shared" si="37"/>
        <v>NA</v>
      </c>
      <c r="P79" s="7" t="str">
        <f t="shared" si="61"/>
        <v>NA</v>
      </c>
      <c r="Q79" s="12">
        <f t="shared" si="66"/>
        <v>69</v>
      </c>
      <c r="R79" s="9">
        <v>37.450098264335978</v>
      </c>
      <c r="S79" s="11">
        <f t="shared" si="67"/>
        <v>9.5000000000000043E-2</v>
      </c>
      <c r="T79" s="10">
        <f t="shared" si="62"/>
        <v>705375.69082828029</v>
      </c>
      <c r="U79" s="10">
        <f t="shared" si="38"/>
        <v>1055296.7491277053</v>
      </c>
      <c r="V79" s="10">
        <f t="shared" si="63"/>
        <v>1000</v>
      </c>
      <c r="W79" s="10">
        <f t="shared" si="64"/>
        <v>437105.61333534098</v>
      </c>
      <c r="X79" s="9">
        <f t="shared" si="45"/>
        <v>26.70219962953496</v>
      </c>
      <c r="Y79" s="9">
        <f t="shared" si="39"/>
        <v>28205.446663236809</v>
      </c>
      <c r="AA79" s="10">
        <f t="shared" si="46"/>
        <v>7542.4257517795395</v>
      </c>
      <c r="AB79" s="10">
        <f t="shared" si="40"/>
        <v>527969.80262456718</v>
      </c>
      <c r="AC79" s="23"/>
      <c r="AD79" s="25" t="str">
        <f t="shared" si="47"/>
        <v>NA</v>
      </c>
      <c r="AE79" s="25" t="str">
        <f t="shared" si="48"/>
        <v>NA</v>
      </c>
      <c r="AF79" s="25" t="str">
        <f t="shared" si="49"/>
        <v>NA</v>
      </c>
      <c r="AG79" s="25">
        <f t="shared" si="50"/>
        <v>0</v>
      </c>
      <c r="AH79" s="25">
        <f t="shared" si="51"/>
        <v>0</v>
      </c>
      <c r="AI79" s="25">
        <f t="shared" si="52"/>
        <v>0</v>
      </c>
      <c r="AJ79" s="25">
        <f t="shared" si="53"/>
        <v>0</v>
      </c>
      <c r="AK79" s="25">
        <f t="shared" si="54"/>
        <v>0</v>
      </c>
      <c r="AL79" s="25">
        <f t="shared" si="55"/>
        <v>0</v>
      </c>
      <c r="AM79" s="25">
        <f t="shared" si="56"/>
        <v>0</v>
      </c>
    </row>
    <row r="80" spans="1:39" x14ac:dyDescent="0.3">
      <c r="A80" s="4">
        <f t="shared" si="65"/>
        <v>71</v>
      </c>
      <c r="B80">
        <v>39.023002391438091</v>
      </c>
      <c r="C80" s="5" t="str">
        <f t="shared" si="41"/>
        <v>NA</v>
      </c>
      <c r="D80" s="6" t="str">
        <f t="shared" si="57"/>
        <v>NA</v>
      </c>
      <c r="E80" s="7" t="str">
        <f t="shared" si="42"/>
        <v>NA</v>
      </c>
      <c r="F80" s="7" t="str">
        <f t="shared" si="58"/>
        <v>NA</v>
      </c>
      <c r="G80" s="7" t="str">
        <f t="shared" si="43"/>
        <v>NA</v>
      </c>
      <c r="H80" s="7" t="str">
        <f t="shared" si="34"/>
        <v>NA</v>
      </c>
      <c r="I80" s="14" t="str">
        <f t="shared" si="59"/>
        <v>NA</v>
      </c>
      <c r="J80" s="14" t="str">
        <f t="shared" si="35"/>
        <v>NA</v>
      </c>
      <c r="K80" s="18"/>
      <c r="L80" s="7" t="str">
        <f t="shared" si="44"/>
        <v>NA</v>
      </c>
      <c r="M80" s="7" t="str">
        <f t="shared" si="36"/>
        <v>NA</v>
      </c>
      <c r="N80" s="14" t="str">
        <f t="shared" si="60"/>
        <v>NA</v>
      </c>
      <c r="O80" s="13" t="str">
        <f t="shared" si="37"/>
        <v>NA</v>
      </c>
      <c r="P80" s="7" t="str">
        <f t="shared" si="61"/>
        <v>NA</v>
      </c>
      <c r="Q80" s="12">
        <f t="shared" si="66"/>
        <v>70</v>
      </c>
      <c r="R80" s="9">
        <v>39.023002391438091</v>
      </c>
      <c r="S80" s="11">
        <f t="shared" si="67"/>
        <v>4.2000000000000058E-2</v>
      </c>
      <c r="T80" s="10">
        <f t="shared" si="62"/>
        <v>718859.10088489379</v>
      </c>
      <c r="U80" s="10">
        <f t="shared" si="38"/>
        <v>1100661.2125910691</v>
      </c>
      <c r="V80" s="10">
        <f t="shared" si="63"/>
        <v>1000</v>
      </c>
      <c r="W80" s="10">
        <f t="shared" si="64"/>
        <v>438105.61333534098</v>
      </c>
      <c r="X80" s="9">
        <f t="shared" si="45"/>
        <v>25.625911352720689</v>
      </c>
      <c r="Y80" s="9">
        <f t="shared" si="39"/>
        <v>28231.072574589529</v>
      </c>
      <c r="AA80" s="10">
        <f t="shared" si="46"/>
        <v>7542.4257517795395</v>
      </c>
      <c r="AB80" s="10">
        <f t="shared" si="40"/>
        <v>535512.22837634676</v>
      </c>
      <c r="AC80" s="23"/>
      <c r="AD80" s="25" t="str">
        <f t="shared" si="47"/>
        <v>NA</v>
      </c>
      <c r="AE80" s="25" t="str">
        <f t="shared" si="48"/>
        <v>NA</v>
      </c>
      <c r="AF80" s="25" t="str">
        <f t="shared" si="49"/>
        <v>NA</v>
      </c>
      <c r="AG80" s="25">
        <f t="shared" si="50"/>
        <v>0</v>
      </c>
      <c r="AH80" s="25">
        <f t="shared" si="51"/>
        <v>0</v>
      </c>
      <c r="AI80" s="25">
        <f t="shared" si="52"/>
        <v>0</v>
      </c>
      <c r="AJ80" s="25">
        <f t="shared" si="53"/>
        <v>0</v>
      </c>
      <c r="AK80" s="25">
        <f t="shared" si="54"/>
        <v>0</v>
      </c>
      <c r="AL80" s="25">
        <f t="shared" si="55"/>
        <v>0</v>
      </c>
      <c r="AM80" s="25">
        <f t="shared" si="56"/>
        <v>0</v>
      </c>
    </row>
    <row r="81" spans="1:39" x14ac:dyDescent="0.3">
      <c r="A81" s="4">
        <f t="shared" si="65"/>
        <v>72</v>
      </c>
      <c r="B81">
        <v>41.442428539707258</v>
      </c>
      <c r="C81" s="5" t="str">
        <f t="shared" si="41"/>
        <v>NA</v>
      </c>
      <c r="D81" s="6" t="str">
        <f t="shared" si="57"/>
        <v>NA</v>
      </c>
      <c r="E81" s="7" t="str">
        <f t="shared" si="42"/>
        <v>NA</v>
      </c>
      <c r="F81" s="7" t="str">
        <f t="shared" si="58"/>
        <v>NA</v>
      </c>
      <c r="G81" s="7" t="str">
        <f t="shared" si="43"/>
        <v>NA</v>
      </c>
      <c r="H81" s="7" t="str">
        <f t="shared" si="34"/>
        <v>NA</v>
      </c>
      <c r="I81" s="14" t="str">
        <f t="shared" si="59"/>
        <v>NA</v>
      </c>
      <c r="J81" s="14" t="str">
        <f t="shared" si="35"/>
        <v>NA</v>
      </c>
      <c r="K81" s="18"/>
      <c r="L81" s="7" t="str">
        <f t="shared" si="44"/>
        <v>NA</v>
      </c>
      <c r="M81" s="7" t="str">
        <f t="shared" si="36"/>
        <v>NA</v>
      </c>
      <c r="N81" s="14" t="str">
        <f t="shared" si="60"/>
        <v>NA</v>
      </c>
      <c r="O81" s="13" t="str">
        <f t="shared" si="37"/>
        <v>NA</v>
      </c>
      <c r="P81" s="7" t="str">
        <f t="shared" si="61"/>
        <v>NA</v>
      </c>
      <c r="Q81" s="12">
        <f t="shared" si="66"/>
        <v>71</v>
      </c>
      <c r="R81" s="9">
        <v>41.442428539707258</v>
      </c>
      <c r="S81" s="11">
        <f t="shared" si="67"/>
        <v>6.2000000000000145E-2</v>
      </c>
      <c r="T81" s="10">
        <f t="shared" si="62"/>
        <v>732454.8726919787</v>
      </c>
      <c r="U81" s="10">
        <f t="shared" si="38"/>
        <v>1169964.2077717155</v>
      </c>
      <c r="V81" s="10">
        <f t="shared" si="63"/>
        <v>1000</v>
      </c>
      <c r="W81" s="10">
        <f t="shared" si="64"/>
        <v>439105.61333534098</v>
      </c>
      <c r="X81" s="9">
        <f t="shared" si="45"/>
        <v>24.129860030810438</v>
      </c>
      <c r="Y81" s="9">
        <f t="shared" si="39"/>
        <v>28255.20243462034</v>
      </c>
      <c r="AA81" s="10">
        <f t="shared" si="46"/>
        <v>7542.4257517795395</v>
      </c>
      <c r="AB81" s="10">
        <f t="shared" si="40"/>
        <v>543054.65412812633</v>
      </c>
      <c r="AC81" s="23"/>
      <c r="AD81" s="25" t="str">
        <f t="shared" si="47"/>
        <v>NA</v>
      </c>
      <c r="AE81" s="25" t="str">
        <f t="shared" si="48"/>
        <v>NA</v>
      </c>
      <c r="AF81" s="25" t="str">
        <f t="shared" si="49"/>
        <v>NA</v>
      </c>
      <c r="AG81" s="25">
        <f t="shared" si="50"/>
        <v>0</v>
      </c>
      <c r="AH81" s="25">
        <f t="shared" si="51"/>
        <v>0</v>
      </c>
      <c r="AI81" s="25">
        <f t="shared" si="52"/>
        <v>0</v>
      </c>
      <c r="AJ81" s="25">
        <f t="shared" si="53"/>
        <v>0</v>
      </c>
      <c r="AK81" s="25">
        <f t="shared" si="54"/>
        <v>0</v>
      </c>
      <c r="AL81" s="25">
        <f t="shared" si="55"/>
        <v>0</v>
      </c>
      <c r="AM81" s="25">
        <f t="shared" si="56"/>
        <v>0</v>
      </c>
    </row>
    <row r="82" spans="1:39" x14ac:dyDescent="0.3">
      <c r="A82" s="4">
        <f t="shared" si="65"/>
        <v>73</v>
      </c>
      <c r="B82">
        <v>46.995713964028027</v>
      </c>
      <c r="C82" s="5" t="str">
        <f t="shared" si="41"/>
        <v>NA</v>
      </c>
      <c r="D82" s="6" t="str">
        <f t="shared" si="57"/>
        <v>NA</v>
      </c>
      <c r="E82" s="7" t="str">
        <f t="shared" si="42"/>
        <v>NA</v>
      </c>
      <c r="F82" s="7" t="str">
        <f t="shared" si="58"/>
        <v>NA</v>
      </c>
      <c r="G82" s="7" t="str">
        <f t="shared" si="43"/>
        <v>NA</v>
      </c>
      <c r="H82" s="7" t="str">
        <f t="shared" si="34"/>
        <v>NA</v>
      </c>
      <c r="I82" s="14" t="str">
        <f t="shared" si="59"/>
        <v>NA</v>
      </c>
      <c r="J82" s="14" t="str">
        <f t="shared" si="35"/>
        <v>NA</v>
      </c>
      <c r="K82" s="18"/>
      <c r="L82" s="7" t="str">
        <f t="shared" si="44"/>
        <v>NA</v>
      </c>
      <c r="M82" s="7" t="str">
        <f t="shared" si="36"/>
        <v>NA</v>
      </c>
      <c r="N82" s="14" t="str">
        <f t="shared" si="60"/>
        <v>NA</v>
      </c>
      <c r="O82" s="13" t="str">
        <f t="shared" si="37"/>
        <v>NA</v>
      </c>
      <c r="P82" s="7" t="str">
        <f t="shared" si="61"/>
        <v>NA</v>
      </c>
      <c r="Q82" s="12">
        <f t="shared" si="66"/>
        <v>72</v>
      </c>
      <c r="R82" s="9">
        <v>46.995713964028027</v>
      </c>
      <c r="S82" s="11">
        <f t="shared" si="67"/>
        <v>0.13399999999999992</v>
      </c>
      <c r="T82" s="10">
        <f t="shared" si="62"/>
        <v>746163.94259745639</v>
      </c>
      <c r="U82" s="10">
        <f t="shared" si="38"/>
        <v>1327873.4116131251</v>
      </c>
      <c r="V82" s="10">
        <f t="shared" si="63"/>
        <v>1000</v>
      </c>
      <c r="W82" s="10">
        <f t="shared" si="64"/>
        <v>440105.61333534098</v>
      </c>
      <c r="X82" s="9">
        <f t="shared" si="45"/>
        <v>21.278536182372523</v>
      </c>
      <c r="Y82" s="9">
        <f t="shared" si="39"/>
        <v>28276.480970802713</v>
      </c>
      <c r="AA82" s="10">
        <f t="shared" si="46"/>
        <v>7542.4257517795395</v>
      </c>
      <c r="AB82" s="10">
        <f t="shared" si="40"/>
        <v>550597.07987990591</v>
      </c>
      <c r="AC82" s="23"/>
      <c r="AD82" s="25" t="str">
        <f t="shared" si="47"/>
        <v>NA</v>
      </c>
      <c r="AE82" s="25" t="str">
        <f t="shared" si="48"/>
        <v>NA</v>
      </c>
      <c r="AF82" s="25" t="str">
        <f t="shared" si="49"/>
        <v>NA</v>
      </c>
      <c r="AG82" s="25">
        <f t="shared" si="50"/>
        <v>0</v>
      </c>
      <c r="AH82" s="25">
        <f t="shared" si="51"/>
        <v>0</v>
      </c>
      <c r="AI82" s="25">
        <f t="shared" si="52"/>
        <v>0</v>
      </c>
      <c r="AJ82" s="25">
        <f t="shared" si="53"/>
        <v>0</v>
      </c>
      <c r="AK82" s="25">
        <f t="shared" si="54"/>
        <v>0</v>
      </c>
      <c r="AL82" s="25">
        <f t="shared" si="55"/>
        <v>0</v>
      </c>
      <c r="AM82" s="25">
        <f t="shared" si="56"/>
        <v>0</v>
      </c>
    </row>
    <row r="83" spans="1:39" x14ac:dyDescent="0.3">
      <c r="A83" s="4">
        <f t="shared" si="65"/>
        <v>74</v>
      </c>
      <c r="B83">
        <v>51.6482896464668</v>
      </c>
      <c r="C83" s="5" t="str">
        <f t="shared" si="41"/>
        <v>NA</v>
      </c>
      <c r="D83" s="6" t="str">
        <f t="shared" si="57"/>
        <v>NA</v>
      </c>
      <c r="E83" s="7" t="str">
        <f t="shared" si="42"/>
        <v>NA</v>
      </c>
      <c r="F83" s="7" t="str">
        <f t="shared" si="58"/>
        <v>NA</v>
      </c>
      <c r="G83" s="7" t="str">
        <f t="shared" si="43"/>
        <v>NA</v>
      </c>
      <c r="H83" s="7" t="str">
        <f t="shared" si="34"/>
        <v>NA</v>
      </c>
      <c r="I83" s="14" t="str">
        <f t="shared" si="59"/>
        <v>NA</v>
      </c>
      <c r="J83" s="14" t="str">
        <f t="shared" si="35"/>
        <v>NA</v>
      </c>
      <c r="K83" s="18"/>
      <c r="L83" s="7" t="str">
        <f t="shared" si="44"/>
        <v>NA</v>
      </c>
      <c r="M83" s="7" t="str">
        <f t="shared" si="36"/>
        <v>NA</v>
      </c>
      <c r="N83" s="14" t="str">
        <f t="shared" si="60"/>
        <v>NA</v>
      </c>
      <c r="O83" s="13" t="str">
        <f t="shared" si="37"/>
        <v>NA</v>
      </c>
      <c r="P83" s="7" t="str">
        <f t="shared" si="61"/>
        <v>NA</v>
      </c>
      <c r="Q83" s="12">
        <f t="shared" si="66"/>
        <v>73</v>
      </c>
      <c r="R83" s="9">
        <v>51.6482896464668</v>
      </c>
      <c r="S83" s="11">
        <f t="shared" si="67"/>
        <v>9.8999999999999963E-2</v>
      </c>
      <c r="T83" s="10">
        <f t="shared" si="62"/>
        <v>759987.25475214596</v>
      </c>
      <c r="U83" s="10">
        <f t="shared" si="38"/>
        <v>1460431.8793628244</v>
      </c>
      <c r="V83" s="10">
        <f t="shared" si="63"/>
        <v>1000</v>
      </c>
      <c r="W83" s="10">
        <f t="shared" si="64"/>
        <v>441105.61333534098</v>
      </c>
      <c r="X83" s="9">
        <f t="shared" si="45"/>
        <v>19.361725370675636</v>
      </c>
      <c r="Y83" s="9">
        <f t="shared" si="39"/>
        <v>28295.842696173389</v>
      </c>
      <c r="AA83" s="10">
        <f t="shared" si="46"/>
        <v>7542.4257517795395</v>
      </c>
      <c r="AB83" s="10">
        <f t="shared" si="40"/>
        <v>558139.50563168549</v>
      </c>
      <c r="AC83" s="23"/>
      <c r="AD83" s="25" t="str">
        <f t="shared" si="47"/>
        <v>NA</v>
      </c>
      <c r="AE83" s="25" t="str">
        <f t="shared" si="48"/>
        <v>NA</v>
      </c>
      <c r="AF83" s="25" t="str">
        <f t="shared" si="49"/>
        <v>NA</v>
      </c>
      <c r="AG83" s="25">
        <f t="shared" si="50"/>
        <v>0</v>
      </c>
      <c r="AH83" s="25">
        <f t="shared" si="51"/>
        <v>0</v>
      </c>
      <c r="AI83" s="25">
        <f t="shared" si="52"/>
        <v>0</v>
      </c>
      <c r="AJ83" s="25">
        <f t="shared" si="53"/>
        <v>0</v>
      </c>
      <c r="AK83" s="25">
        <f t="shared" si="54"/>
        <v>0</v>
      </c>
      <c r="AL83" s="25">
        <f t="shared" si="55"/>
        <v>0</v>
      </c>
      <c r="AM83" s="25">
        <f t="shared" si="56"/>
        <v>0</v>
      </c>
    </row>
    <row r="84" spans="1:39" x14ac:dyDescent="0.3">
      <c r="A84" s="4">
        <f t="shared" si="65"/>
        <v>75</v>
      </c>
      <c r="B84">
        <v>45.140605151011982</v>
      </c>
      <c r="C84" s="5" t="str">
        <f t="shared" si="41"/>
        <v>NA</v>
      </c>
      <c r="D84" s="6" t="str">
        <f t="shared" si="57"/>
        <v>NA</v>
      </c>
      <c r="E84" s="7" t="str">
        <f t="shared" si="42"/>
        <v>NA</v>
      </c>
      <c r="F84" s="7" t="str">
        <f t="shared" si="58"/>
        <v>NA</v>
      </c>
      <c r="G84" s="7" t="str">
        <f t="shared" si="43"/>
        <v>NA</v>
      </c>
      <c r="H84" s="7" t="str">
        <f t="shared" si="34"/>
        <v>NA</v>
      </c>
      <c r="I84" s="14" t="str">
        <f t="shared" si="59"/>
        <v>NA</v>
      </c>
      <c r="J84" s="14" t="str">
        <f t="shared" si="35"/>
        <v>NA</v>
      </c>
      <c r="K84" s="18"/>
      <c r="L84" s="7" t="str">
        <f t="shared" si="44"/>
        <v>NA</v>
      </c>
      <c r="M84" s="7" t="str">
        <f t="shared" si="36"/>
        <v>NA</v>
      </c>
      <c r="N84" s="14" t="str">
        <f t="shared" si="60"/>
        <v>NA</v>
      </c>
      <c r="O84" s="13" t="str">
        <f t="shared" si="37"/>
        <v>NA</v>
      </c>
      <c r="P84" s="7" t="str">
        <f t="shared" si="61"/>
        <v>NA</v>
      </c>
      <c r="Q84" s="12">
        <f t="shared" si="66"/>
        <v>74</v>
      </c>
      <c r="R84" s="9">
        <v>45.140605151011982</v>
      </c>
      <c r="S84" s="11">
        <f t="shared" si="67"/>
        <v>-0.12600000000000003</v>
      </c>
      <c r="T84" s="10">
        <f t="shared" si="62"/>
        <v>773925.76117479173</v>
      </c>
      <c r="U84" s="10">
        <f t="shared" si="38"/>
        <v>1277291.4625631084</v>
      </c>
      <c r="V84" s="10">
        <f t="shared" si="63"/>
        <v>1000</v>
      </c>
      <c r="W84" s="10">
        <f t="shared" si="64"/>
        <v>442105.61333534098</v>
      </c>
      <c r="X84" s="9">
        <f t="shared" si="45"/>
        <v>22.153003856608279</v>
      </c>
      <c r="Y84" s="9">
        <f t="shared" si="39"/>
        <v>28317.995700029998</v>
      </c>
      <c r="AA84" s="10">
        <f t="shared" si="46"/>
        <v>7542.4257517795395</v>
      </c>
      <c r="AB84" s="10">
        <f t="shared" si="40"/>
        <v>565681.93138346507</v>
      </c>
      <c r="AC84" s="23"/>
      <c r="AD84" s="25" t="str">
        <f t="shared" si="47"/>
        <v>NA</v>
      </c>
      <c r="AE84" s="25" t="str">
        <f t="shared" si="48"/>
        <v>NA</v>
      </c>
      <c r="AF84" s="25" t="str">
        <f t="shared" si="49"/>
        <v>NA</v>
      </c>
      <c r="AG84" s="25">
        <f t="shared" si="50"/>
        <v>0</v>
      </c>
      <c r="AH84" s="25">
        <f t="shared" si="51"/>
        <v>0</v>
      </c>
      <c r="AI84" s="25">
        <f t="shared" si="52"/>
        <v>0</v>
      </c>
      <c r="AJ84" s="25">
        <f t="shared" si="53"/>
        <v>0</v>
      </c>
      <c r="AK84" s="25">
        <f t="shared" si="54"/>
        <v>0</v>
      </c>
      <c r="AL84" s="25">
        <f t="shared" si="55"/>
        <v>0</v>
      </c>
      <c r="AM84" s="25">
        <f t="shared" si="56"/>
        <v>0</v>
      </c>
    </row>
    <row r="85" spans="1:39" x14ac:dyDescent="0.3">
      <c r="A85" s="4">
        <f t="shared" si="65"/>
        <v>76</v>
      </c>
      <c r="B85">
        <v>47.081651172505495</v>
      </c>
      <c r="C85" s="5" t="str">
        <f t="shared" si="41"/>
        <v>NA</v>
      </c>
      <c r="D85" s="6" t="str">
        <f t="shared" si="57"/>
        <v>NA</v>
      </c>
      <c r="E85" s="7" t="str">
        <f t="shared" si="42"/>
        <v>NA</v>
      </c>
      <c r="F85" s="7" t="str">
        <f t="shared" si="58"/>
        <v>NA</v>
      </c>
      <c r="G85" s="7" t="str">
        <f t="shared" si="43"/>
        <v>NA</v>
      </c>
      <c r="H85" s="7" t="str">
        <f t="shared" si="34"/>
        <v>NA</v>
      </c>
      <c r="I85" s="14" t="str">
        <f t="shared" si="59"/>
        <v>NA</v>
      </c>
      <c r="J85" s="14" t="str">
        <f t="shared" si="35"/>
        <v>NA</v>
      </c>
      <c r="K85" s="18"/>
      <c r="L85" s="7" t="str">
        <f t="shared" si="44"/>
        <v>NA</v>
      </c>
      <c r="M85" s="7" t="str">
        <f t="shared" si="36"/>
        <v>NA</v>
      </c>
      <c r="N85" s="14" t="str">
        <f t="shared" si="60"/>
        <v>NA</v>
      </c>
      <c r="O85" s="13" t="str">
        <f t="shared" si="37"/>
        <v>NA</v>
      </c>
      <c r="P85" s="7" t="str">
        <f t="shared" si="61"/>
        <v>NA</v>
      </c>
      <c r="Q85" s="12">
        <f t="shared" si="66"/>
        <v>75</v>
      </c>
      <c r="R85" s="9">
        <v>47.081651172505495</v>
      </c>
      <c r="S85" s="11">
        <f t="shared" si="67"/>
        <v>4.2999999999999948E-2</v>
      </c>
      <c r="T85" s="10">
        <f t="shared" si="62"/>
        <v>787980.42181762576</v>
      </c>
      <c r="U85" s="10">
        <f t="shared" si="38"/>
        <v>1333257.9954533221</v>
      </c>
      <c r="V85" s="10">
        <f t="shared" si="63"/>
        <v>1000</v>
      </c>
      <c r="W85" s="10">
        <f t="shared" si="64"/>
        <v>443105.61333534098</v>
      </c>
      <c r="X85" s="9">
        <f t="shared" si="45"/>
        <v>21.239696890324335</v>
      </c>
      <c r="Y85" s="9">
        <f t="shared" si="39"/>
        <v>28339.235396920321</v>
      </c>
      <c r="AA85" s="10">
        <f t="shared" si="46"/>
        <v>7542.4257517795395</v>
      </c>
      <c r="AB85" s="10">
        <f t="shared" si="40"/>
        <v>573224.35713524465</v>
      </c>
      <c r="AC85" s="23"/>
      <c r="AD85" s="25" t="str">
        <f t="shared" si="47"/>
        <v>NA</v>
      </c>
      <c r="AE85" s="25" t="str">
        <f t="shared" si="48"/>
        <v>NA</v>
      </c>
      <c r="AF85" s="25" t="str">
        <f t="shared" si="49"/>
        <v>NA</v>
      </c>
      <c r="AG85" s="25">
        <f t="shared" si="50"/>
        <v>0</v>
      </c>
      <c r="AH85" s="25">
        <f t="shared" si="51"/>
        <v>0</v>
      </c>
      <c r="AI85" s="25">
        <f t="shared" si="52"/>
        <v>0</v>
      </c>
      <c r="AJ85" s="25">
        <f t="shared" si="53"/>
        <v>0</v>
      </c>
      <c r="AK85" s="25">
        <f t="shared" si="54"/>
        <v>0</v>
      </c>
      <c r="AL85" s="25">
        <f t="shared" si="55"/>
        <v>0</v>
      </c>
      <c r="AM85" s="25">
        <f t="shared" si="56"/>
        <v>0</v>
      </c>
    </row>
    <row r="86" spans="1:39" x14ac:dyDescent="0.3">
      <c r="A86" s="4">
        <f t="shared" si="65"/>
        <v>77</v>
      </c>
      <c r="B86">
        <v>49.200325475268237</v>
      </c>
      <c r="C86" s="5" t="str">
        <f t="shared" si="41"/>
        <v>NA</v>
      </c>
      <c r="D86" s="6" t="str">
        <f t="shared" si="57"/>
        <v>NA</v>
      </c>
      <c r="E86" s="7" t="str">
        <f t="shared" si="42"/>
        <v>NA</v>
      </c>
      <c r="F86" s="7" t="str">
        <f t="shared" si="58"/>
        <v>NA</v>
      </c>
      <c r="G86" s="7" t="str">
        <f t="shared" si="43"/>
        <v>NA</v>
      </c>
      <c r="H86" s="7" t="str">
        <f t="shared" si="34"/>
        <v>NA</v>
      </c>
      <c r="I86" s="14" t="str">
        <f t="shared" si="59"/>
        <v>NA</v>
      </c>
      <c r="J86" s="14" t="str">
        <f t="shared" si="35"/>
        <v>NA</v>
      </c>
      <c r="K86" s="18"/>
      <c r="L86" s="7" t="str">
        <f t="shared" si="44"/>
        <v>NA</v>
      </c>
      <c r="M86" s="7" t="str">
        <f t="shared" si="36"/>
        <v>NA</v>
      </c>
      <c r="N86" s="14" t="str">
        <f t="shared" si="60"/>
        <v>NA</v>
      </c>
      <c r="O86" s="13" t="str">
        <f t="shared" si="37"/>
        <v>NA</v>
      </c>
      <c r="P86" s="7" t="str">
        <f t="shared" si="61"/>
        <v>NA</v>
      </c>
      <c r="Q86" s="12">
        <f t="shared" si="66"/>
        <v>76</v>
      </c>
      <c r="R86" s="9">
        <v>49.200325475268237</v>
      </c>
      <c r="S86" s="11">
        <f t="shared" si="67"/>
        <v>4.499999999999988E-2</v>
      </c>
      <c r="T86" s="10">
        <f t="shared" si="62"/>
        <v>802152.20463248377</v>
      </c>
      <c r="U86" s="10">
        <f t="shared" si="38"/>
        <v>1394299.6052487215</v>
      </c>
      <c r="V86" s="10">
        <f t="shared" si="63"/>
        <v>1000</v>
      </c>
      <c r="W86" s="10">
        <f t="shared" si="64"/>
        <v>444105.61333534098</v>
      </c>
      <c r="X86" s="9">
        <f t="shared" si="45"/>
        <v>20.325068794568743</v>
      </c>
      <c r="Y86" s="9">
        <f t="shared" si="39"/>
        <v>28359.560465714891</v>
      </c>
      <c r="AA86" s="10">
        <f t="shared" si="46"/>
        <v>7542.4257517795395</v>
      </c>
      <c r="AB86" s="10">
        <f t="shared" si="40"/>
        <v>580766.78288702422</v>
      </c>
      <c r="AC86" s="23"/>
      <c r="AD86" s="25" t="str">
        <f t="shared" si="47"/>
        <v>NA</v>
      </c>
      <c r="AE86" s="25" t="str">
        <f t="shared" si="48"/>
        <v>NA</v>
      </c>
      <c r="AF86" s="25" t="str">
        <f t="shared" si="49"/>
        <v>NA</v>
      </c>
      <c r="AG86" s="25">
        <f t="shared" si="50"/>
        <v>0</v>
      </c>
      <c r="AH86" s="25">
        <f t="shared" si="51"/>
        <v>0</v>
      </c>
      <c r="AI86" s="25">
        <f t="shared" si="52"/>
        <v>0</v>
      </c>
      <c r="AJ86" s="25">
        <f t="shared" si="53"/>
        <v>0</v>
      </c>
      <c r="AK86" s="25">
        <f t="shared" si="54"/>
        <v>0</v>
      </c>
      <c r="AL86" s="25">
        <f t="shared" si="55"/>
        <v>0</v>
      </c>
      <c r="AM86" s="25">
        <f t="shared" si="56"/>
        <v>0</v>
      </c>
    </row>
    <row r="87" spans="1:39" x14ac:dyDescent="0.3">
      <c r="A87" s="4">
        <f t="shared" si="65"/>
        <v>78</v>
      </c>
      <c r="B87">
        <v>47.625915060059654</v>
      </c>
      <c r="C87" s="5" t="str">
        <f t="shared" si="41"/>
        <v>NA</v>
      </c>
      <c r="D87" s="6" t="str">
        <f t="shared" si="57"/>
        <v>NA</v>
      </c>
      <c r="E87" s="7" t="str">
        <f t="shared" si="42"/>
        <v>NA</v>
      </c>
      <c r="F87" s="7" t="str">
        <f t="shared" si="58"/>
        <v>NA</v>
      </c>
      <c r="G87" s="7" t="str">
        <f t="shared" si="43"/>
        <v>NA</v>
      </c>
      <c r="H87" s="7" t="str">
        <f t="shared" ref="H87:H150" si="68">IF(C87="NA","NA",IF(H86="NA",G87,H86+G87))</f>
        <v>NA</v>
      </c>
      <c r="I87" s="14" t="str">
        <f t="shared" si="59"/>
        <v>NA</v>
      </c>
      <c r="J87" s="14" t="str">
        <f t="shared" ref="J87:J150" si="69">IF(C87="NA","NA",IF(J86="NA",I87,J86+I87))</f>
        <v>NA</v>
      </c>
      <c r="K87" s="18"/>
      <c r="L87" s="7" t="str">
        <f t="shared" si="44"/>
        <v>NA</v>
      </c>
      <c r="M87" s="7" t="str">
        <f t="shared" ref="M87:M150" si="70">IF(C87="NA","NA",IF(M86="NA",L87,M86+L87))</f>
        <v>NA</v>
      </c>
      <c r="N87" s="14" t="str">
        <f t="shared" si="60"/>
        <v>NA</v>
      </c>
      <c r="O87" s="13" t="str">
        <f t="shared" ref="O87:O150" si="71">IF(C87="NA","NA",IF(O86="NA",N87,O86+N87))</f>
        <v>NA</v>
      </c>
      <c r="P87" s="7" t="str">
        <f t="shared" si="61"/>
        <v>NA</v>
      </c>
      <c r="Q87" s="12">
        <f t="shared" si="66"/>
        <v>77</v>
      </c>
      <c r="R87" s="9">
        <v>47.625915060059654</v>
      </c>
      <c r="S87" s="11">
        <f t="shared" si="67"/>
        <v>-3.199999999999998E-2</v>
      </c>
      <c r="T87" s="10">
        <f t="shared" si="62"/>
        <v>816442.08563746512</v>
      </c>
      <c r="U87" s="10">
        <f t="shared" si="38"/>
        <v>1350650.0178807625</v>
      </c>
      <c r="V87" s="10">
        <f t="shared" si="63"/>
        <v>1000</v>
      </c>
      <c r="W87" s="10">
        <f t="shared" si="64"/>
        <v>445105.61333534098</v>
      </c>
      <c r="X87" s="9">
        <f t="shared" si="45"/>
        <v>20.996971895215644</v>
      </c>
      <c r="Y87" s="9">
        <f t="shared" si="39"/>
        <v>28380.557437610107</v>
      </c>
      <c r="AA87" s="10">
        <f t="shared" si="46"/>
        <v>7542.4257517795395</v>
      </c>
      <c r="AB87" s="10">
        <f t="shared" si="40"/>
        <v>588309.2086388038</v>
      </c>
      <c r="AC87" s="23"/>
      <c r="AD87" s="25" t="str">
        <f t="shared" si="47"/>
        <v>NA</v>
      </c>
      <c r="AE87" s="25" t="str">
        <f t="shared" si="48"/>
        <v>NA</v>
      </c>
      <c r="AF87" s="25" t="str">
        <f t="shared" si="49"/>
        <v>NA</v>
      </c>
      <c r="AG87" s="25">
        <f t="shared" si="50"/>
        <v>0</v>
      </c>
      <c r="AH87" s="25">
        <f t="shared" si="51"/>
        <v>0</v>
      </c>
      <c r="AI87" s="25">
        <f t="shared" si="52"/>
        <v>0</v>
      </c>
      <c r="AJ87" s="25">
        <f t="shared" si="53"/>
        <v>0</v>
      </c>
      <c r="AK87" s="25">
        <f t="shared" si="54"/>
        <v>0</v>
      </c>
      <c r="AL87" s="25">
        <f t="shared" si="55"/>
        <v>0</v>
      </c>
      <c r="AM87" s="25">
        <f t="shared" si="56"/>
        <v>0</v>
      </c>
    </row>
    <row r="88" spans="1:39" x14ac:dyDescent="0.3">
      <c r="A88" s="4">
        <f t="shared" si="65"/>
        <v>79</v>
      </c>
      <c r="B88">
        <v>46.911526334158758</v>
      </c>
      <c r="C88" s="5" t="str">
        <f t="shared" si="41"/>
        <v>NA</v>
      </c>
      <c r="D88" s="6" t="str">
        <f t="shared" si="57"/>
        <v>NA</v>
      </c>
      <c r="E88" s="7" t="str">
        <f t="shared" si="42"/>
        <v>NA</v>
      </c>
      <c r="F88" s="7" t="str">
        <f t="shared" si="58"/>
        <v>NA</v>
      </c>
      <c r="G88" s="7" t="str">
        <f t="shared" si="43"/>
        <v>NA</v>
      </c>
      <c r="H88" s="7" t="str">
        <f t="shared" si="68"/>
        <v>NA</v>
      </c>
      <c r="I88" s="14" t="str">
        <f t="shared" si="59"/>
        <v>NA</v>
      </c>
      <c r="J88" s="14" t="str">
        <f t="shared" si="69"/>
        <v>NA</v>
      </c>
      <c r="K88" s="18"/>
      <c r="L88" s="7" t="str">
        <f t="shared" si="44"/>
        <v>NA</v>
      </c>
      <c r="M88" s="7" t="str">
        <f t="shared" si="70"/>
        <v>NA</v>
      </c>
      <c r="N88" s="14" t="str">
        <f t="shared" si="60"/>
        <v>NA</v>
      </c>
      <c r="O88" s="13" t="str">
        <f t="shared" si="71"/>
        <v>NA</v>
      </c>
      <c r="P88" s="7" t="str">
        <f t="shared" si="61"/>
        <v>NA</v>
      </c>
      <c r="Q88" s="12">
        <f t="shared" si="66"/>
        <v>78</v>
      </c>
      <c r="R88" s="9">
        <v>46.911526334158758</v>
      </c>
      <c r="S88" s="11">
        <f t="shared" si="67"/>
        <v>-1.5000000000000031E-2</v>
      </c>
      <c r="T88" s="10">
        <f t="shared" si="62"/>
        <v>830851.04898415529</v>
      </c>
      <c r="U88" s="10">
        <f t="shared" si="38"/>
        <v>1331375.2676125511</v>
      </c>
      <c r="V88" s="10">
        <f t="shared" si="63"/>
        <v>1000</v>
      </c>
      <c r="W88" s="10">
        <f t="shared" si="64"/>
        <v>446105.61333534098</v>
      </c>
      <c r="X88" s="9">
        <f t="shared" si="45"/>
        <v>21.316722736259536</v>
      </c>
      <c r="Y88" s="9">
        <f t="shared" si="39"/>
        <v>28401.874160346368</v>
      </c>
      <c r="AA88" s="10">
        <f t="shared" si="46"/>
        <v>7542.4257517795395</v>
      </c>
      <c r="AB88" s="10">
        <f t="shared" si="40"/>
        <v>595851.63439058338</v>
      </c>
      <c r="AC88" s="23"/>
      <c r="AD88" s="25" t="str">
        <f t="shared" si="47"/>
        <v>NA</v>
      </c>
      <c r="AE88" s="25" t="str">
        <f t="shared" si="48"/>
        <v>NA</v>
      </c>
      <c r="AF88" s="25" t="str">
        <f t="shared" si="49"/>
        <v>NA</v>
      </c>
      <c r="AG88" s="25">
        <f t="shared" si="50"/>
        <v>0</v>
      </c>
      <c r="AH88" s="25">
        <f t="shared" si="51"/>
        <v>0</v>
      </c>
      <c r="AI88" s="25">
        <f t="shared" si="52"/>
        <v>0</v>
      </c>
      <c r="AJ88" s="25">
        <f t="shared" si="53"/>
        <v>0</v>
      </c>
      <c r="AK88" s="25">
        <f t="shared" si="54"/>
        <v>0</v>
      </c>
      <c r="AL88" s="25">
        <f t="shared" si="55"/>
        <v>0</v>
      </c>
      <c r="AM88" s="25">
        <f t="shared" si="56"/>
        <v>0</v>
      </c>
    </row>
    <row r="89" spans="1:39" x14ac:dyDescent="0.3">
      <c r="A89" s="4">
        <f t="shared" si="65"/>
        <v>80</v>
      </c>
      <c r="B89">
        <v>43.111692701091897</v>
      </c>
      <c r="C89" s="5" t="str">
        <f t="shared" si="41"/>
        <v>NA</v>
      </c>
      <c r="D89" s="6" t="str">
        <f t="shared" si="57"/>
        <v>NA</v>
      </c>
      <c r="E89" s="7" t="str">
        <f t="shared" si="42"/>
        <v>NA</v>
      </c>
      <c r="F89" s="7" t="str">
        <f t="shared" si="58"/>
        <v>NA</v>
      </c>
      <c r="G89" s="7" t="str">
        <f t="shared" si="43"/>
        <v>NA</v>
      </c>
      <c r="H89" s="7" t="str">
        <f t="shared" si="68"/>
        <v>NA</v>
      </c>
      <c r="I89" s="14" t="str">
        <f t="shared" si="59"/>
        <v>NA</v>
      </c>
      <c r="J89" s="14" t="str">
        <f t="shared" si="69"/>
        <v>NA</v>
      </c>
      <c r="K89" s="18"/>
      <c r="L89" s="7" t="str">
        <f t="shared" si="44"/>
        <v>NA</v>
      </c>
      <c r="M89" s="7" t="str">
        <f t="shared" si="70"/>
        <v>NA</v>
      </c>
      <c r="N89" s="14" t="str">
        <f t="shared" si="60"/>
        <v>NA</v>
      </c>
      <c r="O89" s="13" t="str">
        <f t="shared" si="71"/>
        <v>NA</v>
      </c>
      <c r="P89" s="7" t="str">
        <f t="shared" si="61"/>
        <v>NA</v>
      </c>
      <c r="Q89" s="12">
        <f t="shared" si="66"/>
        <v>79</v>
      </c>
      <c r="R89" s="9">
        <v>43.111692701091897</v>
      </c>
      <c r="S89" s="11">
        <f t="shared" si="67"/>
        <v>-8.100000000000003E-2</v>
      </c>
      <c r="T89" s="10">
        <f t="shared" si="62"/>
        <v>845380.08702540083</v>
      </c>
      <c r="U89" s="10">
        <f t="shared" si="38"/>
        <v>1224452.8709359344</v>
      </c>
      <c r="V89" s="10">
        <f t="shared" si="63"/>
        <v>1000</v>
      </c>
      <c r="W89" s="10">
        <f t="shared" si="64"/>
        <v>447105.61333534098</v>
      </c>
      <c r="X89" s="9">
        <f t="shared" si="45"/>
        <v>23.195563369161629</v>
      </c>
      <c r="Y89" s="9">
        <f t="shared" si="39"/>
        <v>28425.069723715529</v>
      </c>
      <c r="AA89" s="10">
        <f t="shared" si="46"/>
        <v>7542.4257517795395</v>
      </c>
      <c r="AB89" s="10">
        <f t="shared" si="40"/>
        <v>603394.06014236296</v>
      </c>
      <c r="AC89" s="23"/>
      <c r="AD89" s="25" t="str">
        <f t="shared" si="47"/>
        <v>NA</v>
      </c>
      <c r="AE89" s="25" t="str">
        <f t="shared" si="48"/>
        <v>NA</v>
      </c>
      <c r="AF89" s="25" t="str">
        <f t="shared" si="49"/>
        <v>NA</v>
      </c>
      <c r="AG89" s="25">
        <f t="shared" si="50"/>
        <v>0</v>
      </c>
      <c r="AH89" s="25">
        <f t="shared" si="51"/>
        <v>0</v>
      </c>
      <c r="AI89" s="25">
        <f t="shared" si="52"/>
        <v>0</v>
      </c>
      <c r="AJ89" s="25">
        <f t="shared" si="53"/>
        <v>0</v>
      </c>
      <c r="AK89" s="25">
        <f t="shared" si="54"/>
        <v>0</v>
      </c>
      <c r="AL89" s="25">
        <f t="shared" si="55"/>
        <v>0</v>
      </c>
      <c r="AM89" s="25">
        <f t="shared" si="56"/>
        <v>0</v>
      </c>
    </row>
    <row r="90" spans="1:39" x14ac:dyDescent="0.3">
      <c r="A90" s="4">
        <f t="shared" si="65"/>
        <v>81</v>
      </c>
      <c r="B90">
        <v>46.258846268271604</v>
      </c>
      <c r="C90" s="5" t="str">
        <f t="shared" si="41"/>
        <v>NA</v>
      </c>
      <c r="D90" s="6" t="str">
        <f t="shared" si="57"/>
        <v>NA</v>
      </c>
      <c r="E90" s="7" t="str">
        <f t="shared" si="42"/>
        <v>NA</v>
      </c>
      <c r="F90" s="7" t="str">
        <f t="shared" si="58"/>
        <v>NA</v>
      </c>
      <c r="G90" s="7" t="str">
        <f t="shared" si="43"/>
        <v>NA</v>
      </c>
      <c r="H90" s="7" t="str">
        <f t="shared" si="68"/>
        <v>NA</v>
      </c>
      <c r="I90" s="14" t="str">
        <f t="shared" si="59"/>
        <v>NA</v>
      </c>
      <c r="J90" s="14" t="str">
        <f t="shared" si="69"/>
        <v>NA</v>
      </c>
      <c r="K90" s="18"/>
      <c r="L90" s="7" t="str">
        <f t="shared" si="44"/>
        <v>NA</v>
      </c>
      <c r="M90" s="7" t="str">
        <f t="shared" si="70"/>
        <v>NA</v>
      </c>
      <c r="N90" s="14" t="str">
        <f t="shared" si="60"/>
        <v>NA</v>
      </c>
      <c r="O90" s="13" t="str">
        <f t="shared" si="71"/>
        <v>NA</v>
      </c>
      <c r="P90" s="7" t="str">
        <f t="shared" si="61"/>
        <v>NA</v>
      </c>
      <c r="Q90" s="12">
        <f t="shared" si="66"/>
        <v>80</v>
      </c>
      <c r="R90" s="9">
        <v>46.258846268271604</v>
      </c>
      <c r="S90" s="11">
        <f t="shared" si="67"/>
        <v>7.2999999999999968E-2</v>
      </c>
      <c r="T90" s="10">
        <f t="shared" si="62"/>
        <v>860030.20038365666</v>
      </c>
      <c r="U90" s="10">
        <f t="shared" si="38"/>
        <v>1314910.9305142574</v>
      </c>
      <c r="V90" s="10">
        <f t="shared" si="63"/>
        <v>1000</v>
      </c>
      <c r="W90" s="10">
        <f t="shared" si="64"/>
        <v>448105.61333534098</v>
      </c>
      <c r="X90" s="9">
        <f t="shared" si="45"/>
        <v>21.617486830532741</v>
      </c>
      <c r="Y90" s="9">
        <f t="shared" si="39"/>
        <v>28446.687210546061</v>
      </c>
      <c r="AA90" s="10">
        <f t="shared" si="46"/>
        <v>7542.4257517795395</v>
      </c>
      <c r="AB90" s="10">
        <f t="shared" si="40"/>
        <v>610936.48589414253</v>
      </c>
      <c r="AC90" s="23"/>
      <c r="AD90" s="25" t="str">
        <f t="shared" si="47"/>
        <v>NA</v>
      </c>
      <c r="AE90" s="25" t="str">
        <f t="shared" si="48"/>
        <v>NA</v>
      </c>
      <c r="AF90" s="25" t="str">
        <f t="shared" si="49"/>
        <v>NA</v>
      </c>
      <c r="AG90" s="25">
        <f t="shared" si="50"/>
        <v>0</v>
      </c>
      <c r="AH90" s="25">
        <f t="shared" si="51"/>
        <v>0</v>
      </c>
      <c r="AI90" s="25">
        <f t="shared" si="52"/>
        <v>0</v>
      </c>
      <c r="AJ90" s="25">
        <f t="shared" si="53"/>
        <v>0</v>
      </c>
      <c r="AK90" s="25">
        <f t="shared" si="54"/>
        <v>0</v>
      </c>
      <c r="AL90" s="25">
        <f t="shared" si="55"/>
        <v>0</v>
      </c>
      <c r="AM90" s="25">
        <f t="shared" si="56"/>
        <v>0</v>
      </c>
    </row>
    <row r="91" spans="1:39" x14ac:dyDescent="0.3">
      <c r="A91" s="4">
        <f t="shared" si="65"/>
        <v>82</v>
      </c>
      <c r="B91">
        <v>45.24115165036963</v>
      </c>
      <c r="C91" s="5" t="str">
        <f t="shared" si="41"/>
        <v>NA</v>
      </c>
      <c r="D91" s="6" t="str">
        <f t="shared" si="57"/>
        <v>NA</v>
      </c>
      <c r="E91" s="7" t="str">
        <f t="shared" si="42"/>
        <v>NA</v>
      </c>
      <c r="F91" s="7" t="str">
        <f t="shared" si="58"/>
        <v>NA</v>
      </c>
      <c r="G91" s="7" t="str">
        <f t="shared" si="43"/>
        <v>NA</v>
      </c>
      <c r="H91" s="7" t="str">
        <f t="shared" si="68"/>
        <v>NA</v>
      </c>
      <c r="I91" s="14" t="str">
        <f t="shared" si="59"/>
        <v>NA</v>
      </c>
      <c r="J91" s="14" t="str">
        <f t="shared" si="69"/>
        <v>NA</v>
      </c>
      <c r="K91" s="18"/>
      <c r="L91" s="7" t="str">
        <f t="shared" si="44"/>
        <v>NA</v>
      </c>
      <c r="M91" s="7" t="str">
        <f t="shared" si="70"/>
        <v>NA</v>
      </c>
      <c r="N91" s="14" t="str">
        <f t="shared" si="60"/>
        <v>NA</v>
      </c>
      <c r="O91" s="13" t="str">
        <f t="shared" si="71"/>
        <v>NA</v>
      </c>
      <c r="P91" s="7" t="str">
        <f t="shared" si="61"/>
        <v>NA</v>
      </c>
      <c r="Q91" s="12">
        <f t="shared" si="66"/>
        <v>81</v>
      </c>
      <c r="R91" s="9">
        <v>45.24115165036963</v>
      </c>
      <c r="S91" s="11">
        <f t="shared" si="67"/>
        <v>-2.1999999999999964E-2</v>
      </c>
      <c r="T91" s="10">
        <f t="shared" si="62"/>
        <v>874802.39801989822</v>
      </c>
      <c r="U91" s="10">
        <f t="shared" si="38"/>
        <v>1286960.8900429436</v>
      </c>
      <c r="V91" s="10">
        <f t="shared" si="63"/>
        <v>1000</v>
      </c>
      <c r="W91" s="10">
        <f t="shared" si="64"/>
        <v>449105.61333534098</v>
      </c>
      <c r="X91" s="9">
        <f t="shared" si="45"/>
        <v>22.103769765370899</v>
      </c>
      <c r="Y91" s="9">
        <f t="shared" si="39"/>
        <v>28468.790980311431</v>
      </c>
      <c r="AA91" s="10">
        <f t="shared" si="46"/>
        <v>7542.4257517795395</v>
      </c>
      <c r="AB91" s="10">
        <f t="shared" si="40"/>
        <v>618478.91164592211</v>
      </c>
      <c r="AC91" s="23"/>
      <c r="AD91" s="25" t="str">
        <f t="shared" si="47"/>
        <v>NA</v>
      </c>
      <c r="AE91" s="25" t="str">
        <f t="shared" si="48"/>
        <v>NA</v>
      </c>
      <c r="AF91" s="25" t="str">
        <f t="shared" si="49"/>
        <v>NA</v>
      </c>
      <c r="AG91" s="25">
        <f t="shared" si="50"/>
        <v>0</v>
      </c>
      <c r="AH91" s="25">
        <f t="shared" si="51"/>
        <v>0</v>
      </c>
      <c r="AI91" s="25">
        <f t="shared" si="52"/>
        <v>0</v>
      </c>
      <c r="AJ91" s="25">
        <f t="shared" si="53"/>
        <v>0</v>
      </c>
      <c r="AK91" s="25">
        <f t="shared" si="54"/>
        <v>0</v>
      </c>
      <c r="AL91" s="25">
        <f t="shared" si="55"/>
        <v>0</v>
      </c>
      <c r="AM91" s="25">
        <f t="shared" si="56"/>
        <v>0</v>
      </c>
    </row>
    <row r="92" spans="1:39" x14ac:dyDescent="0.3">
      <c r="A92" s="4">
        <f t="shared" si="65"/>
        <v>83</v>
      </c>
      <c r="B92">
        <v>39.26931963252084</v>
      </c>
      <c r="C92" s="5" t="str">
        <f t="shared" si="41"/>
        <v>NA</v>
      </c>
      <c r="D92" s="6" t="str">
        <f t="shared" si="57"/>
        <v>NA</v>
      </c>
      <c r="E92" s="7" t="str">
        <f t="shared" si="42"/>
        <v>NA</v>
      </c>
      <c r="F92" s="7" t="str">
        <f t="shared" si="58"/>
        <v>NA</v>
      </c>
      <c r="G92" s="7" t="str">
        <f t="shared" si="43"/>
        <v>NA</v>
      </c>
      <c r="H92" s="7" t="str">
        <f t="shared" si="68"/>
        <v>NA</v>
      </c>
      <c r="I92" s="14" t="str">
        <f t="shared" si="59"/>
        <v>NA</v>
      </c>
      <c r="J92" s="14" t="str">
        <f t="shared" si="69"/>
        <v>NA</v>
      </c>
      <c r="K92" s="18"/>
      <c r="L92" s="7" t="str">
        <f t="shared" si="44"/>
        <v>NA</v>
      </c>
      <c r="M92" s="7" t="str">
        <f t="shared" si="70"/>
        <v>NA</v>
      </c>
      <c r="N92" s="14" t="str">
        <f t="shared" si="60"/>
        <v>NA</v>
      </c>
      <c r="O92" s="13" t="str">
        <f t="shared" si="71"/>
        <v>NA</v>
      </c>
      <c r="P92" s="7" t="str">
        <f t="shared" si="61"/>
        <v>NA</v>
      </c>
      <c r="Q92" s="12">
        <f t="shared" si="66"/>
        <v>82</v>
      </c>
      <c r="R92" s="9">
        <v>39.26931963252084</v>
      </c>
      <c r="S92" s="11">
        <f t="shared" si="67"/>
        <v>-0.13199999999999998</v>
      </c>
      <c r="T92" s="10">
        <f t="shared" si="62"/>
        <v>889697.69730310852</v>
      </c>
      <c r="U92" s="10">
        <f t="shared" si="38"/>
        <v>1117950.0525572752</v>
      </c>
      <c r="V92" s="10">
        <f t="shared" si="63"/>
        <v>1000</v>
      </c>
      <c r="W92" s="10">
        <f t="shared" si="64"/>
        <v>450105.61333534098</v>
      </c>
      <c r="X92" s="9">
        <f t="shared" si="45"/>
        <v>25.465172540749883</v>
      </c>
      <c r="Y92" s="9">
        <f t="shared" si="39"/>
        <v>28494.25615285218</v>
      </c>
      <c r="AA92" s="10">
        <f t="shared" si="46"/>
        <v>7542.4257517795395</v>
      </c>
      <c r="AB92" s="10">
        <f t="shared" si="40"/>
        <v>626021.33739770169</v>
      </c>
      <c r="AC92" s="23"/>
      <c r="AD92" s="25" t="str">
        <f t="shared" si="47"/>
        <v>NA</v>
      </c>
      <c r="AE92" s="25" t="str">
        <f t="shared" si="48"/>
        <v>NA</v>
      </c>
      <c r="AF92" s="25" t="str">
        <f t="shared" si="49"/>
        <v>NA</v>
      </c>
      <c r="AG92" s="25">
        <f t="shared" si="50"/>
        <v>0</v>
      </c>
      <c r="AH92" s="25">
        <f t="shared" si="51"/>
        <v>0</v>
      </c>
      <c r="AI92" s="25">
        <f t="shared" si="52"/>
        <v>0</v>
      </c>
      <c r="AJ92" s="25">
        <f t="shared" si="53"/>
        <v>0</v>
      </c>
      <c r="AK92" s="25">
        <f t="shared" si="54"/>
        <v>0</v>
      </c>
      <c r="AL92" s="25">
        <f t="shared" si="55"/>
        <v>0</v>
      </c>
      <c r="AM92" s="25">
        <f t="shared" si="56"/>
        <v>0</v>
      </c>
    </row>
    <row r="93" spans="1:39" x14ac:dyDescent="0.3">
      <c r="A93" s="4">
        <f t="shared" si="65"/>
        <v>84</v>
      </c>
      <c r="B93">
        <v>41.19351629451436</v>
      </c>
      <c r="C93" s="5" t="str">
        <f t="shared" si="41"/>
        <v>NA</v>
      </c>
      <c r="D93" s="6" t="str">
        <f t="shared" si="57"/>
        <v>NA</v>
      </c>
      <c r="E93" s="7" t="str">
        <f t="shared" si="42"/>
        <v>NA</v>
      </c>
      <c r="F93" s="7" t="str">
        <f t="shared" si="58"/>
        <v>NA</v>
      </c>
      <c r="G93" s="7" t="str">
        <f t="shared" si="43"/>
        <v>NA</v>
      </c>
      <c r="H93" s="7" t="str">
        <f t="shared" si="68"/>
        <v>NA</v>
      </c>
      <c r="I93" s="14" t="str">
        <f t="shared" si="59"/>
        <v>NA</v>
      </c>
      <c r="J93" s="14" t="str">
        <f t="shared" si="69"/>
        <v>NA</v>
      </c>
      <c r="K93" s="18"/>
      <c r="L93" s="7" t="str">
        <f t="shared" si="44"/>
        <v>NA</v>
      </c>
      <c r="M93" s="7" t="str">
        <f t="shared" si="70"/>
        <v>NA</v>
      </c>
      <c r="N93" s="14" t="str">
        <f t="shared" si="60"/>
        <v>NA</v>
      </c>
      <c r="O93" s="13" t="str">
        <f t="shared" si="71"/>
        <v>NA</v>
      </c>
      <c r="P93" s="7" t="str">
        <f t="shared" si="61"/>
        <v>NA</v>
      </c>
      <c r="Q93" s="12">
        <f t="shared" si="66"/>
        <v>83</v>
      </c>
      <c r="R93" s="9">
        <v>41.19351629451436</v>
      </c>
      <c r="S93" s="11">
        <f t="shared" si="67"/>
        <v>4.8999999999999967E-2</v>
      </c>
      <c r="T93" s="10">
        <f t="shared" si="62"/>
        <v>904717.12408034527</v>
      </c>
      <c r="U93" s="10">
        <f t="shared" si="38"/>
        <v>1173778.6051325817</v>
      </c>
      <c r="V93" s="10">
        <f t="shared" si="63"/>
        <v>1000</v>
      </c>
      <c r="W93" s="10">
        <f t="shared" si="64"/>
        <v>451105.61333534098</v>
      </c>
      <c r="X93" s="9">
        <f t="shared" si="45"/>
        <v>24.275664957816858</v>
      </c>
      <c r="Y93" s="9">
        <f t="shared" si="39"/>
        <v>28518.531817809999</v>
      </c>
      <c r="AA93" s="10">
        <f t="shared" si="46"/>
        <v>7542.4257517795395</v>
      </c>
      <c r="AB93" s="10">
        <f t="shared" si="40"/>
        <v>633563.76314948127</v>
      </c>
      <c r="AC93" s="23"/>
      <c r="AD93" s="25" t="str">
        <f t="shared" si="47"/>
        <v>NA</v>
      </c>
      <c r="AE93" s="25" t="str">
        <f t="shared" si="48"/>
        <v>NA</v>
      </c>
      <c r="AF93" s="25" t="str">
        <f t="shared" si="49"/>
        <v>NA</v>
      </c>
      <c r="AG93" s="25">
        <f t="shared" si="50"/>
        <v>0</v>
      </c>
      <c r="AH93" s="25">
        <f t="shared" si="51"/>
        <v>0</v>
      </c>
      <c r="AI93" s="25">
        <f t="shared" si="52"/>
        <v>0</v>
      </c>
      <c r="AJ93" s="25">
        <f t="shared" si="53"/>
        <v>0</v>
      </c>
      <c r="AK93" s="25">
        <f t="shared" si="54"/>
        <v>0</v>
      </c>
      <c r="AL93" s="25">
        <f t="shared" si="55"/>
        <v>0</v>
      </c>
      <c r="AM93" s="25">
        <f t="shared" si="56"/>
        <v>0</v>
      </c>
    </row>
    <row r="94" spans="1:39" x14ac:dyDescent="0.3">
      <c r="A94" s="4">
        <f t="shared" si="65"/>
        <v>85</v>
      </c>
      <c r="B94">
        <v>43.500353207007166</v>
      </c>
      <c r="C94" s="5" t="str">
        <f t="shared" si="41"/>
        <v>NA</v>
      </c>
      <c r="D94" s="6" t="str">
        <f t="shared" si="57"/>
        <v>NA</v>
      </c>
      <c r="E94" s="7" t="str">
        <f t="shared" si="42"/>
        <v>NA</v>
      </c>
      <c r="F94" s="7" t="str">
        <f t="shared" si="58"/>
        <v>NA</v>
      </c>
      <c r="G94" s="7" t="str">
        <f t="shared" si="43"/>
        <v>NA</v>
      </c>
      <c r="H94" s="7" t="str">
        <f t="shared" si="68"/>
        <v>NA</v>
      </c>
      <c r="I94" s="14" t="str">
        <f t="shared" si="59"/>
        <v>NA</v>
      </c>
      <c r="J94" s="14" t="str">
        <f t="shared" si="69"/>
        <v>NA</v>
      </c>
      <c r="K94" s="18"/>
      <c r="L94" s="7" t="str">
        <f t="shared" si="44"/>
        <v>NA</v>
      </c>
      <c r="M94" s="7" t="str">
        <f t="shared" si="70"/>
        <v>NA</v>
      </c>
      <c r="N94" s="14" t="str">
        <f t="shared" si="60"/>
        <v>NA</v>
      </c>
      <c r="O94" s="13" t="str">
        <f t="shared" si="71"/>
        <v>NA</v>
      </c>
      <c r="P94" s="7" t="str">
        <f t="shared" si="61"/>
        <v>NA</v>
      </c>
      <c r="Q94" s="12">
        <f t="shared" si="66"/>
        <v>84</v>
      </c>
      <c r="R94" s="9">
        <v>43.500353207007166</v>
      </c>
      <c r="S94" s="11">
        <f t="shared" si="67"/>
        <v>5.6000000000000029E-2</v>
      </c>
      <c r="T94" s="10">
        <f t="shared" si="62"/>
        <v>919861.71274739236</v>
      </c>
      <c r="U94" s="10">
        <f t="shared" si="38"/>
        <v>1240566.2070200064</v>
      </c>
      <c r="V94" s="10">
        <f t="shared" si="63"/>
        <v>1000</v>
      </c>
      <c r="W94" s="10">
        <f t="shared" si="64"/>
        <v>452105.61333534098</v>
      </c>
      <c r="X94" s="9">
        <f t="shared" si="45"/>
        <v>22.98831908884172</v>
      </c>
      <c r="Y94" s="9">
        <f t="shared" si="39"/>
        <v>28541.520136898842</v>
      </c>
      <c r="AA94" s="10">
        <f t="shared" si="46"/>
        <v>7542.4257517795395</v>
      </c>
      <c r="AB94" s="10">
        <f t="shared" si="40"/>
        <v>641106.18890126084</v>
      </c>
      <c r="AC94" s="23"/>
      <c r="AD94" s="25" t="str">
        <f t="shared" si="47"/>
        <v>NA</v>
      </c>
      <c r="AE94" s="25" t="str">
        <f t="shared" si="48"/>
        <v>NA</v>
      </c>
      <c r="AF94" s="25" t="str">
        <f t="shared" si="49"/>
        <v>NA</v>
      </c>
      <c r="AG94" s="25">
        <f t="shared" si="50"/>
        <v>0</v>
      </c>
      <c r="AH94" s="25">
        <f t="shared" si="51"/>
        <v>0</v>
      </c>
      <c r="AI94" s="25">
        <f t="shared" si="52"/>
        <v>0</v>
      </c>
      <c r="AJ94" s="25">
        <f t="shared" si="53"/>
        <v>0</v>
      </c>
      <c r="AK94" s="25">
        <f t="shared" si="54"/>
        <v>0</v>
      </c>
      <c r="AL94" s="25">
        <f t="shared" si="55"/>
        <v>0</v>
      </c>
      <c r="AM94" s="25">
        <f t="shared" si="56"/>
        <v>0</v>
      </c>
    </row>
    <row r="95" spans="1:39" x14ac:dyDescent="0.3">
      <c r="A95" s="4">
        <f t="shared" si="65"/>
        <v>86</v>
      </c>
      <c r="B95">
        <v>45.240367335287452</v>
      </c>
      <c r="C95" s="5" t="str">
        <f t="shared" si="41"/>
        <v>NA</v>
      </c>
      <c r="D95" s="6" t="str">
        <f t="shared" si="57"/>
        <v>NA</v>
      </c>
      <c r="E95" s="7" t="str">
        <f t="shared" si="42"/>
        <v>NA</v>
      </c>
      <c r="F95" s="7" t="str">
        <f t="shared" si="58"/>
        <v>NA</v>
      </c>
      <c r="G95" s="7" t="str">
        <f t="shared" si="43"/>
        <v>NA</v>
      </c>
      <c r="H95" s="7" t="str">
        <f t="shared" si="68"/>
        <v>NA</v>
      </c>
      <c r="I95" s="14" t="str">
        <f t="shared" si="59"/>
        <v>NA</v>
      </c>
      <c r="J95" s="14" t="str">
        <f t="shared" si="69"/>
        <v>NA</v>
      </c>
      <c r="K95" s="18"/>
      <c r="L95" s="7" t="str">
        <f t="shared" si="44"/>
        <v>NA</v>
      </c>
      <c r="M95" s="7" t="str">
        <f t="shared" si="70"/>
        <v>NA</v>
      </c>
      <c r="N95" s="14" t="str">
        <f t="shared" si="60"/>
        <v>NA</v>
      </c>
      <c r="O95" s="13" t="str">
        <f t="shared" si="71"/>
        <v>NA</v>
      </c>
      <c r="P95" s="7" t="str">
        <f t="shared" si="61"/>
        <v>NA</v>
      </c>
      <c r="Q95" s="12">
        <f t="shared" si="66"/>
        <v>85</v>
      </c>
      <c r="R95" s="9">
        <v>45.240367335287452</v>
      </c>
      <c r="S95" s="11">
        <f t="shared" si="67"/>
        <v>3.9999999999999994E-2</v>
      </c>
      <c r="T95" s="10">
        <f t="shared" si="62"/>
        <v>935132.50631999818</v>
      </c>
      <c r="U95" s="10">
        <f t="shared" si="38"/>
        <v>1291228.8553008067</v>
      </c>
      <c r="V95" s="10">
        <f t="shared" si="63"/>
        <v>1000</v>
      </c>
      <c r="W95" s="10">
        <f t="shared" si="64"/>
        <v>453105.61333534098</v>
      </c>
      <c r="X95" s="9">
        <f t="shared" si="45"/>
        <v>22.104152970040115</v>
      </c>
      <c r="Y95" s="9">
        <f t="shared" si="39"/>
        <v>28563.624289868883</v>
      </c>
      <c r="AA95" s="10">
        <f t="shared" si="46"/>
        <v>7542.4257517795395</v>
      </c>
      <c r="AB95" s="10">
        <f t="shared" si="40"/>
        <v>648648.61465304042</v>
      </c>
      <c r="AC95" s="23"/>
      <c r="AD95" s="25" t="str">
        <f t="shared" si="47"/>
        <v>NA</v>
      </c>
      <c r="AE95" s="25" t="str">
        <f t="shared" si="48"/>
        <v>NA</v>
      </c>
      <c r="AF95" s="25" t="str">
        <f t="shared" si="49"/>
        <v>NA</v>
      </c>
      <c r="AG95" s="25">
        <f t="shared" si="50"/>
        <v>0</v>
      </c>
      <c r="AH95" s="25">
        <f t="shared" si="51"/>
        <v>0</v>
      </c>
      <c r="AI95" s="25">
        <f t="shared" si="52"/>
        <v>0</v>
      </c>
      <c r="AJ95" s="25">
        <f t="shared" si="53"/>
        <v>0</v>
      </c>
      <c r="AK95" s="25">
        <f t="shared" si="54"/>
        <v>0</v>
      </c>
      <c r="AL95" s="25">
        <f t="shared" si="55"/>
        <v>0</v>
      </c>
      <c r="AM95" s="25">
        <f t="shared" si="56"/>
        <v>0</v>
      </c>
    </row>
    <row r="96" spans="1:39" x14ac:dyDescent="0.3">
      <c r="A96" s="4">
        <f t="shared" si="65"/>
        <v>87</v>
      </c>
      <c r="B96">
        <v>40.082965459064681</v>
      </c>
      <c r="C96" s="5" t="str">
        <f t="shared" si="41"/>
        <v>NA</v>
      </c>
      <c r="D96" s="6" t="str">
        <f t="shared" si="57"/>
        <v>NA</v>
      </c>
      <c r="E96" s="7" t="str">
        <f t="shared" si="42"/>
        <v>NA</v>
      </c>
      <c r="F96" s="7" t="str">
        <f t="shared" si="58"/>
        <v>NA</v>
      </c>
      <c r="G96" s="7" t="str">
        <f t="shared" si="43"/>
        <v>NA</v>
      </c>
      <c r="H96" s="7" t="str">
        <f t="shared" si="68"/>
        <v>NA</v>
      </c>
      <c r="I96" s="14" t="str">
        <f t="shared" si="59"/>
        <v>NA</v>
      </c>
      <c r="J96" s="14" t="str">
        <f t="shared" si="69"/>
        <v>NA</v>
      </c>
      <c r="K96" s="18"/>
      <c r="L96" s="7" t="str">
        <f t="shared" si="44"/>
        <v>NA</v>
      </c>
      <c r="M96" s="7" t="str">
        <f t="shared" si="70"/>
        <v>NA</v>
      </c>
      <c r="N96" s="14" t="str">
        <f t="shared" si="60"/>
        <v>NA</v>
      </c>
      <c r="O96" s="13" t="str">
        <f t="shared" si="71"/>
        <v>NA</v>
      </c>
      <c r="P96" s="7" t="str">
        <f t="shared" si="61"/>
        <v>NA</v>
      </c>
      <c r="Q96" s="12">
        <f t="shared" si="66"/>
        <v>86</v>
      </c>
      <c r="R96" s="9">
        <v>40.082965459064681</v>
      </c>
      <c r="S96" s="11">
        <f t="shared" si="67"/>
        <v>-0.11400000000000003</v>
      </c>
      <c r="T96" s="10">
        <f t="shared" si="62"/>
        <v>950530.55650570965</v>
      </c>
      <c r="U96" s="10">
        <f t="shared" si="38"/>
        <v>1144914.7657965147</v>
      </c>
      <c r="V96" s="10">
        <f t="shared" si="63"/>
        <v>1000</v>
      </c>
      <c r="W96" s="10">
        <f t="shared" si="64"/>
        <v>454105.61333534098</v>
      </c>
      <c r="X96" s="9">
        <f t="shared" si="45"/>
        <v>24.948253916523836</v>
      </c>
      <c r="Y96" s="9">
        <f t="shared" si="39"/>
        <v>28588.572543785409</v>
      </c>
      <c r="AA96" s="10">
        <f t="shared" si="46"/>
        <v>7542.4257517795395</v>
      </c>
      <c r="AB96" s="10">
        <f t="shared" si="40"/>
        <v>656191.04040482</v>
      </c>
      <c r="AC96" s="23"/>
      <c r="AD96" s="25" t="str">
        <f t="shared" si="47"/>
        <v>NA</v>
      </c>
      <c r="AE96" s="25" t="str">
        <f t="shared" si="48"/>
        <v>NA</v>
      </c>
      <c r="AF96" s="25" t="str">
        <f t="shared" si="49"/>
        <v>NA</v>
      </c>
      <c r="AG96" s="25">
        <f t="shared" si="50"/>
        <v>0</v>
      </c>
      <c r="AH96" s="25">
        <f t="shared" si="51"/>
        <v>0</v>
      </c>
      <c r="AI96" s="25">
        <f t="shared" si="52"/>
        <v>0</v>
      </c>
      <c r="AJ96" s="25">
        <f t="shared" si="53"/>
        <v>0</v>
      </c>
      <c r="AK96" s="25">
        <f t="shared" si="54"/>
        <v>0</v>
      </c>
      <c r="AL96" s="25">
        <f t="shared" si="55"/>
        <v>0</v>
      </c>
      <c r="AM96" s="25">
        <f t="shared" si="56"/>
        <v>0</v>
      </c>
    </row>
    <row r="97" spans="1:39" x14ac:dyDescent="0.3">
      <c r="A97" s="4">
        <f t="shared" si="65"/>
        <v>88</v>
      </c>
      <c r="B97">
        <v>37.677987531520799</v>
      </c>
      <c r="C97" s="5" t="str">
        <f t="shared" si="41"/>
        <v>NA</v>
      </c>
      <c r="D97" s="6" t="str">
        <f t="shared" si="57"/>
        <v>NA</v>
      </c>
      <c r="E97" s="7" t="str">
        <f t="shared" si="42"/>
        <v>NA</v>
      </c>
      <c r="F97" s="7" t="str">
        <f t="shared" si="58"/>
        <v>NA</v>
      </c>
      <c r="G97" s="7" t="str">
        <f t="shared" si="43"/>
        <v>NA</v>
      </c>
      <c r="H97" s="7" t="str">
        <f t="shared" si="68"/>
        <v>NA</v>
      </c>
      <c r="I97" s="14" t="str">
        <f t="shared" si="59"/>
        <v>NA</v>
      </c>
      <c r="J97" s="14" t="str">
        <f t="shared" si="69"/>
        <v>NA</v>
      </c>
      <c r="K97" s="18"/>
      <c r="L97" s="7" t="str">
        <f t="shared" si="44"/>
        <v>NA</v>
      </c>
      <c r="M97" s="7" t="str">
        <f t="shared" si="70"/>
        <v>NA</v>
      </c>
      <c r="N97" s="14" t="str">
        <f t="shared" si="60"/>
        <v>NA</v>
      </c>
      <c r="O97" s="13" t="str">
        <f t="shared" si="71"/>
        <v>NA</v>
      </c>
      <c r="P97" s="7" t="str">
        <f t="shared" si="61"/>
        <v>NA</v>
      </c>
      <c r="Q97" s="12">
        <f t="shared" si="66"/>
        <v>87</v>
      </c>
      <c r="R97" s="9">
        <v>37.677987531520799</v>
      </c>
      <c r="S97" s="11">
        <f t="shared" si="67"/>
        <v>-6.0000000000000032E-2</v>
      </c>
      <c r="T97" s="10">
        <f t="shared" si="62"/>
        <v>966056.92377630097</v>
      </c>
      <c r="U97" s="10">
        <f t="shared" si="38"/>
        <v>1077159.8798487238</v>
      </c>
      <c r="V97" s="10">
        <f t="shared" si="63"/>
        <v>1000</v>
      </c>
      <c r="W97" s="10">
        <f t="shared" si="64"/>
        <v>455105.61333534098</v>
      </c>
      <c r="X97" s="9">
        <f t="shared" si="45"/>
        <v>26.540695655876419</v>
      </c>
      <c r="Y97" s="9">
        <f t="shared" si="39"/>
        <v>28615.113239441285</v>
      </c>
      <c r="AA97" s="10">
        <f t="shared" si="46"/>
        <v>7542.4257517795395</v>
      </c>
      <c r="AB97" s="10">
        <f t="shared" si="40"/>
        <v>663733.46615659958</v>
      </c>
      <c r="AC97" s="23"/>
      <c r="AD97" s="25" t="str">
        <f t="shared" si="47"/>
        <v>NA</v>
      </c>
      <c r="AE97" s="25" t="str">
        <f t="shared" si="48"/>
        <v>NA</v>
      </c>
      <c r="AF97" s="25" t="str">
        <f t="shared" si="49"/>
        <v>NA</v>
      </c>
      <c r="AG97" s="25">
        <f t="shared" si="50"/>
        <v>0</v>
      </c>
      <c r="AH97" s="25">
        <f t="shared" si="51"/>
        <v>0</v>
      </c>
      <c r="AI97" s="25">
        <f t="shared" si="52"/>
        <v>0</v>
      </c>
      <c r="AJ97" s="25">
        <f t="shared" si="53"/>
        <v>0</v>
      </c>
      <c r="AK97" s="25">
        <f t="shared" si="54"/>
        <v>0</v>
      </c>
      <c r="AL97" s="25">
        <f t="shared" si="55"/>
        <v>0</v>
      </c>
      <c r="AM97" s="25">
        <f t="shared" si="56"/>
        <v>0</v>
      </c>
    </row>
    <row r="98" spans="1:39" x14ac:dyDescent="0.3">
      <c r="A98" s="4">
        <f t="shared" si="65"/>
        <v>89</v>
      </c>
      <c r="B98">
        <v>36.283901992854531</v>
      </c>
      <c r="C98" s="5" t="str">
        <f t="shared" si="41"/>
        <v>NA</v>
      </c>
      <c r="D98" s="6" t="str">
        <f t="shared" si="57"/>
        <v>NA</v>
      </c>
      <c r="E98" s="7" t="str">
        <f t="shared" si="42"/>
        <v>NA</v>
      </c>
      <c r="F98" s="7" t="str">
        <f t="shared" si="58"/>
        <v>NA</v>
      </c>
      <c r="G98" s="7" t="str">
        <f t="shared" si="43"/>
        <v>NA</v>
      </c>
      <c r="H98" s="7" t="str">
        <f t="shared" si="68"/>
        <v>NA</v>
      </c>
      <c r="I98" s="14" t="str">
        <f t="shared" si="59"/>
        <v>NA</v>
      </c>
      <c r="J98" s="14" t="str">
        <f t="shared" si="69"/>
        <v>NA</v>
      </c>
      <c r="K98" s="18"/>
      <c r="L98" s="7" t="str">
        <f t="shared" si="44"/>
        <v>NA</v>
      </c>
      <c r="M98" s="7" t="str">
        <f t="shared" si="70"/>
        <v>NA</v>
      </c>
      <c r="N98" s="14" t="str">
        <f t="shared" si="60"/>
        <v>NA</v>
      </c>
      <c r="O98" s="13" t="str">
        <f t="shared" si="71"/>
        <v>NA</v>
      </c>
      <c r="P98" s="7" t="str">
        <f t="shared" si="61"/>
        <v>NA</v>
      </c>
      <c r="Q98" s="12">
        <f t="shared" si="66"/>
        <v>88</v>
      </c>
      <c r="R98" s="9">
        <v>36.283901992854531</v>
      </c>
      <c r="S98" s="11">
        <f t="shared" si="67"/>
        <v>-3.699999999999995E-2</v>
      </c>
      <c r="T98" s="10">
        <f t="shared" si="62"/>
        <v>981712.67744081444</v>
      </c>
      <c r="U98" s="10">
        <f t="shared" si="38"/>
        <v>1038267.964294321</v>
      </c>
      <c r="V98" s="10">
        <f t="shared" si="63"/>
        <v>1000</v>
      </c>
      <c r="W98" s="10">
        <f t="shared" si="64"/>
        <v>456105.61333534098</v>
      </c>
      <c r="X98" s="9">
        <f t="shared" si="45"/>
        <v>27.560431626039897</v>
      </c>
      <c r="Y98" s="9">
        <f t="shared" si="39"/>
        <v>28642.673671067325</v>
      </c>
      <c r="AA98" s="10">
        <f t="shared" si="46"/>
        <v>7542.4257517795395</v>
      </c>
      <c r="AB98" s="10">
        <f t="shared" si="40"/>
        <v>671275.89190837916</v>
      </c>
      <c r="AC98" s="23"/>
      <c r="AD98" s="25" t="str">
        <f t="shared" si="47"/>
        <v>NA</v>
      </c>
      <c r="AE98" s="25" t="str">
        <f t="shared" si="48"/>
        <v>NA</v>
      </c>
      <c r="AF98" s="25" t="str">
        <f t="shared" si="49"/>
        <v>NA</v>
      </c>
      <c r="AG98" s="25">
        <f t="shared" si="50"/>
        <v>0</v>
      </c>
      <c r="AH98" s="25">
        <f t="shared" si="51"/>
        <v>0</v>
      </c>
      <c r="AI98" s="25">
        <f t="shared" si="52"/>
        <v>0</v>
      </c>
      <c r="AJ98" s="25">
        <f t="shared" si="53"/>
        <v>0</v>
      </c>
      <c r="AK98" s="25">
        <f t="shared" si="54"/>
        <v>0</v>
      </c>
      <c r="AL98" s="25">
        <f t="shared" si="55"/>
        <v>0</v>
      </c>
      <c r="AM98" s="25">
        <f t="shared" si="56"/>
        <v>0</v>
      </c>
    </row>
    <row r="99" spans="1:39" x14ac:dyDescent="0.3">
      <c r="A99" s="4">
        <f t="shared" si="65"/>
        <v>90</v>
      </c>
      <c r="B99">
        <v>34.070583971290404</v>
      </c>
      <c r="C99" s="5" t="str">
        <f t="shared" si="41"/>
        <v>NA</v>
      </c>
      <c r="D99" s="6" t="str">
        <f t="shared" si="57"/>
        <v>NA</v>
      </c>
      <c r="E99" s="7" t="str">
        <f t="shared" si="42"/>
        <v>NA</v>
      </c>
      <c r="F99" s="7" t="str">
        <f t="shared" si="58"/>
        <v>NA</v>
      </c>
      <c r="G99" s="7" t="str">
        <f t="shared" si="43"/>
        <v>NA</v>
      </c>
      <c r="H99" s="7" t="str">
        <f t="shared" si="68"/>
        <v>NA</v>
      </c>
      <c r="I99" s="14" t="str">
        <f t="shared" si="59"/>
        <v>NA</v>
      </c>
      <c r="J99" s="14" t="str">
        <f t="shared" si="69"/>
        <v>NA</v>
      </c>
      <c r="K99" s="18"/>
      <c r="L99" s="7" t="str">
        <f t="shared" si="44"/>
        <v>NA</v>
      </c>
      <c r="M99" s="7" t="str">
        <f t="shared" si="70"/>
        <v>NA</v>
      </c>
      <c r="N99" s="14" t="str">
        <f t="shared" si="60"/>
        <v>NA</v>
      </c>
      <c r="O99" s="13" t="str">
        <f t="shared" si="71"/>
        <v>NA</v>
      </c>
      <c r="P99" s="7" t="str">
        <f t="shared" si="61"/>
        <v>NA</v>
      </c>
      <c r="Q99" s="12">
        <f t="shared" si="66"/>
        <v>89</v>
      </c>
      <c r="R99" s="9">
        <v>34.070583971290404</v>
      </c>
      <c r="S99" s="11">
        <f t="shared" si="67"/>
        <v>-6.1000000000000033E-2</v>
      </c>
      <c r="T99" s="10">
        <f t="shared" si="62"/>
        <v>997498.89571919874</v>
      </c>
      <c r="U99" s="10">
        <f t="shared" si="38"/>
        <v>975872.61847236741</v>
      </c>
      <c r="V99" s="10">
        <f t="shared" si="63"/>
        <v>15000</v>
      </c>
      <c r="W99" s="10">
        <f t="shared" si="64"/>
        <v>471105.61333534098</v>
      </c>
      <c r="X99" s="9">
        <f t="shared" si="45"/>
        <v>440.26248603897596</v>
      </c>
      <c r="Y99" s="9">
        <f t="shared" si="39"/>
        <v>29082.936157106302</v>
      </c>
      <c r="AA99" s="10">
        <f t="shared" si="46"/>
        <v>7542.4257517795395</v>
      </c>
      <c r="AB99" s="10">
        <f t="shared" si="40"/>
        <v>678818.31766015873</v>
      </c>
      <c r="AC99" s="23"/>
      <c r="AD99" s="25" t="str">
        <f t="shared" si="47"/>
        <v>NA</v>
      </c>
      <c r="AE99" s="25" t="str">
        <f t="shared" si="48"/>
        <v>NA</v>
      </c>
      <c r="AF99" s="25" t="str">
        <f t="shared" si="49"/>
        <v>NA</v>
      </c>
      <c r="AG99" s="25">
        <f t="shared" si="50"/>
        <v>0</v>
      </c>
      <c r="AH99" s="25">
        <f t="shared" si="51"/>
        <v>0</v>
      </c>
      <c r="AI99" s="25">
        <f t="shared" si="52"/>
        <v>0</v>
      </c>
      <c r="AJ99" s="25">
        <f t="shared" si="53"/>
        <v>0</v>
      </c>
      <c r="AK99" s="25">
        <f t="shared" si="54"/>
        <v>0</v>
      </c>
      <c r="AL99" s="25">
        <f t="shared" si="55"/>
        <v>0</v>
      </c>
      <c r="AM99" s="25">
        <f t="shared" si="56"/>
        <v>0</v>
      </c>
    </row>
    <row r="100" spans="1:39" x14ac:dyDescent="0.3">
      <c r="A100" s="4">
        <f t="shared" si="65"/>
        <v>91</v>
      </c>
      <c r="B100">
        <v>38.397548135644286</v>
      </c>
      <c r="C100" s="5" t="str">
        <f t="shared" si="41"/>
        <v>NA</v>
      </c>
      <c r="D100" s="6" t="str">
        <f t="shared" si="57"/>
        <v>NA</v>
      </c>
      <c r="E100" s="7" t="str">
        <f t="shared" si="42"/>
        <v>NA</v>
      </c>
      <c r="F100" s="7" t="str">
        <f t="shared" si="58"/>
        <v>NA</v>
      </c>
      <c r="G100" s="7" t="str">
        <f t="shared" si="43"/>
        <v>NA</v>
      </c>
      <c r="H100" s="7" t="str">
        <f t="shared" si="68"/>
        <v>NA</v>
      </c>
      <c r="I100" s="14" t="str">
        <f t="shared" si="59"/>
        <v>NA</v>
      </c>
      <c r="J100" s="14" t="str">
        <f t="shared" si="69"/>
        <v>NA</v>
      </c>
      <c r="K100" s="18"/>
      <c r="L100" s="7" t="str">
        <f t="shared" si="44"/>
        <v>NA</v>
      </c>
      <c r="M100" s="7" t="str">
        <f t="shared" si="70"/>
        <v>NA</v>
      </c>
      <c r="N100" s="14" t="str">
        <f t="shared" si="60"/>
        <v>NA</v>
      </c>
      <c r="O100" s="13" t="str">
        <f t="shared" si="71"/>
        <v>NA</v>
      </c>
      <c r="P100" s="7" t="str">
        <f t="shared" si="61"/>
        <v>NA</v>
      </c>
      <c r="Q100" s="12">
        <f t="shared" si="66"/>
        <v>90</v>
      </c>
      <c r="R100" s="9">
        <v>38.397548135644286</v>
      </c>
      <c r="S100" s="11">
        <f t="shared" si="67"/>
        <v>0.12700000000000003</v>
      </c>
      <c r="T100" s="10">
        <f t="shared" si="62"/>
        <v>1013416.6658165699</v>
      </c>
      <c r="U100" s="10">
        <f t="shared" si="38"/>
        <v>1116713.4410183581</v>
      </c>
      <c r="V100" s="10">
        <f t="shared" si="63"/>
        <v>1000</v>
      </c>
      <c r="W100" s="10">
        <f t="shared" si="64"/>
        <v>472105.61333534098</v>
      </c>
      <c r="X100" s="9">
        <f t="shared" si="45"/>
        <v>26.04332954977675</v>
      </c>
      <c r="Y100" s="9">
        <f t="shared" si="39"/>
        <v>29108.979486656077</v>
      </c>
      <c r="AA100" s="10">
        <f t="shared" si="46"/>
        <v>7542.4257517795395</v>
      </c>
      <c r="AB100" s="10">
        <f t="shared" si="40"/>
        <v>686360.74341193831</v>
      </c>
      <c r="AC100" s="23"/>
      <c r="AD100" s="25" t="str">
        <f t="shared" si="47"/>
        <v>NA</v>
      </c>
      <c r="AE100" s="25" t="str">
        <f t="shared" si="48"/>
        <v>NA</v>
      </c>
      <c r="AF100" s="25" t="str">
        <f t="shared" si="49"/>
        <v>NA</v>
      </c>
      <c r="AG100" s="25">
        <f t="shared" si="50"/>
        <v>0</v>
      </c>
      <c r="AH100" s="25">
        <f t="shared" si="51"/>
        <v>0</v>
      </c>
      <c r="AI100" s="25">
        <f t="shared" si="52"/>
        <v>0</v>
      </c>
      <c r="AJ100" s="25">
        <f t="shared" si="53"/>
        <v>0</v>
      </c>
      <c r="AK100" s="25">
        <f t="shared" si="54"/>
        <v>0</v>
      </c>
      <c r="AL100" s="25">
        <f t="shared" si="55"/>
        <v>0</v>
      </c>
      <c r="AM100" s="25">
        <f t="shared" si="56"/>
        <v>0</v>
      </c>
    </row>
    <row r="101" spans="1:39" x14ac:dyDescent="0.3">
      <c r="A101" s="4">
        <f t="shared" si="65"/>
        <v>92</v>
      </c>
      <c r="B101">
        <v>37.89838000988091</v>
      </c>
      <c r="C101" s="5" t="str">
        <f t="shared" si="41"/>
        <v>NA</v>
      </c>
      <c r="D101" s="6" t="str">
        <f t="shared" si="57"/>
        <v>NA</v>
      </c>
      <c r="E101" s="7" t="str">
        <f t="shared" si="42"/>
        <v>NA</v>
      </c>
      <c r="F101" s="7" t="str">
        <f t="shared" si="58"/>
        <v>NA</v>
      </c>
      <c r="G101" s="7" t="str">
        <f t="shared" si="43"/>
        <v>NA</v>
      </c>
      <c r="H101" s="7" t="str">
        <f t="shared" si="68"/>
        <v>NA</v>
      </c>
      <c r="I101" s="14" t="str">
        <f t="shared" si="59"/>
        <v>NA</v>
      </c>
      <c r="J101" s="14" t="str">
        <f t="shared" si="69"/>
        <v>NA</v>
      </c>
      <c r="K101" s="18"/>
      <c r="L101" s="7" t="str">
        <f t="shared" si="44"/>
        <v>NA</v>
      </c>
      <c r="M101" s="7" t="str">
        <f t="shared" si="70"/>
        <v>NA</v>
      </c>
      <c r="N101" s="14" t="str">
        <f t="shared" si="60"/>
        <v>NA</v>
      </c>
      <c r="O101" s="13" t="str">
        <f t="shared" si="71"/>
        <v>NA</v>
      </c>
      <c r="P101" s="7" t="str">
        <f t="shared" si="61"/>
        <v>NA</v>
      </c>
      <c r="Q101" s="12">
        <f t="shared" si="66"/>
        <v>91</v>
      </c>
      <c r="R101" s="9">
        <v>37.89838000988091</v>
      </c>
      <c r="S101" s="11">
        <f t="shared" si="67"/>
        <v>-1.3000000000000001E-2</v>
      </c>
      <c r="T101" s="10">
        <f t="shared" si="62"/>
        <v>1029467.0839980857</v>
      </c>
      <c r="U101" s="10">
        <f t="shared" si="38"/>
        <v>1103183.1662851195</v>
      </c>
      <c r="V101" s="10">
        <f t="shared" si="63"/>
        <v>1000</v>
      </c>
      <c r="W101" s="10">
        <f t="shared" si="64"/>
        <v>473105.61333534098</v>
      </c>
      <c r="X101" s="9">
        <f t="shared" si="45"/>
        <v>26.386352127433383</v>
      </c>
      <c r="Y101" s="9">
        <f t="shared" si="39"/>
        <v>29135.365838783509</v>
      </c>
      <c r="AA101" s="10">
        <f t="shared" si="46"/>
        <v>7542.4257517795395</v>
      </c>
      <c r="AB101" s="10">
        <f t="shared" si="40"/>
        <v>693903.16916371789</v>
      </c>
      <c r="AC101" s="23"/>
      <c r="AD101" s="25" t="str">
        <f t="shared" si="47"/>
        <v>NA</v>
      </c>
      <c r="AE101" s="25" t="str">
        <f t="shared" si="48"/>
        <v>NA</v>
      </c>
      <c r="AF101" s="25" t="str">
        <f t="shared" si="49"/>
        <v>NA</v>
      </c>
      <c r="AG101" s="25">
        <f t="shared" si="50"/>
        <v>0</v>
      </c>
      <c r="AH101" s="25">
        <f t="shared" si="51"/>
        <v>0</v>
      </c>
      <c r="AI101" s="25">
        <f t="shared" si="52"/>
        <v>0</v>
      </c>
      <c r="AJ101" s="25">
        <f t="shared" si="53"/>
        <v>0</v>
      </c>
      <c r="AK101" s="25">
        <f t="shared" si="54"/>
        <v>0</v>
      </c>
      <c r="AL101" s="25">
        <f t="shared" si="55"/>
        <v>0</v>
      </c>
      <c r="AM101" s="25">
        <f t="shared" si="56"/>
        <v>0</v>
      </c>
    </row>
    <row r="102" spans="1:39" x14ac:dyDescent="0.3">
      <c r="A102" s="4">
        <f t="shared" si="65"/>
        <v>93</v>
      </c>
      <c r="B102">
        <v>35.283391789199129</v>
      </c>
      <c r="C102" s="5" t="str">
        <f t="shared" si="41"/>
        <v>NA</v>
      </c>
      <c r="D102" s="6" t="str">
        <f t="shared" si="57"/>
        <v>NA</v>
      </c>
      <c r="E102" s="7" t="str">
        <f t="shared" si="42"/>
        <v>NA</v>
      </c>
      <c r="F102" s="7" t="str">
        <f t="shared" si="58"/>
        <v>NA</v>
      </c>
      <c r="G102" s="7" t="str">
        <f t="shared" si="43"/>
        <v>NA</v>
      </c>
      <c r="H102" s="7" t="str">
        <f t="shared" si="68"/>
        <v>NA</v>
      </c>
      <c r="I102" s="14" t="str">
        <f t="shared" si="59"/>
        <v>NA</v>
      </c>
      <c r="J102" s="14" t="str">
        <f t="shared" si="69"/>
        <v>NA</v>
      </c>
      <c r="K102" s="18"/>
      <c r="L102" s="7" t="str">
        <f t="shared" si="44"/>
        <v>NA</v>
      </c>
      <c r="M102" s="7" t="str">
        <f t="shared" si="70"/>
        <v>NA</v>
      </c>
      <c r="N102" s="14" t="str">
        <f t="shared" si="60"/>
        <v>NA</v>
      </c>
      <c r="O102" s="13" t="str">
        <f t="shared" si="71"/>
        <v>NA</v>
      </c>
      <c r="P102" s="7" t="str">
        <f t="shared" si="61"/>
        <v>NA</v>
      </c>
      <c r="Q102" s="12">
        <f t="shared" si="66"/>
        <v>92</v>
      </c>
      <c r="R102" s="9">
        <v>35.283391789199129</v>
      </c>
      <c r="S102" s="11">
        <f t="shared" si="67"/>
        <v>-6.899999999999995E-2</v>
      </c>
      <c r="T102" s="10">
        <f t="shared" si="62"/>
        <v>1045651.2556644478</v>
      </c>
      <c r="U102" s="10">
        <f t="shared" si="38"/>
        <v>1027994.5278114463</v>
      </c>
      <c r="V102" s="10">
        <f t="shared" si="63"/>
        <v>15000</v>
      </c>
      <c r="W102" s="10">
        <f t="shared" si="64"/>
        <v>488105.61333534098</v>
      </c>
      <c r="X102" s="9">
        <f t="shared" si="45"/>
        <v>425.12919646777738</v>
      </c>
      <c r="Y102" s="9">
        <f t="shared" si="39"/>
        <v>29560.495035251286</v>
      </c>
      <c r="AA102" s="10">
        <f t="shared" si="46"/>
        <v>7542.4257517795395</v>
      </c>
      <c r="AB102" s="10">
        <f t="shared" si="40"/>
        <v>701445.59491549747</v>
      </c>
      <c r="AC102" s="23"/>
      <c r="AD102" s="25" t="str">
        <f t="shared" si="47"/>
        <v>NA</v>
      </c>
      <c r="AE102" s="25" t="str">
        <f t="shared" si="48"/>
        <v>NA</v>
      </c>
      <c r="AF102" s="25" t="str">
        <f t="shared" si="49"/>
        <v>NA</v>
      </c>
      <c r="AG102" s="25">
        <f t="shared" si="50"/>
        <v>0</v>
      </c>
      <c r="AH102" s="25">
        <f t="shared" si="51"/>
        <v>0</v>
      </c>
      <c r="AI102" s="25">
        <f t="shared" si="52"/>
        <v>0</v>
      </c>
      <c r="AJ102" s="25">
        <f t="shared" si="53"/>
        <v>0</v>
      </c>
      <c r="AK102" s="25">
        <f t="shared" si="54"/>
        <v>0</v>
      </c>
      <c r="AL102" s="25">
        <f t="shared" si="55"/>
        <v>0</v>
      </c>
      <c r="AM102" s="25">
        <f t="shared" si="56"/>
        <v>0</v>
      </c>
    </row>
    <row r="103" spans="1:39" x14ac:dyDescent="0.3">
      <c r="A103" s="4">
        <f t="shared" si="65"/>
        <v>94</v>
      </c>
      <c r="B103">
        <v>35.353958572777529</v>
      </c>
      <c r="C103" s="5" t="str">
        <f t="shared" si="41"/>
        <v>NA</v>
      </c>
      <c r="D103" s="6" t="str">
        <f t="shared" si="57"/>
        <v>NA</v>
      </c>
      <c r="E103" s="7" t="str">
        <f t="shared" si="42"/>
        <v>NA</v>
      </c>
      <c r="F103" s="7" t="str">
        <f t="shared" si="58"/>
        <v>NA</v>
      </c>
      <c r="G103" s="7" t="str">
        <f t="shared" si="43"/>
        <v>NA</v>
      </c>
      <c r="H103" s="7" t="str">
        <f t="shared" si="68"/>
        <v>NA</v>
      </c>
      <c r="I103" s="14" t="str">
        <f t="shared" si="59"/>
        <v>NA</v>
      </c>
      <c r="J103" s="14" t="str">
        <f t="shared" si="69"/>
        <v>NA</v>
      </c>
      <c r="K103" s="18"/>
      <c r="L103" s="7" t="str">
        <f t="shared" si="44"/>
        <v>NA</v>
      </c>
      <c r="M103" s="7" t="str">
        <f t="shared" si="70"/>
        <v>NA</v>
      </c>
      <c r="N103" s="14" t="str">
        <f t="shared" si="60"/>
        <v>NA</v>
      </c>
      <c r="O103" s="13" t="str">
        <f t="shared" si="71"/>
        <v>NA</v>
      </c>
      <c r="P103" s="7" t="str">
        <f t="shared" si="61"/>
        <v>NA</v>
      </c>
      <c r="Q103" s="12">
        <f t="shared" si="66"/>
        <v>93</v>
      </c>
      <c r="R103" s="9">
        <v>35.353958572777529</v>
      </c>
      <c r="S103" s="11">
        <f t="shared" si="67"/>
        <v>2.0000000000000451E-3</v>
      </c>
      <c r="T103" s="10">
        <f t="shared" si="62"/>
        <v>1061970.2954280286</v>
      </c>
      <c r="U103" s="10">
        <f t="shared" si="38"/>
        <v>1045080.5168670693</v>
      </c>
      <c r="V103" s="10">
        <f t="shared" si="63"/>
        <v>15000</v>
      </c>
      <c r="W103" s="10">
        <f t="shared" si="64"/>
        <v>503105.61333534098</v>
      </c>
      <c r="X103" s="9">
        <f t="shared" si="45"/>
        <v>424.28063519738259</v>
      </c>
      <c r="Y103" s="9">
        <f t="shared" si="39"/>
        <v>29984.775670448667</v>
      </c>
      <c r="AA103" s="10">
        <f t="shared" si="46"/>
        <v>7542.4257517795395</v>
      </c>
      <c r="AB103" s="10">
        <f t="shared" si="40"/>
        <v>708988.02066727704</v>
      </c>
      <c r="AC103" s="23"/>
      <c r="AD103" s="25" t="str">
        <f t="shared" si="47"/>
        <v>NA</v>
      </c>
      <c r="AE103" s="25" t="str">
        <f t="shared" si="48"/>
        <v>NA</v>
      </c>
      <c r="AF103" s="25" t="str">
        <f t="shared" si="49"/>
        <v>NA</v>
      </c>
      <c r="AG103" s="25">
        <f t="shared" si="50"/>
        <v>0</v>
      </c>
      <c r="AH103" s="25">
        <f t="shared" si="51"/>
        <v>0</v>
      </c>
      <c r="AI103" s="25">
        <f t="shared" si="52"/>
        <v>0</v>
      </c>
      <c r="AJ103" s="25">
        <f t="shared" si="53"/>
        <v>0</v>
      </c>
      <c r="AK103" s="25">
        <f t="shared" si="54"/>
        <v>0</v>
      </c>
      <c r="AL103" s="25">
        <f t="shared" si="55"/>
        <v>0</v>
      </c>
      <c r="AM103" s="25">
        <f t="shared" si="56"/>
        <v>0</v>
      </c>
    </row>
    <row r="104" spans="1:39" x14ac:dyDescent="0.3">
      <c r="A104" s="4">
        <f t="shared" si="65"/>
        <v>95</v>
      </c>
      <c r="B104">
        <v>33.763030437002541</v>
      </c>
      <c r="C104" s="5" t="str">
        <f t="shared" si="41"/>
        <v>NA</v>
      </c>
      <c r="D104" s="6" t="str">
        <f t="shared" si="57"/>
        <v>NA</v>
      </c>
      <c r="E104" s="7" t="str">
        <f t="shared" si="42"/>
        <v>NA</v>
      </c>
      <c r="F104" s="7" t="str">
        <f t="shared" si="58"/>
        <v>NA</v>
      </c>
      <c r="G104" s="7" t="str">
        <f t="shared" si="43"/>
        <v>NA</v>
      </c>
      <c r="H104" s="7" t="str">
        <f t="shared" si="68"/>
        <v>NA</v>
      </c>
      <c r="I104" s="14" t="str">
        <f t="shared" si="59"/>
        <v>NA</v>
      </c>
      <c r="J104" s="14" t="str">
        <f t="shared" si="69"/>
        <v>NA</v>
      </c>
      <c r="K104" s="18"/>
      <c r="L104" s="7" t="str">
        <f t="shared" si="44"/>
        <v>NA</v>
      </c>
      <c r="M104" s="7" t="str">
        <f t="shared" si="70"/>
        <v>NA</v>
      </c>
      <c r="N104" s="14" t="str">
        <f t="shared" si="60"/>
        <v>NA</v>
      </c>
      <c r="O104" s="13" t="str">
        <f t="shared" si="71"/>
        <v>NA</v>
      </c>
      <c r="P104" s="7" t="str">
        <f t="shared" si="61"/>
        <v>NA</v>
      </c>
      <c r="Q104" s="12">
        <f t="shared" si="66"/>
        <v>94</v>
      </c>
      <c r="R104" s="9">
        <v>33.763030437002541</v>
      </c>
      <c r="S104" s="11">
        <f t="shared" si="67"/>
        <v>-4.4999999999999964E-2</v>
      </c>
      <c r="T104" s="10">
        <f t="shared" si="62"/>
        <v>1078425.3271896399</v>
      </c>
      <c r="U104" s="10">
        <f t="shared" si="38"/>
        <v>1012376.8936080512</v>
      </c>
      <c r="V104" s="10">
        <f t="shared" si="63"/>
        <v>15000</v>
      </c>
      <c r="W104" s="10">
        <f t="shared" si="64"/>
        <v>518105.61333534098</v>
      </c>
      <c r="X104" s="9">
        <f t="shared" si="45"/>
        <v>444.27291643704984</v>
      </c>
      <c r="Y104" s="9">
        <f t="shared" si="39"/>
        <v>30429.048586885718</v>
      </c>
      <c r="AA104" s="10">
        <f t="shared" si="46"/>
        <v>7542.4257517795395</v>
      </c>
      <c r="AB104" s="10">
        <f t="shared" si="40"/>
        <v>716530.44641905662</v>
      </c>
      <c r="AC104" s="23"/>
      <c r="AD104" s="25" t="str">
        <f t="shared" si="47"/>
        <v>NA</v>
      </c>
      <c r="AE104" s="25" t="str">
        <f t="shared" si="48"/>
        <v>NA</v>
      </c>
      <c r="AF104" s="25" t="str">
        <f t="shared" si="49"/>
        <v>NA</v>
      </c>
      <c r="AG104" s="25">
        <f t="shared" si="50"/>
        <v>0</v>
      </c>
      <c r="AH104" s="25">
        <f t="shared" si="51"/>
        <v>0</v>
      </c>
      <c r="AI104" s="25">
        <f t="shared" si="52"/>
        <v>0</v>
      </c>
      <c r="AJ104" s="25">
        <f t="shared" si="53"/>
        <v>0</v>
      </c>
      <c r="AK104" s="25">
        <f t="shared" si="54"/>
        <v>0</v>
      </c>
      <c r="AL104" s="25">
        <f t="shared" si="55"/>
        <v>0</v>
      </c>
      <c r="AM104" s="25">
        <f t="shared" si="56"/>
        <v>0</v>
      </c>
    </row>
    <row r="105" spans="1:39" x14ac:dyDescent="0.3">
      <c r="A105" s="4">
        <f t="shared" si="65"/>
        <v>96</v>
      </c>
      <c r="B105">
        <v>34.708395289238616</v>
      </c>
      <c r="C105" s="5" t="str">
        <f t="shared" si="41"/>
        <v>NA</v>
      </c>
      <c r="D105" s="6" t="str">
        <f t="shared" si="57"/>
        <v>NA</v>
      </c>
      <c r="E105" s="7" t="str">
        <f t="shared" si="42"/>
        <v>NA</v>
      </c>
      <c r="F105" s="7" t="str">
        <f t="shared" si="58"/>
        <v>NA</v>
      </c>
      <c r="G105" s="7" t="str">
        <f t="shared" si="43"/>
        <v>NA</v>
      </c>
      <c r="H105" s="7" t="str">
        <f t="shared" si="68"/>
        <v>NA</v>
      </c>
      <c r="I105" s="14" t="str">
        <f t="shared" si="59"/>
        <v>NA</v>
      </c>
      <c r="J105" s="14" t="str">
        <f t="shared" si="69"/>
        <v>NA</v>
      </c>
      <c r="K105" s="18"/>
      <c r="L105" s="7" t="str">
        <f t="shared" si="44"/>
        <v>NA</v>
      </c>
      <c r="M105" s="7" t="str">
        <f t="shared" si="70"/>
        <v>NA</v>
      </c>
      <c r="N105" s="14" t="str">
        <f t="shared" si="60"/>
        <v>NA</v>
      </c>
      <c r="O105" s="13" t="str">
        <f t="shared" si="71"/>
        <v>NA</v>
      </c>
      <c r="P105" s="7" t="str">
        <f t="shared" si="61"/>
        <v>NA</v>
      </c>
      <c r="Q105" s="12">
        <f t="shared" si="66"/>
        <v>95</v>
      </c>
      <c r="R105" s="9">
        <v>34.708395289238616</v>
      </c>
      <c r="S105" s="11">
        <f t="shared" si="67"/>
        <v>2.8000000000000119E-2</v>
      </c>
      <c r="T105" s="10">
        <f t="shared" si="62"/>
        <v>1095017.4842159313</v>
      </c>
      <c r="U105" s="10">
        <f t="shared" si="38"/>
        <v>1056143.4466290767</v>
      </c>
      <c r="V105" s="10">
        <f t="shared" si="63"/>
        <v>15000</v>
      </c>
      <c r="W105" s="10">
        <f t="shared" si="64"/>
        <v>533105.61333534098</v>
      </c>
      <c r="X105" s="9">
        <f t="shared" si="45"/>
        <v>432.17209770141028</v>
      </c>
      <c r="Y105" s="9">
        <f t="shared" si="39"/>
        <v>30861.22068458713</v>
      </c>
      <c r="AA105" s="10">
        <f t="shared" si="46"/>
        <v>7542.4257517795395</v>
      </c>
      <c r="AB105" s="10">
        <f t="shared" si="40"/>
        <v>724072.8721708362</v>
      </c>
      <c r="AC105" s="23"/>
      <c r="AD105" s="25" t="str">
        <f t="shared" si="47"/>
        <v>NA</v>
      </c>
      <c r="AE105" s="25" t="str">
        <f t="shared" si="48"/>
        <v>NA</v>
      </c>
      <c r="AF105" s="25" t="str">
        <f t="shared" si="49"/>
        <v>NA</v>
      </c>
      <c r="AG105" s="25">
        <f t="shared" si="50"/>
        <v>0</v>
      </c>
      <c r="AH105" s="25">
        <f t="shared" si="51"/>
        <v>0</v>
      </c>
      <c r="AI105" s="25">
        <f t="shared" si="52"/>
        <v>0</v>
      </c>
      <c r="AJ105" s="25">
        <f t="shared" si="53"/>
        <v>0</v>
      </c>
      <c r="AK105" s="25">
        <f t="shared" si="54"/>
        <v>0</v>
      </c>
      <c r="AL105" s="25">
        <f t="shared" si="55"/>
        <v>0</v>
      </c>
      <c r="AM105" s="25">
        <f t="shared" si="56"/>
        <v>0</v>
      </c>
    </row>
    <row r="106" spans="1:39" x14ac:dyDescent="0.3">
      <c r="A106" s="4">
        <f t="shared" si="65"/>
        <v>97</v>
      </c>
      <c r="B106">
        <v>34.708395289238616</v>
      </c>
      <c r="C106" s="5">
        <f t="shared" si="41"/>
        <v>0</v>
      </c>
      <c r="D106" s="6">
        <f t="shared" si="57"/>
        <v>0</v>
      </c>
      <c r="E106" s="7">
        <f t="shared" si="42"/>
        <v>7542.4257517795395</v>
      </c>
      <c r="F106" s="7">
        <f t="shared" si="58"/>
        <v>7542.4257517795395</v>
      </c>
      <c r="G106" s="7">
        <f t="shared" si="43"/>
        <v>7542.4257517795395</v>
      </c>
      <c r="H106" s="7">
        <f t="shared" si="68"/>
        <v>7542.4257517795395</v>
      </c>
      <c r="I106" s="14">
        <f t="shared" si="59"/>
        <v>217.30839726024666</v>
      </c>
      <c r="J106" s="14">
        <f t="shared" si="69"/>
        <v>217.30839726024666</v>
      </c>
      <c r="K106" s="18"/>
      <c r="L106" s="7">
        <f t="shared" si="44"/>
        <v>7542.4257517795395</v>
      </c>
      <c r="M106" s="7">
        <f t="shared" si="70"/>
        <v>7542.4257517795395</v>
      </c>
      <c r="N106" s="14">
        <f t="shared" si="60"/>
        <v>217.30839726024666</v>
      </c>
      <c r="O106" s="13">
        <f t="shared" si="71"/>
        <v>217.30839726024666</v>
      </c>
      <c r="P106" s="7">
        <f t="shared" si="61"/>
        <v>7542.4257517795395</v>
      </c>
      <c r="Q106" s="12">
        <f t="shared" si="66"/>
        <v>96</v>
      </c>
      <c r="R106" s="9">
        <v>34.708395289238616</v>
      </c>
      <c r="S106" s="11">
        <f t="shared" si="67"/>
        <v>0</v>
      </c>
      <c r="T106" s="10">
        <f t="shared" si="62"/>
        <v>1111747.9092174417</v>
      </c>
      <c r="U106" s="10">
        <f t="shared" si="38"/>
        <v>1071143.4466290767</v>
      </c>
      <c r="V106" s="10">
        <f t="shared" si="63"/>
        <v>15000</v>
      </c>
      <c r="W106" s="10">
        <f t="shared" si="64"/>
        <v>548105.61333534098</v>
      </c>
      <c r="X106" s="9">
        <f t="shared" si="45"/>
        <v>432.17209770141028</v>
      </c>
      <c r="Y106" s="9">
        <f t="shared" si="39"/>
        <v>31293.392782288542</v>
      </c>
      <c r="AA106" s="10">
        <f t="shared" si="46"/>
        <v>7542.4257517795395</v>
      </c>
      <c r="AB106" s="10">
        <f t="shared" si="40"/>
        <v>731615.29792261578</v>
      </c>
      <c r="AC106" s="23"/>
      <c r="AD106" s="25">
        <f t="shared" si="47"/>
        <v>-7542.4257517795395</v>
      </c>
      <c r="AE106" s="25">
        <f t="shared" si="48"/>
        <v>-7542.4257517795395</v>
      </c>
      <c r="AF106" s="25">
        <f t="shared" si="49"/>
        <v>-7542.4257517795395</v>
      </c>
      <c r="AG106" s="25">
        <f t="shared" si="50"/>
        <v>0</v>
      </c>
      <c r="AH106" s="25">
        <f t="shared" si="51"/>
        <v>0</v>
      </c>
      <c r="AI106" s="25">
        <f t="shared" si="52"/>
        <v>0</v>
      </c>
      <c r="AJ106" s="25">
        <f t="shared" si="53"/>
        <v>0</v>
      </c>
      <c r="AK106" s="25">
        <f t="shared" si="54"/>
        <v>0</v>
      </c>
      <c r="AL106" s="25">
        <f t="shared" si="55"/>
        <v>0</v>
      </c>
      <c r="AM106" s="25">
        <f t="shared" si="56"/>
        <v>0</v>
      </c>
    </row>
    <row r="107" spans="1:39" x14ac:dyDescent="0.3">
      <c r="A107" s="4">
        <f t="shared" si="65"/>
        <v>98</v>
      </c>
      <c r="B107">
        <v>32.20939082841344</v>
      </c>
      <c r="C107" s="5">
        <f t="shared" si="41"/>
        <v>1</v>
      </c>
      <c r="D107" s="6">
        <f t="shared" si="57"/>
        <v>-7.1999999999999884E-2</v>
      </c>
      <c r="E107" s="7">
        <f t="shared" si="42"/>
        <v>7605.2792997110082</v>
      </c>
      <c r="F107" s="7">
        <f t="shared" si="58"/>
        <v>20919.371097651419</v>
      </c>
      <c r="G107" s="7">
        <f t="shared" si="43"/>
        <v>1000</v>
      </c>
      <c r="H107" s="7">
        <f t="shared" si="68"/>
        <v>8542.4257517795395</v>
      </c>
      <c r="I107" s="14">
        <f t="shared" si="59"/>
        <v>31.046846099239239</v>
      </c>
      <c r="J107" s="14">
        <f t="shared" si="69"/>
        <v>248.35524335948591</v>
      </c>
      <c r="K107" s="18"/>
      <c r="L107" s="7">
        <f t="shared" si="44"/>
        <v>7542.4257517795395</v>
      </c>
      <c r="M107" s="7">
        <f t="shared" si="70"/>
        <v>15084.851503559079</v>
      </c>
      <c r="N107" s="14">
        <f t="shared" si="60"/>
        <v>234.1685315304382</v>
      </c>
      <c r="O107" s="13">
        <f t="shared" si="71"/>
        <v>451.47692879068484</v>
      </c>
      <c r="P107" s="7">
        <f t="shared" si="61"/>
        <v>14541.796849430952</v>
      </c>
      <c r="Q107" s="12">
        <f t="shared" si="66"/>
        <v>97</v>
      </c>
      <c r="R107" s="9">
        <v>32.20939082841344</v>
      </c>
      <c r="S107" s="11">
        <f t="shared" si="67"/>
        <v>-7.1999999999999884E-2</v>
      </c>
      <c r="T107" s="10">
        <f t="shared" si="62"/>
        <v>1128617.754427298</v>
      </c>
      <c r="U107" s="10">
        <f t="shared" si="38"/>
        <v>1007941.1184717834</v>
      </c>
      <c r="V107" s="10">
        <f t="shared" si="63"/>
        <v>15000</v>
      </c>
      <c r="W107" s="10">
        <f t="shared" si="64"/>
        <v>563105.61333534098</v>
      </c>
      <c r="X107" s="9">
        <f t="shared" si="45"/>
        <v>465.70269148858864</v>
      </c>
      <c r="Y107" s="9">
        <f t="shared" si="39"/>
        <v>31759.095473777132</v>
      </c>
      <c r="AA107" s="10">
        <f t="shared" si="46"/>
        <v>7542.4257517795395</v>
      </c>
      <c r="AB107" s="10">
        <f t="shared" si="40"/>
        <v>739157.72367439535</v>
      </c>
      <c r="AC107" s="23"/>
      <c r="AD107" s="25">
        <f t="shared" si="47"/>
        <v>-7542.4257517795395</v>
      </c>
      <c r="AE107" s="25">
        <f t="shared" si="48"/>
        <v>-7542.4257517795395</v>
      </c>
      <c r="AF107" s="25">
        <f t="shared" si="49"/>
        <v>-1000</v>
      </c>
      <c r="AG107" s="25">
        <f t="shared" si="50"/>
        <v>0</v>
      </c>
      <c r="AH107" s="25">
        <f t="shared" si="51"/>
        <v>0</v>
      </c>
      <c r="AI107" s="25">
        <f t="shared" si="52"/>
        <v>0</v>
      </c>
      <c r="AJ107" s="25">
        <f t="shared" si="53"/>
        <v>0</v>
      </c>
      <c r="AK107" s="25">
        <f t="shared" si="54"/>
        <v>0</v>
      </c>
      <c r="AL107" s="25">
        <f t="shared" si="55"/>
        <v>0</v>
      </c>
      <c r="AM107" s="25">
        <f t="shared" si="56"/>
        <v>0</v>
      </c>
    </row>
    <row r="108" spans="1:39" x14ac:dyDescent="0.3">
      <c r="A108" s="4">
        <f t="shared" si="65"/>
        <v>99</v>
      </c>
      <c r="B108">
        <v>31.307527885217862</v>
      </c>
      <c r="C108" s="5">
        <f t="shared" si="41"/>
        <v>2</v>
      </c>
      <c r="D108" s="6">
        <f t="shared" si="57"/>
        <v>-2.8000000000000053E-2</v>
      </c>
      <c r="E108" s="7">
        <f t="shared" si="42"/>
        <v>15273.935926919619</v>
      </c>
      <c r="F108" s="7">
        <f t="shared" si="58"/>
        <v>34913.628706917181</v>
      </c>
      <c r="G108" s="7">
        <f t="shared" si="43"/>
        <v>1000</v>
      </c>
      <c r="H108" s="7">
        <f t="shared" si="68"/>
        <v>9542.4257517795395</v>
      </c>
      <c r="I108" s="14">
        <f t="shared" si="59"/>
        <v>31.941199690575353</v>
      </c>
      <c r="J108" s="14">
        <f t="shared" si="69"/>
        <v>280.29644305006127</v>
      </c>
      <c r="K108" s="18"/>
      <c r="L108" s="7">
        <f t="shared" si="44"/>
        <v>7542.4257517795395</v>
      </c>
      <c r="M108" s="7">
        <f t="shared" si="70"/>
        <v>22627.277255338617</v>
      </c>
      <c r="N108" s="14">
        <f t="shared" si="60"/>
        <v>240.91412708892821</v>
      </c>
      <c r="O108" s="13">
        <f t="shared" si="71"/>
        <v>692.39105587961308</v>
      </c>
      <c r="P108" s="7">
        <f t="shared" si="61"/>
        <v>21677.052289426425</v>
      </c>
      <c r="Q108" s="12">
        <f t="shared" si="66"/>
        <v>98</v>
      </c>
      <c r="R108" s="9">
        <v>31.307527885217862</v>
      </c>
      <c r="S108" s="11">
        <f t="shared" si="67"/>
        <v>-2.8000000000000053E-2</v>
      </c>
      <c r="T108" s="10">
        <f t="shared" si="62"/>
        <v>1145628.1816805701</v>
      </c>
      <c r="U108" s="10">
        <f t="shared" si="38"/>
        <v>994298.76715457335</v>
      </c>
      <c r="V108" s="10">
        <f t="shared" si="63"/>
        <v>15000</v>
      </c>
      <c r="W108" s="10">
        <f t="shared" si="64"/>
        <v>578105.61333534098</v>
      </c>
      <c r="X108" s="9">
        <f t="shared" si="45"/>
        <v>479.11799535863031</v>
      </c>
      <c r="Y108" s="9">
        <f t="shared" si="39"/>
        <v>32238.213469135761</v>
      </c>
      <c r="AA108" s="10">
        <f t="shared" si="46"/>
        <v>7542.4257517795395</v>
      </c>
      <c r="AB108" s="10">
        <f t="shared" si="40"/>
        <v>746700.14942617493</v>
      </c>
      <c r="AC108" s="23"/>
      <c r="AD108" s="25">
        <f t="shared" si="47"/>
        <v>-7542.4257517795395</v>
      </c>
      <c r="AE108" s="25">
        <f t="shared" si="48"/>
        <v>-7542.4257517795395</v>
      </c>
      <c r="AF108" s="25">
        <f t="shared" si="49"/>
        <v>-1000</v>
      </c>
      <c r="AG108" s="25">
        <f t="shared" si="50"/>
        <v>0</v>
      </c>
      <c r="AH108" s="25">
        <f t="shared" si="51"/>
        <v>0</v>
      </c>
      <c r="AI108" s="25">
        <f t="shared" si="52"/>
        <v>0</v>
      </c>
      <c r="AJ108" s="25">
        <f t="shared" si="53"/>
        <v>0</v>
      </c>
      <c r="AK108" s="25">
        <f t="shared" si="54"/>
        <v>0</v>
      </c>
      <c r="AL108" s="25">
        <f t="shared" si="55"/>
        <v>0</v>
      </c>
      <c r="AM108" s="25">
        <f t="shared" si="56"/>
        <v>0</v>
      </c>
    </row>
    <row r="109" spans="1:39" x14ac:dyDescent="0.3">
      <c r="A109" s="4">
        <f t="shared" si="65"/>
        <v>100</v>
      </c>
      <c r="B109">
        <v>37.068113016097946</v>
      </c>
      <c r="C109" s="5">
        <f t="shared" si="41"/>
        <v>3</v>
      </c>
      <c r="D109" s="6">
        <f t="shared" si="57"/>
        <v>0.18399999999999994</v>
      </c>
      <c r="E109" s="7">
        <f t="shared" si="42"/>
        <v>23006.498026021571</v>
      </c>
      <c r="F109" s="7">
        <f t="shared" si="58"/>
        <v>59097.736388989942</v>
      </c>
      <c r="G109" s="7">
        <f t="shared" si="43"/>
        <v>1000</v>
      </c>
      <c r="H109" s="7">
        <f t="shared" si="68"/>
        <v>10542.425751779539</v>
      </c>
      <c r="I109" s="14">
        <f t="shared" si="59"/>
        <v>26.977364603526482</v>
      </c>
      <c r="J109" s="14">
        <f t="shared" si="69"/>
        <v>307.27380765358777</v>
      </c>
      <c r="K109" s="18"/>
      <c r="L109" s="7">
        <f t="shared" si="44"/>
        <v>7542.4257517795395</v>
      </c>
      <c r="M109" s="7">
        <f t="shared" si="70"/>
        <v>30169.703007118158</v>
      </c>
      <c r="N109" s="14">
        <f t="shared" si="60"/>
        <v>203.47476950078396</v>
      </c>
      <c r="O109" s="13">
        <f t="shared" si="71"/>
        <v>895.86582538039704</v>
      </c>
      <c r="P109" s="7">
        <f t="shared" si="61"/>
        <v>33208.055662460429</v>
      </c>
      <c r="Q109" s="12">
        <f t="shared" si="66"/>
        <v>99</v>
      </c>
      <c r="R109" s="9">
        <v>37.068113016097946</v>
      </c>
      <c r="S109" s="11">
        <f t="shared" si="67"/>
        <v>0.18399999999999994</v>
      </c>
      <c r="T109" s="10">
        <f t="shared" si="62"/>
        <v>1162780.3624942855</v>
      </c>
      <c r="U109" s="10">
        <f t="shared" si="38"/>
        <v>1195009.7403110147</v>
      </c>
      <c r="V109" s="10">
        <f t="shared" si="63"/>
        <v>1000</v>
      </c>
      <c r="W109" s="10">
        <f t="shared" si="64"/>
        <v>579105.61333534098</v>
      </c>
      <c r="X109" s="9">
        <f t="shared" si="45"/>
        <v>26.977364603526482</v>
      </c>
      <c r="Y109" s="9">
        <f t="shared" si="39"/>
        <v>32265.190833739289</v>
      </c>
      <c r="AA109" s="10">
        <f t="shared" si="46"/>
        <v>7542.4257517795395</v>
      </c>
      <c r="AB109" s="10">
        <f t="shared" si="40"/>
        <v>754242.57517795451</v>
      </c>
      <c r="AC109" s="23"/>
      <c r="AD109" s="25">
        <f t="shared" si="47"/>
        <v>-7542.4257517795395</v>
      </c>
      <c r="AE109" s="25">
        <f t="shared" si="48"/>
        <v>-7542.4257517795395</v>
      </c>
      <c r="AF109" s="25">
        <f t="shared" si="49"/>
        <v>-1000</v>
      </c>
      <c r="AG109" s="25">
        <f t="shared" si="50"/>
        <v>0</v>
      </c>
      <c r="AH109" s="25">
        <f t="shared" si="51"/>
        <v>0</v>
      </c>
      <c r="AI109" s="25">
        <f t="shared" si="52"/>
        <v>0</v>
      </c>
      <c r="AJ109" s="25">
        <f t="shared" si="53"/>
        <v>0</v>
      </c>
      <c r="AK109" s="25">
        <f t="shared" si="54"/>
        <v>0</v>
      </c>
      <c r="AL109" s="25">
        <f t="shared" si="55"/>
        <v>0</v>
      </c>
      <c r="AM109" s="25">
        <f t="shared" si="56"/>
        <v>0</v>
      </c>
    </row>
    <row r="110" spans="1:39" x14ac:dyDescent="0.3">
      <c r="A110" s="4">
        <f t="shared" si="65"/>
        <v>101</v>
      </c>
      <c r="B110">
        <v>45.593779009800471</v>
      </c>
      <c r="C110" s="5">
        <f t="shared" si="41"/>
        <v>4</v>
      </c>
      <c r="D110" s="6">
        <f t="shared" si="57"/>
        <v>0.22999999999999993</v>
      </c>
      <c r="E110" s="7">
        <f t="shared" si="42"/>
        <v>30803.498142616067</v>
      </c>
      <c r="F110" s="7">
        <f t="shared" si="58"/>
        <v>73920.215758457634</v>
      </c>
      <c r="G110" s="7">
        <f t="shared" si="43"/>
        <v>1000</v>
      </c>
      <c r="H110" s="7">
        <f t="shared" si="68"/>
        <v>11542.425751779539</v>
      </c>
      <c r="I110" s="14">
        <f t="shared" si="59"/>
        <v>21.93281675083454</v>
      </c>
      <c r="J110" s="14">
        <f t="shared" si="69"/>
        <v>329.20662440442231</v>
      </c>
      <c r="K110" s="18"/>
      <c r="L110" s="7">
        <f t="shared" si="44"/>
        <v>7542.4257517795395</v>
      </c>
      <c r="M110" s="7">
        <f t="shared" si="70"/>
        <v>37712.128758897699</v>
      </c>
      <c r="N110" s="14">
        <f t="shared" si="60"/>
        <v>165.42664187055607</v>
      </c>
      <c r="O110" s="13">
        <f t="shared" si="71"/>
        <v>1061.292467250953</v>
      </c>
      <c r="P110" s="7">
        <f t="shared" si="61"/>
        <v>48388.334216605857</v>
      </c>
      <c r="Q110" s="12">
        <f t="shared" si="66"/>
        <v>100</v>
      </c>
      <c r="R110" s="9">
        <v>45.593779009800471</v>
      </c>
      <c r="S110" s="11">
        <f t="shared" si="67"/>
        <v>0.22999999999999993</v>
      </c>
      <c r="T110" s="10">
        <f t="shared" si="62"/>
        <v>1180075.4781481151</v>
      </c>
      <c r="U110" s="10">
        <f t="shared" si="38"/>
        <v>1471091.9805825481</v>
      </c>
      <c r="V110" s="10">
        <f t="shared" si="63"/>
        <v>1000</v>
      </c>
      <c r="W110" s="10">
        <f t="shared" si="64"/>
        <v>580105.61333534098</v>
      </c>
      <c r="X110" s="9">
        <f t="shared" si="45"/>
        <v>21.93281675083454</v>
      </c>
      <c r="Y110" s="9">
        <f t="shared" si="39"/>
        <v>32287.123650490124</v>
      </c>
      <c r="AA110" s="10">
        <f t="shared" si="46"/>
        <v>7542.4257517795395</v>
      </c>
      <c r="AB110" s="10">
        <f t="shared" si="40"/>
        <v>761785.00092973409</v>
      </c>
      <c r="AC110" s="23"/>
      <c r="AD110" s="25">
        <f t="shared" si="47"/>
        <v>-7542.4257517795395</v>
      </c>
      <c r="AE110" s="25">
        <f t="shared" si="48"/>
        <v>-7542.4257517795395</v>
      </c>
      <c r="AF110" s="25">
        <f t="shared" si="49"/>
        <v>-1000</v>
      </c>
      <c r="AG110" s="25">
        <f t="shared" si="50"/>
        <v>0</v>
      </c>
      <c r="AH110" s="25">
        <f t="shared" si="51"/>
        <v>0</v>
      </c>
      <c r="AI110" s="25">
        <f t="shared" si="52"/>
        <v>0</v>
      </c>
      <c r="AJ110" s="25">
        <f t="shared" si="53"/>
        <v>0</v>
      </c>
      <c r="AK110" s="25">
        <f t="shared" si="54"/>
        <v>0</v>
      </c>
      <c r="AL110" s="25">
        <f t="shared" si="55"/>
        <v>0</v>
      </c>
      <c r="AM110" s="25">
        <f t="shared" si="56"/>
        <v>0</v>
      </c>
    </row>
    <row r="111" spans="1:39" x14ac:dyDescent="0.3">
      <c r="A111" s="4">
        <f t="shared" si="65"/>
        <v>102</v>
      </c>
      <c r="B111">
        <v>45.867341683859273</v>
      </c>
      <c r="C111" s="5">
        <f t="shared" si="41"/>
        <v>5</v>
      </c>
      <c r="D111" s="6">
        <f t="shared" si="57"/>
        <v>5.9999999999999767E-3</v>
      </c>
      <c r="E111" s="7">
        <f t="shared" si="42"/>
        <v>38665.473260182145</v>
      </c>
      <c r="F111" s="7">
        <f t="shared" si="58"/>
        <v>75369.737053008386</v>
      </c>
      <c r="G111" s="7">
        <f t="shared" si="43"/>
        <v>1000</v>
      </c>
      <c r="H111" s="7">
        <f t="shared" si="68"/>
        <v>12542.425751779539</v>
      </c>
      <c r="I111" s="14">
        <f t="shared" si="59"/>
        <v>21.802004722499543</v>
      </c>
      <c r="J111" s="14">
        <f t="shared" si="69"/>
        <v>351.00862912692185</v>
      </c>
      <c r="K111" s="18"/>
      <c r="L111" s="7">
        <f t="shared" si="44"/>
        <v>7542.4257517795395</v>
      </c>
      <c r="M111" s="7">
        <f t="shared" si="70"/>
        <v>45254.554510677241</v>
      </c>
      <c r="N111" s="14">
        <f t="shared" si="60"/>
        <v>164.44000185939967</v>
      </c>
      <c r="O111" s="13">
        <f t="shared" si="71"/>
        <v>1225.7324691103527</v>
      </c>
      <c r="P111" s="7">
        <f t="shared" si="61"/>
        <v>56221.089973685026</v>
      </c>
      <c r="Q111" s="12">
        <f t="shared" si="66"/>
        <v>101</v>
      </c>
      <c r="R111" s="9">
        <v>45.867341683859273</v>
      </c>
      <c r="S111" s="11">
        <f t="shared" si="67"/>
        <v>5.9999999999999767E-3</v>
      </c>
      <c r="T111" s="10">
        <f t="shared" si="62"/>
        <v>1197514.7197657272</v>
      </c>
      <c r="U111" s="10">
        <f t="shared" ref="U111:U174" si="72">(U110+V110)*(1+S111)</f>
        <v>1480924.5324660433</v>
      </c>
      <c r="V111" s="10">
        <f t="shared" si="63"/>
        <v>1000</v>
      </c>
      <c r="W111" s="10">
        <f t="shared" si="64"/>
        <v>581105.61333534098</v>
      </c>
      <c r="X111" s="9">
        <f t="shared" si="45"/>
        <v>21.802004722499543</v>
      </c>
      <c r="Y111" s="9">
        <f t="shared" ref="Y111:Y174" si="73">Y110+X111</f>
        <v>32308.925655212624</v>
      </c>
      <c r="AA111" s="10">
        <f t="shared" si="46"/>
        <v>7542.4257517795395</v>
      </c>
      <c r="AB111" s="10">
        <f t="shared" ref="AB111:AB174" si="74">AB110+AA111</f>
        <v>769327.42668151367</v>
      </c>
      <c r="AC111" s="23"/>
      <c r="AD111" s="25">
        <f t="shared" si="47"/>
        <v>-7542.4257517795395</v>
      </c>
      <c r="AE111" s="25">
        <f t="shared" si="48"/>
        <v>-7542.4257517795395</v>
      </c>
      <c r="AF111" s="25">
        <f t="shared" si="49"/>
        <v>-1000</v>
      </c>
      <c r="AG111" s="25">
        <f t="shared" si="50"/>
        <v>0</v>
      </c>
      <c r="AH111" s="25">
        <f t="shared" si="51"/>
        <v>0</v>
      </c>
      <c r="AI111" s="25">
        <f t="shared" si="52"/>
        <v>0</v>
      </c>
      <c r="AJ111" s="25">
        <f t="shared" si="53"/>
        <v>0</v>
      </c>
      <c r="AK111" s="25">
        <f t="shared" si="54"/>
        <v>0</v>
      </c>
      <c r="AL111" s="25">
        <f t="shared" si="55"/>
        <v>0</v>
      </c>
      <c r="AM111" s="25">
        <f t="shared" si="56"/>
        <v>0</v>
      </c>
    </row>
    <row r="112" spans="1:39" x14ac:dyDescent="0.3">
      <c r="A112" s="4">
        <f t="shared" si="65"/>
        <v>103</v>
      </c>
      <c r="B112">
        <v>47.426831301110489</v>
      </c>
      <c r="C112" s="5">
        <f t="shared" si="41"/>
        <v>6</v>
      </c>
      <c r="D112" s="6">
        <f t="shared" si="57"/>
        <v>3.4000000000000023E-2</v>
      </c>
      <c r="E112" s="7">
        <f t="shared" si="42"/>
        <v>46592.964837061445</v>
      </c>
      <c r="F112" s="7">
        <f t="shared" si="58"/>
        <v>78966.308112810671</v>
      </c>
      <c r="G112" s="7">
        <f t="shared" si="43"/>
        <v>1000</v>
      </c>
      <c r="H112" s="7">
        <f t="shared" si="68"/>
        <v>13542.425751779539</v>
      </c>
      <c r="I112" s="14">
        <f t="shared" si="59"/>
        <v>21.085110950192981</v>
      </c>
      <c r="J112" s="14">
        <f t="shared" si="69"/>
        <v>372.09374007711483</v>
      </c>
      <c r="K112" s="18"/>
      <c r="L112" s="7">
        <f t="shared" si="44"/>
        <v>7542.4257517795395</v>
      </c>
      <c r="M112" s="7">
        <f t="shared" si="70"/>
        <v>52796.980262456782</v>
      </c>
      <c r="N112" s="14">
        <f t="shared" si="60"/>
        <v>159.0328838098643</v>
      </c>
      <c r="O112" s="13">
        <f t="shared" si="71"/>
        <v>1384.7653529202171</v>
      </c>
      <c r="P112" s="7">
        <f t="shared" si="61"/>
        <v>65675.032784569863</v>
      </c>
      <c r="Q112" s="12">
        <f t="shared" si="66"/>
        <v>102</v>
      </c>
      <c r="R112" s="9">
        <v>47.426831301110489</v>
      </c>
      <c r="S112" s="11">
        <f t="shared" si="67"/>
        <v>3.4000000000000023E-2</v>
      </c>
      <c r="T112" s="10">
        <f t="shared" si="62"/>
        <v>1215099.2883968195</v>
      </c>
      <c r="U112" s="10">
        <f t="shared" si="72"/>
        <v>1532309.9665698889</v>
      </c>
      <c r="V112" s="10">
        <f t="shared" si="63"/>
        <v>1000</v>
      </c>
      <c r="W112" s="10">
        <f t="shared" si="64"/>
        <v>582105.61333534098</v>
      </c>
      <c r="X112" s="9">
        <f t="shared" si="45"/>
        <v>21.085110950192981</v>
      </c>
      <c r="Y112" s="9">
        <f t="shared" si="73"/>
        <v>32330.010766162817</v>
      </c>
      <c r="AA112" s="10">
        <f t="shared" si="46"/>
        <v>7542.4257517795395</v>
      </c>
      <c r="AB112" s="10">
        <f t="shared" si="74"/>
        <v>776869.85243329324</v>
      </c>
      <c r="AC112" s="23"/>
      <c r="AD112" s="25">
        <f t="shared" si="47"/>
        <v>-7542.4257517795395</v>
      </c>
      <c r="AE112" s="25">
        <f t="shared" si="48"/>
        <v>-7542.4257517795395</v>
      </c>
      <c r="AF112" s="25">
        <f t="shared" si="49"/>
        <v>-1000</v>
      </c>
      <c r="AG112" s="25">
        <f t="shared" si="50"/>
        <v>0</v>
      </c>
      <c r="AH112" s="25">
        <f t="shared" si="51"/>
        <v>0</v>
      </c>
      <c r="AI112" s="25">
        <f t="shared" si="52"/>
        <v>0</v>
      </c>
      <c r="AJ112" s="25">
        <f t="shared" si="53"/>
        <v>0</v>
      </c>
      <c r="AK112" s="25">
        <f t="shared" si="54"/>
        <v>0</v>
      </c>
      <c r="AL112" s="25">
        <f t="shared" si="55"/>
        <v>0</v>
      </c>
      <c r="AM112" s="25">
        <f t="shared" si="56"/>
        <v>0</v>
      </c>
    </row>
    <row r="113" spans="1:39" x14ac:dyDescent="0.3">
      <c r="A113" s="4">
        <f t="shared" si="65"/>
        <v>104</v>
      </c>
      <c r="B113">
        <v>46.668002000292724</v>
      </c>
      <c r="C113" s="5">
        <f t="shared" si="41"/>
        <v>7</v>
      </c>
      <c r="D113" s="6">
        <f t="shared" si="57"/>
        <v>-1.5999999999999955E-2</v>
      </c>
      <c r="E113" s="7">
        <f t="shared" si="42"/>
        <v>54586.518843747828</v>
      </c>
      <c r="F113" s="7">
        <f t="shared" si="58"/>
        <v>78686.84718300571</v>
      </c>
      <c r="G113" s="7">
        <f t="shared" si="43"/>
        <v>1000</v>
      </c>
      <c r="H113" s="7">
        <f t="shared" si="68"/>
        <v>14542.425751779539</v>
      </c>
      <c r="I113" s="14">
        <f t="shared" si="59"/>
        <v>21.427958282716443</v>
      </c>
      <c r="J113" s="14">
        <f t="shared" si="69"/>
        <v>393.52169835983125</v>
      </c>
      <c r="K113" s="18"/>
      <c r="L113" s="7">
        <f t="shared" si="44"/>
        <v>7542.4257517795395</v>
      </c>
      <c r="M113" s="7">
        <f t="shared" si="70"/>
        <v>60339.406014236323</v>
      </c>
      <c r="N113" s="14">
        <f t="shared" si="60"/>
        <v>161.61878435961819</v>
      </c>
      <c r="O113" s="13">
        <f t="shared" si="71"/>
        <v>1546.3841372798352</v>
      </c>
      <c r="P113" s="7">
        <f t="shared" si="61"/>
        <v>72166.658011796288</v>
      </c>
      <c r="Q113" s="12">
        <f t="shared" si="66"/>
        <v>103</v>
      </c>
      <c r="R113" s="9">
        <v>46.668002000292724</v>
      </c>
      <c r="S113" s="11">
        <f t="shared" si="67"/>
        <v>-1.5999999999999955E-2</v>
      </c>
      <c r="T113" s="10">
        <f t="shared" si="62"/>
        <v>1232830.3950998366</v>
      </c>
      <c r="U113" s="10">
        <f t="shared" si="72"/>
        <v>1508777.0071047707</v>
      </c>
      <c r="V113" s="10">
        <f t="shared" si="63"/>
        <v>1000</v>
      </c>
      <c r="W113" s="10">
        <f t="shared" si="64"/>
        <v>583105.61333534098</v>
      </c>
      <c r="X113" s="9">
        <f t="shared" si="45"/>
        <v>21.427958282716443</v>
      </c>
      <c r="Y113" s="9">
        <f t="shared" si="73"/>
        <v>32351.438724445532</v>
      </c>
      <c r="AA113" s="10">
        <f t="shared" si="46"/>
        <v>7542.4257517795395</v>
      </c>
      <c r="AB113" s="10">
        <f t="shared" si="74"/>
        <v>784412.27818507282</v>
      </c>
      <c r="AC113" s="23"/>
      <c r="AD113" s="25">
        <f t="shared" si="47"/>
        <v>-7542.4257517795395</v>
      </c>
      <c r="AE113" s="25">
        <f t="shared" si="48"/>
        <v>-7542.4257517795395</v>
      </c>
      <c r="AF113" s="25">
        <f t="shared" si="49"/>
        <v>-1000</v>
      </c>
      <c r="AG113" s="25">
        <f t="shared" si="50"/>
        <v>0</v>
      </c>
      <c r="AH113" s="25">
        <f t="shared" si="51"/>
        <v>0</v>
      </c>
      <c r="AI113" s="25">
        <f t="shared" si="52"/>
        <v>0</v>
      </c>
      <c r="AJ113" s="25">
        <f t="shared" si="53"/>
        <v>0</v>
      </c>
      <c r="AK113" s="25">
        <f t="shared" si="54"/>
        <v>0</v>
      </c>
      <c r="AL113" s="25">
        <f t="shared" si="55"/>
        <v>0</v>
      </c>
      <c r="AM113" s="25">
        <f t="shared" si="56"/>
        <v>0</v>
      </c>
    </row>
    <row r="114" spans="1:39" x14ac:dyDescent="0.3">
      <c r="A114" s="4">
        <f t="shared" si="65"/>
        <v>105</v>
      </c>
      <c r="B114">
        <v>52.081490232326686</v>
      </c>
      <c r="C114" s="5">
        <f t="shared" si="41"/>
        <v>8</v>
      </c>
      <c r="D114" s="6">
        <f t="shared" si="57"/>
        <v>0.11600000000000014</v>
      </c>
      <c r="E114" s="7">
        <f t="shared" si="42"/>
        <v>62646.685800490181</v>
      </c>
      <c r="F114" s="7">
        <f t="shared" si="58"/>
        <v>88930.521456234375</v>
      </c>
      <c r="G114" s="7">
        <f t="shared" si="43"/>
        <v>1000</v>
      </c>
      <c r="H114" s="7">
        <f t="shared" si="68"/>
        <v>15542.425751779539</v>
      </c>
      <c r="I114" s="14">
        <f t="shared" si="59"/>
        <v>19.200679464799677</v>
      </c>
      <c r="J114" s="14">
        <f t="shared" si="69"/>
        <v>412.72237782463094</v>
      </c>
      <c r="K114" s="18"/>
      <c r="L114" s="7">
        <f t="shared" si="44"/>
        <v>7542.4257517795395</v>
      </c>
      <c r="M114" s="7">
        <f t="shared" si="70"/>
        <v>67881.831766015865</v>
      </c>
      <c r="N114" s="14">
        <f t="shared" si="60"/>
        <v>144.81969924696966</v>
      </c>
      <c r="O114" s="13">
        <f t="shared" si="71"/>
        <v>1691.2038365268049</v>
      </c>
      <c r="P114" s="7">
        <f t="shared" si="61"/>
        <v>88080.416092944215</v>
      </c>
      <c r="Q114" s="12">
        <f t="shared" si="66"/>
        <v>104</v>
      </c>
      <c r="R114" s="9">
        <v>52.081490232326686</v>
      </c>
      <c r="S114" s="11">
        <f t="shared" si="67"/>
        <v>0.11600000000000014</v>
      </c>
      <c r="T114" s="10">
        <f t="shared" si="62"/>
        <v>1250709.2610253799</v>
      </c>
      <c r="U114" s="10">
        <f t="shared" si="72"/>
        <v>1684911.1399289244</v>
      </c>
      <c r="V114" s="10">
        <f t="shared" si="63"/>
        <v>1000</v>
      </c>
      <c r="W114" s="10">
        <f t="shared" si="64"/>
        <v>584105.61333534098</v>
      </c>
      <c r="X114" s="9">
        <f t="shared" si="45"/>
        <v>19.200679464799677</v>
      </c>
      <c r="Y114" s="9">
        <f t="shared" si="73"/>
        <v>32370.639403910332</v>
      </c>
      <c r="AA114" s="10">
        <f t="shared" si="46"/>
        <v>7542.4257517795395</v>
      </c>
      <c r="AB114" s="10">
        <f t="shared" si="74"/>
        <v>791954.7039368524</v>
      </c>
      <c r="AC114" s="23"/>
      <c r="AD114" s="25">
        <f t="shared" si="47"/>
        <v>-7542.4257517795395</v>
      </c>
      <c r="AE114" s="25">
        <f t="shared" si="48"/>
        <v>-7542.4257517795395</v>
      </c>
      <c r="AF114" s="25">
        <f t="shared" si="49"/>
        <v>-1000</v>
      </c>
      <c r="AG114" s="25">
        <f t="shared" si="50"/>
        <v>0</v>
      </c>
      <c r="AH114" s="25">
        <f t="shared" si="51"/>
        <v>0</v>
      </c>
      <c r="AI114" s="25">
        <f t="shared" si="52"/>
        <v>0</v>
      </c>
      <c r="AJ114" s="25">
        <f t="shared" si="53"/>
        <v>0</v>
      </c>
      <c r="AK114" s="25">
        <f t="shared" si="54"/>
        <v>0</v>
      </c>
      <c r="AL114" s="25">
        <f t="shared" si="55"/>
        <v>0</v>
      </c>
      <c r="AM114" s="25">
        <f t="shared" si="56"/>
        <v>0</v>
      </c>
    </row>
    <row r="115" spans="1:39" x14ac:dyDescent="0.3">
      <c r="A115" s="4">
        <f t="shared" si="65"/>
        <v>106</v>
      </c>
      <c r="B115">
        <v>51.404430859306437</v>
      </c>
      <c r="C115" s="5">
        <f t="shared" si="41"/>
        <v>9</v>
      </c>
      <c r="D115" s="6">
        <f t="shared" si="57"/>
        <v>-1.3000000000000045E-2</v>
      </c>
      <c r="E115" s="7">
        <f t="shared" si="42"/>
        <v>70774.020815205207</v>
      </c>
      <c r="F115" s="7">
        <f t="shared" si="58"/>
        <v>88761.424677303323</v>
      </c>
      <c r="G115" s="7">
        <f t="shared" si="43"/>
        <v>1000</v>
      </c>
      <c r="H115" s="7">
        <f t="shared" si="68"/>
        <v>16542.425751779541</v>
      </c>
      <c r="I115" s="14">
        <f t="shared" si="59"/>
        <v>19.453575952177992</v>
      </c>
      <c r="J115" s="14">
        <f t="shared" si="69"/>
        <v>432.17595377680891</v>
      </c>
      <c r="K115" s="18"/>
      <c r="L115" s="7">
        <f t="shared" si="44"/>
        <v>7542.4257517795395</v>
      </c>
      <c r="M115" s="7">
        <f t="shared" si="70"/>
        <v>75424.257517795399</v>
      </c>
      <c r="N115" s="14">
        <f t="shared" si="60"/>
        <v>146.72715222590645</v>
      </c>
      <c r="O115" s="13">
        <f t="shared" si="71"/>
        <v>1837.9309887527113</v>
      </c>
      <c r="P115" s="7">
        <f t="shared" si="61"/>
        <v>94477.796435515469</v>
      </c>
      <c r="Q115" s="12">
        <f t="shared" si="66"/>
        <v>105</v>
      </c>
      <c r="R115" s="9">
        <v>51.404430859306437</v>
      </c>
      <c r="S115" s="11">
        <f t="shared" si="67"/>
        <v>-1.3000000000000045E-2</v>
      </c>
      <c r="T115" s="10">
        <f t="shared" si="62"/>
        <v>1268737.1175003024</v>
      </c>
      <c r="U115" s="10">
        <f t="shared" si="72"/>
        <v>1663994.2951098483</v>
      </c>
      <c r="V115" s="10">
        <f t="shared" si="63"/>
        <v>1000</v>
      </c>
      <c r="W115" s="10">
        <f t="shared" si="64"/>
        <v>585105.61333534098</v>
      </c>
      <c r="X115" s="9">
        <f t="shared" si="45"/>
        <v>19.453575952177992</v>
      </c>
      <c r="Y115" s="9">
        <f t="shared" si="73"/>
        <v>32390.092979862511</v>
      </c>
      <c r="AA115" s="10">
        <f t="shared" si="46"/>
        <v>7542.4257517795395</v>
      </c>
      <c r="AB115" s="10">
        <f t="shared" si="74"/>
        <v>799497.12968863198</v>
      </c>
      <c r="AC115" s="23"/>
      <c r="AD115" s="25">
        <f t="shared" si="47"/>
        <v>-7542.4257517795395</v>
      </c>
      <c r="AE115" s="25">
        <f t="shared" si="48"/>
        <v>-7542.4257517795395</v>
      </c>
      <c r="AF115" s="25">
        <f t="shared" si="49"/>
        <v>-1000</v>
      </c>
      <c r="AG115" s="25">
        <f t="shared" si="50"/>
        <v>0</v>
      </c>
      <c r="AH115" s="25">
        <f t="shared" si="51"/>
        <v>0</v>
      </c>
      <c r="AI115" s="25">
        <f t="shared" si="52"/>
        <v>0</v>
      </c>
      <c r="AJ115" s="25">
        <f t="shared" si="53"/>
        <v>0</v>
      </c>
      <c r="AK115" s="25">
        <f t="shared" si="54"/>
        <v>0</v>
      </c>
      <c r="AL115" s="25">
        <f t="shared" si="55"/>
        <v>0</v>
      </c>
      <c r="AM115" s="25">
        <f t="shared" si="56"/>
        <v>0</v>
      </c>
    </row>
    <row r="116" spans="1:39" x14ac:dyDescent="0.3">
      <c r="A116" s="4">
        <f t="shared" si="65"/>
        <v>107</v>
      </c>
      <c r="B116">
        <v>55.568189758910258</v>
      </c>
      <c r="C116" s="5">
        <f t="shared" si="41"/>
        <v>10</v>
      </c>
      <c r="D116" s="6">
        <f t="shared" si="57"/>
        <v>8.0999999999999975E-2</v>
      </c>
      <c r="E116" s="7">
        <f t="shared" si="42"/>
        <v>78969.083621709666</v>
      </c>
      <c r="F116" s="7">
        <f t="shared" si="58"/>
        <v>97032.10007616489</v>
      </c>
      <c r="G116" s="7">
        <f t="shared" si="43"/>
        <v>1000</v>
      </c>
      <c r="H116" s="7">
        <f t="shared" si="68"/>
        <v>17542.425751779541</v>
      </c>
      <c r="I116" s="14">
        <f t="shared" si="59"/>
        <v>17.995907448823306</v>
      </c>
      <c r="J116" s="14">
        <f t="shared" si="69"/>
        <v>450.1718612256322</v>
      </c>
      <c r="K116" s="18"/>
      <c r="L116" s="7">
        <f t="shared" si="44"/>
        <v>7542.4257517795395</v>
      </c>
      <c r="M116" s="7">
        <f t="shared" si="70"/>
        <v>82966.683269574933</v>
      </c>
      <c r="N116" s="14">
        <f t="shared" si="60"/>
        <v>135.73279576864613</v>
      </c>
      <c r="O116" s="13">
        <f t="shared" si="71"/>
        <v>1973.6637845213575</v>
      </c>
      <c r="P116" s="7">
        <f t="shared" si="61"/>
        <v>109672.92369857176</v>
      </c>
      <c r="Q116" s="12">
        <f t="shared" si="66"/>
        <v>106</v>
      </c>
      <c r="R116" s="9">
        <v>55.568189758910258</v>
      </c>
      <c r="S116" s="11">
        <f t="shared" si="67"/>
        <v>8.0999999999999975E-2</v>
      </c>
      <c r="T116" s="10">
        <f t="shared" si="62"/>
        <v>1286915.2061125159</v>
      </c>
      <c r="U116" s="10">
        <f t="shared" si="72"/>
        <v>1799858.833013746</v>
      </c>
      <c r="V116" s="10">
        <f t="shared" si="63"/>
        <v>1000</v>
      </c>
      <c r="W116" s="10">
        <f t="shared" si="64"/>
        <v>586105.61333534098</v>
      </c>
      <c r="X116" s="9">
        <f t="shared" si="45"/>
        <v>17.995907448823306</v>
      </c>
      <c r="Y116" s="9">
        <f t="shared" si="73"/>
        <v>32408.088887311333</v>
      </c>
      <c r="AA116" s="10">
        <f t="shared" si="46"/>
        <v>7542.4257517795395</v>
      </c>
      <c r="AB116" s="10">
        <f t="shared" si="74"/>
        <v>807039.55544041155</v>
      </c>
      <c r="AC116" s="23"/>
      <c r="AD116" s="25">
        <f t="shared" si="47"/>
        <v>-7542.4257517795395</v>
      </c>
      <c r="AE116" s="25">
        <f t="shared" si="48"/>
        <v>-7542.4257517795395</v>
      </c>
      <c r="AF116" s="25">
        <f t="shared" si="49"/>
        <v>-1000</v>
      </c>
      <c r="AG116" s="25">
        <f t="shared" si="50"/>
        <v>0</v>
      </c>
      <c r="AH116" s="25">
        <f t="shared" si="51"/>
        <v>0</v>
      </c>
      <c r="AI116" s="25">
        <f t="shared" si="52"/>
        <v>0</v>
      </c>
      <c r="AJ116" s="25">
        <f t="shared" si="53"/>
        <v>0</v>
      </c>
      <c r="AK116" s="25">
        <f t="shared" si="54"/>
        <v>0</v>
      </c>
      <c r="AL116" s="25">
        <f t="shared" si="55"/>
        <v>0</v>
      </c>
      <c r="AM116" s="25">
        <f t="shared" si="56"/>
        <v>0</v>
      </c>
    </row>
    <row r="117" spans="1:39" x14ac:dyDescent="0.3">
      <c r="A117" s="4">
        <f t="shared" si="65"/>
        <v>108</v>
      </c>
      <c r="B117">
        <v>52.345234752893461</v>
      </c>
      <c r="C117" s="5">
        <f t="shared" si="41"/>
        <v>11</v>
      </c>
      <c r="D117" s="6">
        <f t="shared" si="57"/>
        <v>-5.8000000000000031E-2</v>
      </c>
      <c r="E117" s="7">
        <f t="shared" si="42"/>
        <v>87232.438618268163</v>
      </c>
      <c r="F117" s="7">
        <f t="shared" si="58"/>
        <v>92346.238271747323</v>
      </c>
      <c r="G117" s="7">
        <f t="shared" si="43"/>
        <v>2428.6260983003795</v>
      </c>
      <c r="H117" s="7">
        <f t="shared" si="68"/>
        <v>19971.051850079923</v>
      </c>
      <c r="I117" s="14">
        <f t="shared" si="59"/>
        <v>46.396316871348702</v>
      </c>
      <c r="J117" s="14">
        <f t="shared" si="69"/>
        <v>496.56817809698089</v>
      </c>
      <c r="K117" s="18"/>
      <c r="L117" s="7">
        <f t="shared" si="44"/>
        <v>7542.4257517795395</v>
      </c>
      <c r="M117" s="7">
        <f t="shared" si="70"/>
        <v>90509.109021354467</v>
      </c>
      <c r="N117" s="14">
        <f t="shared" si="60"/>
        <v>144.09001673953944</v>
      </c>
      <c r="O117" s="13">
        <f t="shared" si="71"/>
        <v>2117.753801260897</v>
      </c>
      <c r="P117" s="7">
        <f t="shared" si="61"/>
        <v>110854.31987583415</v>
      </c>
      <c r="Q117" s="12">
        <f t="shared" si="66"/>
        <v>107</v>
      </c>
      <c r="R117" s="9">
        <v>52.345234752893461</v>
      </c>
      <c r="S117" s="11">
        <f t="shared" si="67"/>
        <v>-5.8000000000000031E-2</v>
      </c>
      <c r="T117" s="10">
        <f t="shared" si="62"/>
        <v>1305244.7787964977</v>
      </c>
      <c r="U117" s="10">
        <f t="shared" si="72"/>
        <v>1696409.0206989485</v>
      </c>
      <c r="V117" s="10">
        <f t="shared" si="63"/>
        <v>1000</v>
      </c>
      <c r="W117" s="10">
        <f t="shared" si="64"/>
        <v>587105.61333534098</v>
      </c>
      <c r="X117" s="9">
        <f t="shared" si="45"/>
        <v>19.103935720619219</v>
      </c>
      <c r="Y117" s="9">
        <f t="shared" si="73"/>
        <v>32427.192823031954</v>
      </c>
      <c r="AA117" s="10">
        <f t="shared" si="46"/>
        <v>7542.4257517795395</v>
      </c>
      <c r="AB117" s="10">
        <f t="shared" si="74"/>
        <v>814581.98119219113</v>
      </c>
      <c r="AC117" s="23"/>
      <c r="AD117" s="25">
        <f t="shared" si="47"/>
        <v>-7542.4257517795395</v>
      </c>
      <c r="AE117" s="25">
        <f t="shared" si="48"/>
        <v>-7542.4257517795395</v>
      </c>
      <c r="AF117" s="25">
        <f t="shared" si="49"/>
        <v>-2428.6260983003795</v>
      </c>
      <c r="AG117" s="25">
        <f t="shared" si="50"/>
        <v>0</v>
      </c>
      <c r="AH117" s="25">
        <f t="shared" si="51"/>
        <v>0</v>
      </c>
      <c r="AI117" s="25">
        <f t="shared" si="52"/>
        <v>0</v>
      </c>
      <c r="AJ117" s="25">
        <f t="shared" si="53"/>
        <v>0</v>
      </c>
      <c r="AK117" s="25">
        <f t="shared" si="54"/>
        <v>0</v>
      </c>
      <c r="AL117" s="25">
        <f t="shared" si="55"/>
        <v>0</v>
      </c>
      <c r="AM117" s="25">
        <f t="shared" si="56"/>
        <v>0</v>
      </c>
    </row>
    <row r="118" spans="1:39" x14ac:dyDescent="0.3">
      <c r="A118" s="4">
        <f t="shared" si="65"/>
        <v>109</v>
      </c>
      <c r="B118">
        <v>53.339794213198431</v>
      </c>
      <c r="C118" s="5">
        <f t="shared" si="41"/>
        <v>12</v>
      </c>
      <c r="D118" s="6">
        <f t="shared" si="57"/>
        <v>1.8999999999999889E-2</v>
      </c>
      <c r="E118" s="7">
        <f t="shared" si="42"/>
        <v>95564.654906464842</v>
      </c>
      <c r="F118" s="7">
        <f t="shared" si="58"/>
        <v>95119.816798910513</v>
      </c>
      <c r="G118" s="7">
        <f t="shared" si="43"/>
        <v>7987.2638593338688</v>
      </c>
      <c r="H118" s="7">
        <f t="shared" si="68"/>
        <v>27958.315709413793</v>
      </c>
      <c r="I118" s="14">
        <f t="shared" si="59"/>
        <v>149.74305726431723</v>
      </c>
      <c r="J118" s="14">
        <f t="shared" si="69"/>
        <v>646.31123536129815</v>
      </c>
      <c r="K118" s="18"/>
      <c r="L118" s="7">
        <f t="shared" si="44"/>
        <v>7542.4257517795395</v>
      </c>
      <c r="M118" s="7">
        <f t="shared" si="70"/>
        <v>98051.534773134001</v>
      </c>
      <c r="N118" s="14">
        <f t="shared" si="60"/>
        <v>141.40335303193271</v>
      </c>
      <c r="O118" s="13">
        <f t="shared" si="71"/>
        <v>2259.1571542928295</v>
      </c>
      <c r="P118" s="7">
        <f t="shared" si="61"/>
        <v>120502.97770525451</v>
      </c>
      <c r="Q118" s="12">
        <f t="shared" si="66"/>
        <v>108</v>
      </c>
      <c r="R118" s="9">
        <v>53.339794213198431</v>
      </c>
      <c r="S118" s="11">
        <f t="shared" si="67"/>
        <v>1.8999999999999889E-2</v>
      </c>
      <c r="T118" s="10">
        <f t="shared" si="62"/>
        <v>1323727.0979195132</v>
      </c>
      <c r="U118" s="10">
        <f t="shared" si="72"/>
        <v>1729659.7920922283</v>
      </c>
      <c r="V118" s="10">
        <f t="shared" si="63"/>
        <v>1000</v>
      </c>
      <c r="W118" s="10">
        <f t="shared" si="64"/>
        <v>588105.61333534098</v>
      </c>
      <c r="X118" s="9">
        <f t="shared" si="45"/>
        <v>18.747728872050267</v>
      </c>
      <c r="Y118" s="9">
        <f t="shared" si="73"/>
        <v>32445.940551904005</v>
      </c>
      <c r="AA118" s="10">
        <f t="shared" si="46"/>
        <v>7542.4257517795395</v>
      </c>
      <c r="AB118" s="10">
        <f t="shared" si="74"/>
        <v>822124.40694397071</v>
      </c>
      <c r="AC118" s="23"/>
      <c r="AD118" s="25">
        <f t="shared" si="47"/>
        <v>-7542.4257517795395</v>
      </c>
      <c r="AE118" s="25">
        <f t="shared" si="48"/>
        <v>-7542.4257517795395</v>
      </c>
      <c r="AF118" s="25">
        <f t="shared" si="49"/>
        <v>-7987.2638593338688</v>
      </c>
      <c r="AG118" s="25">
        <f t="shared" si="50"/>
        <v>0</v>
      </c>
      <c r="AH118" s="25">
        <f t="shared" si="51"/>
        <v>0</v>
      </c>
      <c r="AI118" s="25">
        <f t="shared" si="52"/>
        <v>0</v>
      </c>
      <c r="AJ118" s="25">
        <f t="shared" si="53"/>
        <v>0</v>
      </c>
      <c r="AK118" s="25">
        <f t="shared" si="54"/>
        <v>0</v>
      </c>
      <c r="AL118" s="25">
        <f t="shared" si="55"/>
        <v>0</v>
      </c>
      <c r="AM118" s="25">
        <f t="shared" si="56"/>
        <v>0</v>
      </c>
    </row>
    <row r="119" spans="1:39" x14ac:dyDescent="0.3">
      <c r="A119" s="4">
        <f t="shared" si="65"/>
        <v>110</v>
      </c>
      <c r="B119">
        <v>52.166318740508068</v>
      </c>
      <c r="C119" s="5">
        <f t="shared" si="41"/>
        <v>13</v>
      </c>
      <c r="D119" s="6">
        <f t="shared" si="57"/>
        <v>-2.1999999999999957E-2</v>
      </c>
      <c r="E119" s="7">
        <f t="shared" si="42"/>
        <v>103966.30633039618</v>
      </c>
      <c r="F119" s="7">
        <f t="shared" si="58"/>
        <v>94005.180829334495</v>
      </c>
      <c r="G119" s="7">
        <f t="shared" si="43"/>
        <v>15000</v>
      </c>
      <c r="H119" s="7">
        <f t="shared" si="68"/>
        <v>42958.315709413793</v>
      </c>
      <c r="I119" s="14">
        <f t="shared" si="59"/>
        <v>287.54185386580161</v>
      </c>
      <c r="J119" s="14">
        <f t="shared" si="69"/>
        <v>933.85308922709976</v>
      </c>
      <c r="K119" s="18"/>
      <c r="L119" s="7">
        <f t="shared" si="44"/>
        <v>7542.4257517795395</v>
      </c>
      <c r="M119" s="7">
        <f t="shared" si="70"/>
        <v>105593.96052491353</v>
      </c>
      <c r="N119" s="14">
        <f t="shared" si="60"/>
        <v>144.58420555412343</v>
      </c>
      <c r="O119" s="13">
        <f t="shared" si="71"/>
        <v>2403.7413598469529</v>
      </c>
      <c r="P119" s="7">
        <f t="shared" si="61"/>
        <v>125394.33794751845</v>
      </c>
      <c r="Q119" s="12">
        <f t="shared" si="66"/>
        <v>109</v>
      </c>
      <c r="R119" s="9">
        <v>52.166318740508068</v>
      </c>
      <c r="S119" s="11">
        <f t="shared" si="67"/>
        <v>-2.1999999999999957E-2</v>
      </c>
      <c r="T119" s="10">
        <f t="shared" si="62"/>
        <v>1342363.4363685525</v>
      </c>
      <c r="U119" s="10">
        <f t="shared" si="72"/>
        <v>1692585.2766661996</v>
      </c>
      <c r="V119" s="10">
        <f t="shared" si="63"/>
        <v>1000</v>
      </c>
      <c r="W119" s="10">
        <f t="shared" si="64"/>
        <v>589105.61333534098</v>
      </c>
      <c r="X119" s="9">
        <f t="shared" si="45"/>
        <v>19.169456924386775</v>
      </c>
      <c r="Y119" s="9">
        <f t="shared" si="73"/>
        <v>32465.110008828393</v>
      </c>
      <c r="AA119" s="10">
        <f t="shared" si="46"/>
        <v>7542.4257517795395</v>
      </c>
      <c r="AB119" s="10">
        <f t="shared" si="74"/>
        <v>829666.83269575029</v>
      </c>
      <c r="AC119" s="23"/>
      <c r="AD119" s="25">
        <f t="shared" si="47"/>
        <v>-7542.4257517795395</v>
      </c>
      <c r="AE119" s="25">
        <f t="shared" si="48"/>
        <v>-7542.4257517795395</v>
      </c>
      <c r="AF119" s="25">
        <f t="shared" si="49"/>
        <v>-15000</v>
      </c>
      <c r="AG119" s="25">
        <f t="shared" si="50"/>
        <v>0</v>
      </c>
      <c r="AH119" s="25">
        <f t="shared" si="51"/>
        <v>0</v>
      </c>
      <c r="AI119" s="25">
        <f t="shared" si="52"/>
        <v>0</v>
      </c>
      <c r="AJ119" s="25">
        <f t="shared" si="53"/>
        <v>0</v>
      </c>
      <c r="AK119" s="25">
        <f t="shared" si="54"/>
        <v>0</v>
      </c>
      <c r="AL119" s="25">
        <f t="shared" si="55"/>
        <v>0</v>
      </c>
      <c r="AM119" s="25">
        <f t="shared" si="56"/>
        <v>0</v>
      </c>
    </row>
    <row r="120" spans="1:39" x14ac:dyDescent="0.3">
      <c r="A120" s="4">
        <f t="shared" si="65"/>
        <v>111</v>
      </c>
      <c r="B120">
        <v>56.078792646046168</v>
      </c>
      <c r="C120" s="5">
        <f t="shared" si="41"/>
        <v>14</v>
      </c>
      <c r="D120" s="6">
        <f t="shared" si="57"/>
        <v>7.49999999999999E-2</v>
      </c>
      <c r="E120" s="7">
        <f t="shared" si="42"/>
        <v>112437.97151619391</v>
      </c>
      <c r="F120" s="7">
        <f t="shared" si="58"/>
        <v>102130.56939153458</v>
      </c>
      <c r="G120" s="7">
        <f t="shared" si="43"/>
        <v>15000</v>
      </c>
      <c r="H120" s="7">
        <f t="shared" si="68"/>
        <v>57958.315709413793</v>
      </c>
      <c r="I120" s="14">
        <f t="shared" si="59"/>
        <v>267.48079429376901</v>
      </c>
      <c r="J120" s="14">
        <f t="shared" si="69"/>
        <v>1201.3338835208688</v>
      </c>
      <c r="K120" s="18"/>
      <c r="L120" s="7">
        <f t="shared" si="44"/>
        <v>7542.4257517795395</v>
      </c>
      <c r="M120" s="7">
        <f t="shared" si="70"/>
        <v>113136.38627669307</v>
      </c>
      <c r="N120" s="14">
        <f t="shared" si="60"/>
        <v>134.49693539918459</v>
      </c>
      <c r="O120" s="13">
        <f t="shared" si="71"/>
        <v>2538.2382952461376</v>
      </c>
      <c r="P120" s="7">
        <f t="shared" si="61"/>
        <v>142341.33904536185</v>
      </c>
      <c r="Q120" s="12">
        <f t="shared" si="66"/>
        <v>110</v>
      </c>
      <c r="R120" s="9">
        <v>56.078792646046168</v>
      </c>
      <c r="S120" s="11">
        <f t="shared" si="67"/>
        <v>7.49999999999999E-2</v>
      </c>
      <c r="T120" s="10">
        <f t="shared" si="62"/>
        <v>1361155.0776380021</v>
      </c>
      <c r="U120" s="10">
        <f t="shared" si="72"/>
        <v>1820604.1724161645</v>
      </c>
      <c r="V120" s="10">
        <f t="shared" si="63"/>
        <v>1000</v>
      </c>
      <c r="W120" s="10">
        <f t="shared" si="64"/>
        <v>590105.61333534098</v>
      </c>
      <c r="X120" s="9">
        <f t="shared" si="45"/>
        <v>17.832052952917934</v>
      </c>
      <c r="Y120" s="9">
        <f t="shared" si="73"/>
        <v>32482.942061781312</v>
      </c>
      <c r="AA120" s="10">
        <f t="shared" si="46"/>
        <v>7542.4257517795395</v>
      </c>
      <c r="AB120" s="10">
        <f t="shared" si="74"/>
        <v>837209.25844752986</v>
      </c>
      <c r="AC120" s="23"/>
      <c r="AD120" s="25">
        <f t="shared" si="47"/>
        <v>-7542.4257517795395</v>
      </c>
      <c r="AE120" s="25">
        <f t="shared" si="48"/>
        <v>-7542.4257517795395</v>
      </c>
      <c r="AF120" s="25">
        <f t="shared" si="49"/>
        <v>-15000</v>
      </c>
      <c r="AG120" s="25">
        <f t="shared" si="50"/>
        <v>0</v>
      </c>
      <c r="AH120" s="25">
        <f t="shared" si="51"/>
        <v>0</v>
      </c>
      <c r="AI120" s="25">
        <f t="shared" si="52"/>
        <v>0</v>
      </c>
      <c r="AJ120" s="25">
        <f t="shared" si="53"/>
        <v>0</v>
      </c>
      <c r="AK120" s="25">
        <f t="shared" si="54"/>
        <v>0</v>
      </c>
      <c r="AL120" s="25">
        <f t="shared" si="55"/>
        <v>0</v>
      </c>
      <c r="AM120" s="25">
        <f t="shared" si="56"/>
        <v>0</v>
      </c>
    </row>
    <row r="121" spans="1:39" x14ac:dyDescent="0.3">
      <c r="A121" s="4">
        <f t="shared" si="65"/>
        <v>112</v>
      </c>
      <c r="B121">
        <v>61.350199154774515</v>
      </c>
      <c r="C121" s="5">
        <f t="shared" si="41"/>
        <v>15</v>
      </c>
      <c r="D121" s="6">
        <f t="shared" si="57"/>
        <v>9.4000000000000139E-2</v>
      </c>
      <c r="E121" s="7">
        <f t="shared" si="42"/>
        <v>120980.23391187321</v>
      </c>
      <c r="F121" s="7">
        <f t="shared" si="58"/>
        <v>112824.84291433883</v>
      </c>
      <c r="G121" s="7">
        <f t="shared" si="43"/>
        <v>15000</v>
      </c>
      <c r="H121" s="7">
        <f t="shared" si="68"/>
        <v>72958.315709413786</v>
      </c>
      <c r="I121" s="14">
        <f t="shared" si="59"/>
        <v>244.49798381514529</v>
      </c>
      <c r="J121" s="14">
        <f t="shared" si="69"/>
        <v>1445.8318673360141</v>
      </c>
      <c r="K121" s="18"/>
      <c r="L121" s="7">
        <f t="shared" si="44"/>
        <v>7542.4257517795395</v>
      </c>
      <c r="M121" s="7">
        <f t="shared" si="70"/>
        <v>120678.8120284726</v>
      </c>
      <c r="N121" s="14">
        <f t="shared" si="60"/>
        <v>122.94052595903527</v>
      </c>
      <c r="O121" s="13">
        <f t="shared" si="71"/>
        <v>2661.1788212051729</v>
      </c>
      <c r="P121" s="7">
        <f t="shared" si="61"/>
        <v>163263.85066740544</v>
      </c>
      <c r="Q121" s="12">
        <f t="shared" si="66"/>
        <v>111</v>
      </c>
      <c r="R121" s="9">
        <v>61.350199154774515</v>
      </c>
      <c r="S121" s="11">
        <f t="shared" si="67"/>
        <v>9.4000000000000139E-2</v>
      </c>
      <c r="T121" s="10">
        <f t="shared" si="62"/>
        <v>1380103.3159180295</v>
      </c>
      <c r="U121" s="10">
        <f t="shared" si="72"/>
        <v>1992834.9646232841</v>
      </c>
      <c r="V121" s="10">
        <f t="shared" si="63"/>
        <v>1000</v>
      </c>
      <c r="W121" s="10">
        <f t="shared" si="64"/>
        <v>591105.61333534098</v>
      </c>
      <c r="X121" s="9">
        <f t="shared" si="45"/>
        <v>16.299865587676354</v>
      </c>
      <c r="Y121" s="9">
        <f t="shared" si="73"/>
        <v>32499.241927368988</v>
      </c>
      <c r="AA121" s="10">
        <f t="shared" si="46"/>
        <v>7542.4257517795395</v>
      </c>
      <c r="AB121" s="10">
        <f t="shared" si="74"/>
        <v>844751.68419930944</v>
      </c>
      <c r="AC121" s="23"/>
      <c r="AD121" s="25">
        <f t="shared" si="47"/>
        <v>-7542.4257517795395</v>
      </c>
      <c r="AE121" s="25">
        <f t="shared" si="48"/>
        <v>-7542.4257517795395</v>
      </c>
      <c r="AF121" s="25">
        <f t="shared" si="49"/>
        <v>-15000</v>
      </c>
      <c r="AG121" s="25">
        <f t="shared" si="50"/>
        <v>0</v>
      </c>
      <c r="AH121" s="25">
        <f t="shared" si="51"/>
        <v>0</v>
      </c>
      <c r="AI121" s="25">
        <f t="shared" si="52"/>
        <v>0</v>
      </c>
      <c r="AJ121" s="25">
        <f t="shared" si="53"/>
        <v>0</v>
      </c>
      <c r="AK121" s="25">
        <f t="shared" si="54"/>
        <v>0</v>
      </c>
      <c r="AL121" s="25">
        <f t="shared" si="55"/>
        <v>0</v>
      </c>
      <c r="AM121" s="25">
        <f t="shared" si="56"/>
        <v>0</v>
      </c>
    </row>
    <row r="122" spans="1:39" x14ac:dyDescent="0.3">
      <c r="A122" s="4">
        <f t="shared" si="65"/>
        <v>113</v>
      </c>
      <c r="B122">
        <v>54.356276451130221</v>
      </c>
      <c r="C122" s="5">
        <f t="shared" si="41"/>
        <v>16</v>
      </c>
      <c r="D122" s="6">
        <f t="shared" si="57"/>
        <v>-0.11399999999999999</v>
      </c>
      <c r="E122" s="7">
        <f t="shared" si="42"/>
        <v>129593.6818275165</v>
      </c>
      <c r="F122" s="7">
        <f t="shared" si="58"/>
        <v>100848.81082210421</v>
      </c>
      <c r="G122" s="7">
        <f t="shared" si="43"/>
        <v>15000</v>
      </c>
      <c r="H122" s="7">
        <f t="shared" si="68"/>
        <v>87958.315709413786</v>
      </c>
      <c r="I122" s="14">
        <f t="shared" si="59"/>
        <v>275.95709234215042</v>
      </c>
      <c r="J122" s="14">
        <f t="shared" si="69"/>
        <v>1721.7889596781645</v>
      </c>
      <c r="K122" s="18"/>
      <c r="L122" s="7">
        <f t="shared" si="44"/>
        <v>7542.4257517795395</v>
      </c>
      <c r="M122" s="7">
        <f t="shared" si="70"/>
        <v>128221.23778025214</v>
      </c>
      <c r="N122" s="14">
        <f t="shared" si="60"/>
        <v>138.75905864450934</v>
      </c>
      <c r="O122" s="13">
        <f t="shared" si="71"/>
        <v>2799.9378798496823</v>
      </c>
      <c r="P122" s="7">
        <f t="shared" si="61"/>
        <v>152194.19744310077</v>
      </c>
      <c r="Q122" s="12">
        <f t="shared" si="66"/>
        <v>112</v>
      </c>
      <c r="R122" s="9">
        <v>54.356276451130221</v>
      </c>
      <c r="S122" s="11">
        <f t="shared" si="67"/>
        <v>-0.11399999999999999</v>
      </c>
      <c r="T122" s="10">
        <f t="shared" si="62"/>
        <v>1399209.4561837243</v>
      </c>
      <c r="U122" s="10">
        <f t="shared" si="72"/>
        <v>1766537.7786562296</v>
      </c>
      <c r="V122" s="10">
        <f t="shared" si="63"/>
        <v>1000</v>
      </c>
      <c r="W122" s="10">
        <f t="shared" si="64"/>
        <v>592105.61333534098</v>
      </c>
      <c r="X122" s="9">
        <f t="shared" si="45"/>
        <v>18.397139489476697</v>
      </c>
      <c r="Y122" s="9">
        <f t="shared" si="73"/>
        <v>32517.639066858465</v>
      </c>
      <c r="AA122" s="10">
        <f t="shared" si="46"/>
        <v>7542.4257517795395</v>
      </c>
      <c r="AB122" s="10">
        <f t="shared" si="74"/>
        <v>852294.10995108902</v>
      </c>
      <c r="AC122" s="23"/>
      <c r="AD122" s="25">
        <f t="shared" si="47"/>
        <v>-7542.4257517795395</v>
      </c>
      <c r="AE122" s="25">
        <f t="shared" si="48"/>
        <v>-7542.4257517795395</v>
      </c>
      <c r="AF122" s="25">
        <f t="shared" si="49"/>
        <v>-15000</v>
      </c>
      <c r="AG122" s="25">
        <f t="shared" si="50"/>
        <v>0</v>
      </c>
      <c r="AH122" s="25">
        <f t="shared" si="51"/>
        <v>0</v>
      </c>
      <c r="AI122" s="25">
        <f t="shared" si="52"/>
        <v>0</v>
      </c>
      <c r="AJ122" s="25">
        <f t="shared" si="53"/>
        <v>0</v>
      </c>
      <c r="AK122" s="25">
        <f t="shared" si="54"/>
        <v>0</v>
      </c>
      <c r="AL122" s="25">
        <f t="shared" si="55"/>
        <v>0</v>
      </c>
      <c r="AM122" s="25">
        <f t="shared" si="56"/>
        <v>0</v>
      </c>
    </row>
    <row r="123" spans="1:39" x14ac:dyDescent="0.3">
      <c r="A123" s="4">
        <f t="shared" si="65"/>
        <v>114</v>
      </c>
      <c r="B123">
        <v>62.292292812995228</v>
      </c>
      <c r="C123" s="5">
        <f t="shared" si="41"/>
        <v>17</v>
      </c>
      <c r="D123" s="6">
        <f t="shared" si="57"/>
        <v>0.14599999999999991</v>
      </c>
      <c r="E123" s="7">
        <f t="shared" si="42"/>
        <v>138278.90847579006</v>
      </c>
      <c r="F123" s="7">
        <f t="shared" si="58"/>
        <v>116718.73720213141</v>
      </c>
      <c r="G123" s="7">
        <f t="shared" si="43"/>
        <v>15000</v>
      </c>
      <c r="H123" s="7">
        <f t="shared" si="68"/>
        <v>102958.31570941379</v>
      </c>
      <c r="I123" s="14">
        <f t="shared" si="59"/>
        <v>240.80025509786253</v>
      </c>
      <c r="J123" s="14">
        <f t="shared" si="69"/>
        <v>1962.5892147760269</v>
      </c>
      <c r="K123" s="18"/>
      <c r="L123" s="7">
        <f t="shared" si="44"/>
        <v>7542.4257517795395</v>
      </c>
      <c r="M123" s="7">
        <f t="shared" si="70"/>
        <v>135763.66353203167</v>
      </c>
      <c r="N123" s="14">
        <f t="shared" si="60"/>
        <v>121.08120300568005</v>
      </c>
      <c r="O123" s="13">
        <f t="shared" si="71"/>
        <v>2921.0190828553623</v>
      </c>
      <c r="P123" s="7">
        <f t="shared" si="61"/>
        <v>181956.97602157301</v>
      </c>
      <c r="Q123" s="12">
        <f t="shared" si="66"/>
        <v>113</v>
      </c>
      <c r="R123" s="9">
        <v>62.292292812995228</v>
      </c>
      <c r="S123" s="11">
        <f t="shared" si="67"/>
        <v>0.14599999999999991</v>
      </c>
      <c r="T123" s="10">
        <f t="shared" si="62"/>
        <v>1418474.8142849661</v>
      </c>
      <c r="U123" s="10">
        <f t="shared" si="72"/>
        <v>2025598.2943400389</v>
      </c>
      <c r="V123" s="10">
        <f t="shared" si="63"/>
        <v>1000</v>
      </c>
      <c r="W123" s="10">
        <f t="shared" si="64"/>
        <v>593105.61333534098</v>
      </c>
      <c r="X123" s="9">
        <f t="shared" si="45"/>
        <v>16.053350339857502</v>
      </c>
      <c r="Y123" s="9">
        <f t="shared" si="73"/>
        <v>32533.692417198323</v>
      </c>
      <c r="AA123" s="10">
        <f t="shared" si="46"/>
        <v>7542.4257517795395</v>
      </c>
      <c r="AB123" s="10">
        <f t="shared" si="74"/>
        <v>859836.5357028686</v>
      </c>
      <c r="AC123" s="23"/>
      <c r="AD123" s="25">
        <f t="shared" si="47"/>
        <v>-7542.4257517795395</v>
      </c>
      <c r="AE123" s="25">
        <f t="shared" si="48"/>
        <v>-7542.4257517795395</v>
      </c>
      <c r="AF123" s="25">
        <f t="shared" si="49"/>
        <v>-15000</v>
      </c>
      <c r="AG123" s="25">
        <f t="shared" si="50"/>
        <v>0</v>
      </c>
      <c r="AH123" s="25">
        <f t="shared" si="51"/>
        <v>0</v>
      </c>
      <c r="AI123" s="25">
        <f t="shared" si="52"/>
        <v>0</v>
      </c>
      <c r="AJ123" s="25">
        <f t="shared" si="53"/>
        <v>0</v>
      </c>
      <c r="AK123" s="25">
        <f t="shared" si="54"/>
        <v>0</v>
      </c>
      <c r="AL123" s="25">
        <f t="shared" si="55"/>
        <v>0</v>
      </c>
      <c r="AM123" s="25">
        <f t="shared" si="56"/>
        <v>0</v>
      </c>
    </row>
    <row r="124" spans="1:39" x14ac:dyDescent="0.3">
      <c r="A124" s="4">
        <f t="shared" si="65"/>
        <v>115</v>
      </c>
      <c r="B124">
        <v>56.312232702947689</v>
      </c>
      <c r="C124" s="5">
        <f t="shared" si="41"/>
        <v>18</v>
      </c>
      <c r="D124" s="6">
        <f t="shared" si="57"/>
        <v>-9.599999999999996E-2</v>
      </c>
      <c r="E124" s="7">
        <f t="shared" si="42"/>
        <v>147036.5120127995</v>
      </c>
      <c r="F124" s="7">
        <f t="shared" si="58"/>
        <v>106417.73843072679</v>
      </c>
      <c r="G124" s="7">
        <f t="shared" si="43"/>
        <v>15000</v>
      </c>
      <c r="H124" s="7">
        <f t="shared" si="68"/>
        <v>117958.31570941379</v>
      </c>
      <c r="I124" s="14">
        <f t="shared" si="59"/>
        <v>266.37196360383024</v>
      </c>
      <c r="J124" s="14">
        <f t="shared" si="69"/>
        <v>2228.9611783798573</v>
      </c>
      <c r="K124" s="18"/>
      <c r="L124" s="7">
        <f t="shared" si="44"/>
        <v>7542.4257517795395</v>
      </c>
      <c r="M124" s="7">
        <f t="shared" si="70"/>
        <v>143306.08928381122</v>
      </c>
      <c r="N124" s="14">
        <f t="shared" si="60"/>
        <v>133.93938385584076</v>
      </c>
      <c r="O124" s="13">
        <f t="shared" si="71"/>
        <v>3054.9584667112031</v>
      </c>
      <c r="P124" s="7">
        <f t="shared" si="61"/>
        <v>172031.53207528155</v>
      </c>
      <c r="Q124" s="12">
        <f t="shared" si="66"/>
        <v>114</v>
      </c>
      <c r="R124" s="9">
        <v>56.312232702947689</v>
      </c>
      <c r="S124" s="11">
        <f t="shared" si="67"/>
        <v>-9.599999999999996E-2</v>
      </c>
      <c r="T124" s="10">
        <f t="shared" si="62"/>
        <v>1437900.7170370524</v>
      </c>
      <c r="U124" s="10">
        <f t="shared" si="72"/>
        <v>1832044.8580833953</v>
      </c>
      <c r="V124" s="10">
        <f t="shared" si="63"/>
        <v>1000</v>
      </c>
      <c r="W124" s="10">
        <f t="shared" si="64"/>
        <v>594105.61333534098</v>
      </c>
      <c r="X124" s="9">
        <f t="shared" si="45"/>
        <v>17.758130906922016</v>
      </c>
      <c r="Y124" s="9">
        <f t="shared" si="73"/>
        <v>32551.450548105244</v>
      </c>
      <c r="AA124" s="10">
        <f t="shared" si="46"/>
        <v>7542.4257517795395</v>
      </c>
      <c r="AB124" s="10">
        <f t="shared" si="74"/>
        <v>867378.96145464818</v>
      </c>
      <c r="AC124" s="23"/>
      <c r="AD124" s="25">
        <f t="shared" si="47"/>
        <v>-7542.4257517795395</v>
      </c>
      <c r="AE124" s="25">
        <f t="shared" si="48"/>
        <v>-7542.4257517795395</v>
      </c>
      <c r="AF124" s="25">
        <f t="shared" si="49"/>
        <v>-15000</v>
      </c>
      <c r="AG124" s="25">
        <f t="shared" si="50"/>
        <v>0</v>
      </c>
      <c r="AH124" s="25">
        <f t="shared" si="51"/>
        <v>0</v>
      </c>
      <c r="AI124" s="25">
        <f t="shared" si="52"/>
        <v>0</v>
      </c>
      <c r="AJ124" s="25">
        <f t="shared" si="53"/>
        <v>0</v>
      </c>
      <c r="AK124" s="25">
        <f t="shared" si="54"/>
        <v>0</v>
      </c>
      <c r="AL124" s="25">
        <f t="shared" si="55"/>
        <v>0</v>
      </c>
      <c r="AM124" s="25">
        <f t="shared" si="56"/>
        <v>0</v>
      </c>
    </row>
    <row r="125" spans="1:39" x14ac:dyDescent="0.3">
      <c r="A125" s="4">
        <f t="shared" si="65"/>
        <v>116</v>
      </c>
      <c r="B125">
        <v>57.663726287818434</v>
      </c>
      <c r="C125" s="5">
        <f t="shared" si="41"/>
        <v>19</v>
      </c>
      <c r="D125" s="6">
        <f t="shared" si="57"/>
        <v>2.4000000000000011E-2</v>
      </c>
      <c r="E125" s="7">
        <f t="shared" si="42"/>
        <v>155867.09557928378</v>
      </c>
      <c r="F125" s="7">
        <f t="shared" si="58"/>
        <v>109995.76415306424</v>
      </c>
      <c r="G125" s="7">
        <f t="shared" si="43"/>
        <v>15000</v>
      </c>
      <c r="H125" s="7">
        <f t="shared" si="68"/>
        <v>132958.31570941379</v>
      </c>
      <c r="I125" s="14">
        <f t="shared" si="59"/>
        <v>260.12887070686543</v>
      </c>
      <c r="J125" s="14">
        <f t="shared" si="69"/>
        <v>2489.0900490867225</v>
      </c>
      <c r="K125" s="18"/>
      <c r="L125" s="7">
        <f t="shared" si="44"/>
        <v>7542.4257517795395</v>
      </c>
      <c r="M125" s="7">
        <f t="shared" si="70"/>
        <v>150848.51503559077</v>
      </c>
      <c r="N125" s="14">
        <f t="shared" si="60"/>
        <v>130.80017954671948</v>
      </c>
      <c r="O125" s="13">
        <f t="shared" si="71"/>
        <v>3185.7586462579225</v>
      </c>
      <c r="P125" s="7">
        <f t="shared" si="61"/>
        <v>183702.71459686782</v>
      </c>
      <c r="Q125" s="12">
        <f t="shared" si="66"/>
        <v>115</v>
      </c>
      <c r="R125" s="9">
        <v>57.663726287818434</v>
      </c>
      <c r="S125" s="11">
        <f t="shared" si="67"/>
        <v>2.4000000000000011E-2</v>
      </c>
      <c r="T125" s="10">
        <f t="shared" si="62"/>
        <v>1457488.5023120719</v>
      </c>
      <c r="U125" s="10">
        <f t="shared" si="72"/>
        <v>1877037.9346773969</v>
      </c>
      <c r="V125" s="10">
        <f t="shared" si="63"/>
        <v>1000</v>
      </c>
      <c r="W125" s="10">
        <f t="shared" si="64"/>
        <v>595105.61333534098</v>
      </c>
      <c r="X125" s="9">
        <f t="shared" si="45"/>
        <v>17.34192471379103</v>
      </c>
      <c r="Y125" s="9">
        <f t="shared" si="73"/>
        <v>32568.792472819034</v>
      </c>
      <c r="AA125" s="10">
        <f t="shared" si="46"/>
        <v>7542.4257517795395</v>
      </c>
      <c r="AB125" s="10">
        <f t="shared" si="74"/>
        <v>874921.38720642775</v>
      </c>
      <c r="AC125" s="23"/>
      <c r="AD125" s="25">
        <f t="shared" si="47"/>
        <v>-7542.4257517795395</v>
      </c>
      <c r="AE125" s="25">
        <f t="shared" si="48"/>
        <v>-7542.4257517795395</v>
      </c>
      <c r="AF125" s="25">
        <f t="shared" si="49"/>
        <v>-15000</v>
      </c>
      <c r="AG125" s="25">
        <f t="shared" si="50"/>
        <v>0</v>
      </c>
      <c r="AH125" s="25">
        <f t="shared" si="51"/>
        <v>0</v>
      </c>
      <c r="AI125" s="25">
        <f t="shared" si="52"/>
        <v>0</v>
      </c>
      <c r="AJ125" s="25">
        <f t="shared" si="53"/>
        <v>0</v>
      </c>
      <c r="AK125" s="25">
        <f t="shared" si="54"/>
        <v>0</v>
      </c>
      <c r="AL125" s="25">
        <f t="shared" si="55"/>
        <v>0</v>
      </c>
      <c r="AM125" s="25">
        <f t="shared" si="56"/>
        <v>0</v>
      </c>
    </row>
    <row r="126" spans="1:39" x14ac:dyDescent="0.3">
      <c r="A126" s="4">
        <f t="shared" si="65"/>
        <v>117</v>
      </c>
      <c r="B126">
        <v>58.817000813574808</v>
      </c>
      <c r="C126" s="5">
        <f t="shared" si="41"/>
        <v>20</v>
      </c>
      <c r="D126" s="6">
        <f t="shared" si="57"/>
        <v>2.000000000000008E-2</v>
      </c>
      <c r="E126" s="7">
        <f t="shared" si="42"/>
        <v>164771.2673421553</v>
      </c>
      <c r="F126" s="7">
        <f t="shared" si="58"/>
        <v>113215.67943612553</v>
      </c>
      <c r="G126" s="7">
        <f t="shared" si="43"/>
        <v>15000</v>
      </c>
      <c r="H126" s="7">
        <f t="shared" si="68"/>
        <v>147958.31570941379</v>
      </c>
      <c r="I126" s="14">
        <f t="shared" si="59"/>
        <v>255.02830461457395</v>
      </c>
      <c r="J126" s="14">
        <f t="shared" si="69"/>
        <v>2744.1183537012967</v>
      </c>
      <c r="K126" s="18"/>
      <c r="L126" s="7">
        <f t="shared" si="44"/>
        <v>7542.4257517795395</v>
      </c>
      <c r="M126" s="7">
        <f t="shared" si="70"/>
        <v>158390.94078737032</v>
      </c>
      <c r="N126" s="14">
        <f t="shared" si="60"/>
        <v>128.23547014384263</v>
      </c>
      <c r="O126" s="13">
        <f t="shared" si="71"/>
        <v>3313.994116401765</v>
      </c>
      <c r="P126" s="7">
        <f t="shared" si="61"/>
        <v>194919.19464058473</v>
      </c>
      <c r="Q126" s="12">
        <f t="shared" si="66"/>
        <v>116</v>
      </c>
      <c r="R126" s="9">
        <v>58.817000813574808</v>
      </c>
      <c r="S126" s="11">
        <f t="shared" si="67"/>
        <v>2.000000000000008E-2</v>
      </c>
      <c r="T126" s="10">
        <f t="shared" si="62"/>
        <v>1477239.5191310495</v>
      </c>
      <c r="U126" s="10">
        <f t="shared" si="72"/>
        <v>1915598.6933709448</v>
      </c>
      <c r="V126" s="10">
        <f t="shared" si="63"/>
        <v>1000</v>
      </c>
      <c r="W126" s="10">
        <f t="shared" si="64"/>
        <v>596105.61333534098</v>
      </c>
      <c r="X126" s="9">
        <f t="shared" si="45"/>
        <v>17.001886974304931</v>
      </c>
      <c r="Y126" s="9">
        <f t="shared" si="73"/>
        <v>32585.794359793337</v>
      </c>
      <c r="AA126" s="10">
        <f t="shared" si="46"/>
        <v>7542.4257517795395</v>
      </c>
      <c r="AB126" s="10">
        <f t="shared" si="74"/>
        <v>882463.81295820733</v>
      </c>
      <c r="AC126" s="23"/>
      <c r="AD126" s="25">
        <f t="shared" si="47"/>
        <v>-7542.4257517795395</v>
      </c>
      <c r="AE126" s="25">
        <f t="shared" si="48"/>
        <v>-7542.4257517795395</v>
      </c>
      <c r="AF126" s="25">
        <f t="shared" si="49"/>
        <v>-15000</v>
      </c>
      <c r="AG126" s="25">
        <f t="shared" si="50"/>
        <v>0</v>
      </c>
      <c r="AH126" s="25">
        <f t="shared" si="51"/>
        <v>0</v>
      </c>
      <c r="AI126" s="25">
        <f t="shared" si="52"/>
        <v>0</v>
      </c>
      <c r="AJ126" s="25">
        <f t="shared" si="53"/>
        <v>0</v>
      </c>
      <c r="AK126" s="25">
        <f t="shared" si="54"/>
        <v>0</v>
      </c>
      <c r="AL126" s="25">
        <f t="shared" si="55"/>
        <v>0</v>
      </c>
      <c r="AM126" s="25">
        <f t="shared" si="56"/>
        <v>0</v>
      </c>
    </row>
    <row r="127" spans="1:39" x14ac:dyDescent="0.3">
      <c r="A127" s="4">
        <f t="shared" si="65"/>
        <v>118</v>
      </c>
      <c r="B127">
        <v>58.699366811947655</v>
      </c>
      <c r="C127" s="5">
        <f t="shared" si="41"/>
        <v>21</v>
      </c>
      <c r="D127" s="6">
        <f t="shared" si="57"/>
        <v>-2.0000000000000477E-3</v>
      </c>
      <c r="E127" s="7">
        <f t="shared" si="42"/>
        <v>173749.64053638416</v>
      </c>
      <c r="F127" s="7">
        <f t="shared" si="58"/>
        <v>113987.24807725327</v>
      </c>
      <c r="G127" s="7">
        <f t="shared" si="43"/>
        <v>15000</v>
      </c>
      <c r="H127" s="7">
        <f t="shared" si="68"/>
        <v>162958.31570941379</v>
      </c>
      <c r="I127" s="14">
        <f t="shared" si="59"/>
        <v>255.53938338133665</v>
      </c>
      <c r="J127" s="14">
        <f t="shared" si="69"/>
        <v>2999.6577370826335</v>
      </c>
      <c r="K127" s="18"/>
      <c r="L127" s="7">
        <f t="shared" si="44"/>
        <v>7542.4257517795395</v>
      </c>
      <c r="M127" s="7">
        <f t="shared" si="70"/>
        <v>165933.36653914987</v>
      </c>
      <c r="N127" s="14">
        <f t="shared" si="60"/>
        <v>128.49245505395052</v>
      </c>
      <c r="O127" s="13">
        <f t="shared" si="71"/>
        <v>3442.4865714557154</v>
      </c>
      <c r="P127" s="7">
        <f t="shared" si="61"/>
        <v>202071.78200308309</v>
      </c>
      <c r="Q127" s="12">
        <f t="shared" si="66"/>
        <v>117</v>
      </c>
      <c r="R127" s="9">
        <v>58.699366811947655</v>
      </c>
      <c r="S127" s="11">
        <f t="shared" si="67"/>
        <v>-2.0000000000000477E-3</v>
      </c>
      <c r="T127" s="10">
        <f t="shared" si="62"/>
        <v>1497155.1277568527</v>
      </c>
      <c r="U127" s="10">
        <f t="shared" si="72"/>
        <v>1912765.4959842029</v>
      </c>
      <c r="V127" s="10">
        <f t="shared" si="63"/>
        <v>1000</v>
      </c>
      <c r="W127" s="10">
        <f t="shared" si="64"/>
        <v>597105.61333534098</v>
      </c>
      <c r="X127" s="9">
        <f t="shared" si="45"/>
        <v>17.035958892089109</v>
      </c>
      <c r="Y127" s="9">
        <f t="shared" si="73"/>
        <v>32602.830318685425</v>
      </c>
      <c r="AA127" s="10">
        <f t="shared" si="46"/>
        <v>7542.4257517795395</v>
      </c>
      <c r="AB127" s="10">
        <f t="shared" si="74"/>
        <v>890006.23870998691</v>
      </c>
      <c r="AC127" s="23"/>
      <c r="AD127" s="25">
        <f t="shared" si="47"/>
        <v>-7542.4257517795395</v>
      </c>
      <c r="AE127" s="25">
        <f t="shared" si="48"/>
        <v>-7542.4257517795395</v>
      </c>
      <c r="AF127" s="25">
        <f t="shared" si="49"/>
        <v>-15000</v>
      </c>
      <c r="AG127" s="25">
        <f t="shared" si="50"/>
        <v>0</v>
      </c>
      <c r="AH127" s="25">
        <f t="shared" si="51"/>
        <v>0</v>
      </c>
      <c r="AI127" s="25">
        <f t="shared" si="52"/>
        <v>0</v>
      </c>
      <c r="AJ127" s="25">
        <f t="shared" si="53"/>
        <v>0</v>
      </c>
      <c r="AK127" s="25">
        <f t="shared" si="54"/>
        <v>0</v>
      </c>
      <c r="AL127" s="25">
        <f t="shared" si="55"/>
        <v>0</v>
      </c>
      <c r="AM127" s="25">
        <f t="shared" si="56"/>
        <v>0</v>
      </c>
    </row>
    <row r="128" spans="1:39" x14ac:dyDescent="0.3">
      <c r="A128" s="4">
        <f t="shared" si="65"/>
        <v>119</v>
      </c>
      <c r="B128">
        <v>54.238214934239636</v>
      </c>
      <c r="C128" s="5">
        <f t="shared" si="41"/>
        <v>22</v>
      </c>
      <c r="D128" s="6">
        <f t="shared" si="57"/>
        <v>-7.5999999999999956E-2</v>
      </c>
      <c r="E128" s="7">
        <f t="shared" si="42"/>
        <v>182802.83350723199</v>
      </c>
      <c r="F128" s="7">
        <f t="shared" si="58"/>
        <v>106248.21722338203</v>
      </c>
      <c r="G128" s="7">
        <f t="shared" si="43"/>
        <v>15000</v>
      </c>
      <c r="H128" s="7">
        <f t="shared" si="68"/>
        <v>177958.31570941379</v>
      </c>
      <c r="I128" s="14">
        <f t="shared" si="59"/>
        <v>276.55777422222576</v>
      </c>
      <c r="J128" s="14">
        <f t="shared" si="69"/>
        <v>3276.2155113048593</v>
      </c>
      <c r="K128" s="18"/>
      <c r="L128" s="7">
        <f t="shared" si="44"/>
        <v>7542.4257517795395</v>
      </c>
      <c r="M128" s="7">
        <f t="shared" si="70"/>
        <v>173475.79229092941</v>
      </c>
      <c r="N128" s="14">
        <f t="shared" si="60"/>
        <v>139.06109854323651</v>
      </c>
      <c r="O128" s="13">
        <f t="shared" si="71"/>
        <v>3581.5476699989517</v>
      </c>
      <c r="P128" s="7">
        <f t="shared" si="61"/>
        <v>194256.75232262831</v>
      </c>
      <c r="Q128" s="12">
        <f t="shared" si="66"/>
        <v>118</v>
      </c>
      <c r="R128" s="9">
        <v>54.238214934239636</v>
      </c>
      <c r="S128" s="11">
        <f t="shared" si="67"/>
        <v>-7.5999999999999956E-2</v>
      </c>
      <c r="T128" s="10">
        <f t="shared" si="62"/>
        <v>1517236.6997878712</v>
      </c>
      <c r="U128" s="10">
        <f t="shared" si="72"/>
        <v>1768319.3182894036</v>
      </c>
      <c r="V128" s="10">
        <f t="shared" si="63"/>
        <v>1000</v>
      </c>
      <c r="W128" s="10">
        <f t="shared" si="64"/>
        <v>598105.61333534098</v>
      </c>
      <c r="X128" s="9">
        <f t="shared" si="45"/>
        <v>18.437184948148385</v>
      </c>
      <c r="Y128" s="9">
        <f t="shared" si="73"/>
        <v>32621.267503633571</v>
      </c>
      <c r="AA128" s="10">
        <f t="shared" si="46"/>
        <v>7542.4257517795395</v>
      </c>
      <c r="AB128" s="10">
        <f t="shared" si="74"/>
        <v>897548.66446176649</v>
      </c>
      <c r="AC128" s="23"/>
      <c r="AD128" s="25">
        <f t="shared" si="47"/>
        <v>-7542.4257517795395</v>
      </c>
      <c r="AE128" s="25">
        <f t="shared" si="48"/>
        <v>-7542.4257517795395</v>
      </c>
      <c r="AF128" s="25">
        <f t="shared" si="49"/>
        <v>-15000</v>
      </c>
      <c r="AG128" s="25">
        <f t="shared" si="50"/>
        <v>0</v>
      </c>
      <c r="AH128" s="25">
        <f t="shared" si="51"/>
        <v>0</v>
      </c>
      <c r="AI128" s="25">
        <f t="shared" si="52"/>
        <v>0</v>
      </c>
      <c r="AJ128" s="25">
        <f t="shared" si="53"/>
        <v>0</v>
      </c>
      <c r="AK128" s="25">
        <f t="shared" si="54"/>
        <v>0</v>
      </c>
      <c r="AL128" s="25">
        <f t="shared" si="55"/>
        <v>0</v>
      </c>
      <c r="AM128" s="25">
        <f t="shared" si="56"/>
        <v>0</v>
      </c>
    </row>
    <row r="129" spans="1:39" x14ac:dyDescent="0.3">
      <c r="A129" s="4">
        <f t="shared" si="65"/>
        <v>120</v>
      </c>
      <c r="B129">
        <v>61.234944660756547</v>
      </c>
      <c r="C129" s="5">
        <f t="shared" si="41"/>
        <v>23</v>
      </c>
      <c r="D129" s="6">
        <f t="shared" si="57"/>
        <v>0.12899999999999995</v>
      </c>
      <c r="E129" s="7">
        <f t="shared" si="42"/>
        <v>191931.46975283642</v>
      </c>
      <c r="F129" s="7">
        <f t="shared" si="58"/>
        <v>121083.23724519831</v>
      </c>
      <c r="G129" s="7">
        <f t="shared" si="43"/>
        <v>15000</v>
      </c>
      <c r="H129" s="7">
        <f t="shared" si="68"/>
        <v>192958.31570941379</v>
      </c>
      <c r="I129" s="14">
        <f t="shared" si="59"/>
        <v>244.95817025883596</v>
      </c>
      <c r="J129" s="14">
        <f t="shared" si="69"/>
        <v>3521.1736815636955</v>
      </c>
      <c r="K129" s="18"/>
      <c r="L129" s="7">
        <f t="shared" si="44"/>
        <v>7542.4257517795395</v>
      </c>
      <c r="M129" s="7">
        <f t="shared" si="70"/>
        <v>181018.21804270896</v>
      </c>
      <c r="N129" s="14">
        <f t="shared" si="60"/>
        <v>123.17192076460275</v>
      </c>
      <c r="O129" s="13">
        <f t="shared" si="71"/>
        <v>3704.7195907635546</v>
      </c>
      <c r="P129" s="7">
        <f t="shared" si="61"/>
        <v>226858.2991240269</v>
      </c>
      <c r="Q129" s="12">
        <f t="shared" si="66"/>
        <v>119</v>
      </c>
      <c r="R129" s="9">
        <v>61.234944660756547</v>
      </c>
      <c r="S129" s="11">
        <f t="shared" si="67"/>
        <v>0.12899999999999995</v>
      </c>
      <c r="T129" s="10">
        <f t="shared" si="62"/>
        <v>1537485.6182524806</v>
      </c>
      <c r="U129" s="10">
        <f t="shared" si="72"/>
        <v>1997561.5103487365</v>
      </c>
      <c r="V129" s="10">
        <f t="shared" si="63"/>
        <v>1000</v>
      </c>
      <c r="W129" s="10">
        <f t="shared" si="64"/>
        <v>599105.61333534098</v>
      </c>
      <c r="X129" s="9">
        <f t="shared" si="45"/>
        <v>16.330544683922398</v>
      </c>
      <c r="Y129" s="9">
        <f t="shared" si="73"/>
        <v>32637.598048317494</v>
      </c>
      <c r="AA129" s="10">
        <f t="shared" si="46"/>
        <v>7542.4257517795395</v>
      </c>
      <c r="AB129" s="10">
        <f t="shared" si="74"/>
        <v>905091.09021354606</v>
      </c>
      <c r="AC129" s="23"/>
      <c r="AD129" s="25">
        <f t="shared" si="47"/>
        <v>-7542.4257517795395</v>
      </c>
      <c r="AE129" s="25">
        <f t="shared" si="48"/>
        <v>-7542.4257517795395</v>
      </c>
      <c r="AF129" s="25">
        <f t="shared" si="49"/>
        <v>-15000</v>
      </c>
      <c r="AG129" s="25">
        <f t="shared" si="50"/>
        <v>0</v>
      </c>
      <c r="AH129" s="25">
        <f t="shared" si="51"/>
        <v>0</v>
      </c>
      <c r="AI129" s="25">
        <f t="shared" si="52"/>
        <v>0</v>
      </c>
      <c r="AJ129" s="25">
        <f t="shared" si="53"/>
        <v>0</v>
      </c>
      <c r="AK129" s="25">
        <f t="shared" si="54"/>
        <v>0</v>
      </c>
      <c r="AL129" s="25">
        <f t="shared" si="55"/>
        <v>0</v>
      </c>
      <c r="AM129" s="25">
        <f t="shared" si="56"/>
        <v>0</v>
      </c>
    </row>
    <row r="130" spans="1:39" x14ac:dyDescent="0.3">
      <c r="A130" s="4">
        <f t="shared" si="65"/>
        <v>121</v>
      </c>
      <c r="B130">
        <v>53.76428141214425</v>
      </c>
      <c r="C130" s="5">
        <f t="shared" si="41"/>
        <v>24</v>
      </c>
      <c r="D130" s="6">
        <f t="shared" si="57"/>
        <v>-0.12199999999999997</v>
      </c>
      <c r="E130" s="7">
        <f t="shared" si="42"/>
        <v>201136.17796715439</v>
      </c>
      <c r="F130" s="7">
        <f t="shared" si="58"/>
        <v>107189.08230128411</v>
      </c>
      <c r="G130" s="7">
        <f t="shared" si="43"/>
        <v>15000</v>
      </c>
      <c r="H130" s="7">
        <f t="shared" si="68"/>
        <v>207958.31570941379</v>
      </c>
      <c r="I130" s="14">
        <f t="shared" si="59"/>
        <v>278.99563810801362</v>
      </c>
      <c r="J130" s="14">
        <f t="shared" si="69"/>
        <v>3800.1693196717092</v>
      </c>
      <c r="K130" s="18"/>
      <c r="L130" s="7">
        <f t="shared" si="44"/>
        <v>7542.4257517795395</v>
      </c>
      <c r="M130" s="7">
        <f t="shared" si="70"/>
        <v>188560.64379448851</v>
      </c>
      <c r="N130" s="14">
        <f t="shared" si="60"/>
        <v>140.28692570000314</v>
      </c>
      <c r="O130" s="13">
        <f t="shared" si="71"/>
        <v>3845.0065164635575</v>
      </c>
      <c r="P130" s="7">
        <f t="shared" si="61"/>
        <v>206724.01238267517</v>
      </c>
      <c r="Q130" s="12">
        <f t="shared" si="66"/>
        <v>120</v>
      </c>
      <c r="R130" s="9">
        <v>53.76428141214425</v>
      </c>
      <c r="S130" s="11">
        <f t="shared" si="67"/>
        <v>-0.12199999999999997</v>
      </c>
      <c r="T130" s="10">
        <f t="shared" si="62"/>
        <v>1557903.2777042959</v>
      </c>
      <c r="U130" s="10">
        <f t="shared" si="72"/>
        <v>1754737.0060861907</v>
      </c>
      <c r="V130" s="10">
        <f t="shared" si="63"/>
        <v>1000</v>
      </c>
      <c r="W130" s="10">
        <f t="shared" si="64"/>
        <v>600105.61333534098</v>
      </c>
      <c r="X130" s="9">
        <f t="shared" si="45"/>
        <v>18.599709207200906</v>
      </c>
      <c r="Y130" s="9">
        <f t="shared" si="73"/>
        <v>32656.197757524693</v>
      </c>
      <c r="AA130" s="10">
        <f t="shared" si="46"/>
        <v>7542.4257517795395</v>
      </c>
      <c r="AB130" s="10">
        <f t="shared" si="74"/>
        <v>912633.51596532564</v>
      </c>
      <c r="AC130" s="23"/>
      <c r="AD130" s="25">
        <f t="shared" si="47"/>
        <v>-7542.4257517795395</v>
      </c>
      <c r="AE130" s="25">
        <f t="shared" si="48"/>
        <v>-7542.4257517795395</v>
      </c>
      <c r="AF130" s="25">
        <f t="shared" si="49"/>
        <v>-15000</v>
      </c>
      <c r="AG130" s="25">
        <f t="shared" si="50"/>
        <v>0</v>
      </c>
      <c r="AH130" s="25">
        <f t="shared" si="51"/>
        <v>0</v>
      </c>
      <c r="AI130" s="25">
        <f t="shared" si="52"/>
        <v>0</v>
      </c>
      <c r="AJ130" s="25">
        <f t="shared" si="53"/>
        <v>0</v>
      </c>
      <c r="AK130" s="25">
        <f t="shared" si="54"/>
        <v>0</v>
      </c>
      <c r="AL130" s="25">
        <f t="shared" si="55"/>
        <v>0</v>
      </c>
      <c r="AM130" s="25">
        <f t="shared" si="56"/>
        <v>0</v>
      </c>
    </row>
    <row r="131" spans="1:39" x14ac:dyDescent="0.3">
      <c r="A131" s="4">
        <f t="shared" si="65"/>
        <v>122</v>
      </c>
      <c r="B131">
        <v>53.226638598022809</v>
      </c>
      <c r="C131" s="5">
        <f t="shared" si="41"/>
        <v>25</v>
      </c>
      <c r="D131" s="6">
        <f t="shared" si="57"/>
        <v>-9.999999999999962E-3</v>
      </c>
      <c r="E131" s="7">
        <f t="shared" si="42"/>
        <v>210417.59208325823</v>
      </c>
      <c r="F131" s="7">
        <f t="shared" si="58"/>
        <v>107107.19147827127</v>
      </c>
      <c r="G131" s="7">
        <f t="shared" si="43"/>
        <v>15000</v>
      </c>
      <c r="H131" s="7">
        <f t="shared" si="68"/>
        <v>222958.31570941379</v>
      </c>
      <c r="I131" s="14">
        <f t="shared" si="59"/>
        <v>281.81377586668043</v>
      </c>
      <c r="J131" s="14">
        <f t="shared" si="69"/>
        <v>4081.9830955383895</v>
      </c>
      <c r="K131" s="18"/>
      <c r="L131" s="7">
        <f t="shared" si="44"/>
        <v>7542.4257517795395</v>
      </c>
      <c r="M131" s="7">
        <f t="shared" si="70"/>
        <v>196103.06954626806</v>
      </c>
      <c r="N131" s="14">
        <f t="shared" si="60"/>
        <v>141.70396535353851</v>
      </c>
      <c r="O131" s="13">
        <f t="shared" si="71"/>
        <v>3986.710481817096</v>
      </c>
      <c r="P131" s="7">
        <f t="shared" si="61"/>
        <v>212199.19801062797</v>
      </c>
      <c r="Q131" s="12">
        <f t="shared" si="66"/>
        <v>121</v>
      </c>
      <c r="R131" s="9">
        <v>53.226638598022809</v>
      </c>
      <c r="S131" s="11">
        <f t="shared" si="67"/>
        <v>-9.999999999999962E-3</v>
      </c>
      <c r="T131" s="10">
        <f t="shared" si="62"/>
        <v>1578491.0843182087</v>
      </c>
      <c r="U131" s="10">
        <f t="shared" si="72"/>
        <v>1738179.6360253289</v>
      </c>
      <c r="V131" s="10">
        <f t="shared" si="63"/>
        <v>1000</v>
      </c>
      <c r="W131" s="10">
        <f t="shared" si="64"/>
        <v>601105.61333534098</v>
      </c>
      <c r="X131" s="9">
        <f t="shared" si="45"/>
        <v>18.787585057778692</v>
      </c>
      <c r="Y131" s="9">
        <f t="shared" si="73"/>
        <v>32674.985342582473</v>
      </c>
      <c r="AA131" s="10">
        <f t="shared" si="46"/>
        <v>7542.4257517795395</v>
      </c>
      <c r="AB131" s="10">
        <f t="shared" si="74"/>
        <v>920175.94171710522</v>
      </c>
      <c r="AC131" s="23"/>
      <c r="AD131" s="25">
        <f t="shared" si="47"/>
        <v>-7542.4257517795395</v>
      </c>
      <c r="AE131" s="25">
        <f t="shared" si="48"/>
        <v>-7542.4257517795395</v>
      </c>
      <c r="AF131" s="25">
        <f t="shared" si="49"/>
        <v>-15000</v>
      </c>
      <c r="AG131" s="25">
        <f t="shared" si="50"/>
        <v>0</v>
      </c>
      <c r="AH131" s="25">
        <f t="shared" si="51"/>
        <v>0</v>
      </c>
      <c r="AI131" s="25">
        <f t="shared" si="52"/>
        <v>0</v>
      </c>
      <c r="AJ131" s="25">
        <f t="shared" si="53"/>
        <v>0</v>
      </c>
      <c r="AK131" s="25">
        <f t="shared" si="54"/>
        <v>0</v>
      </c>
      <c r="AL131" s="25">
        <f t="shared" si="55"/>
        <v>0</v>
      </c>
      <c r="AM131" s="25">
        <f t="shared" si="56"/>
        <v>0</v>
      </c>
    </row>
    <row r="132" spans="1:39" x14ac:dyDescent="0.3">
      <c r="A132" s="4">
        <f t="shared" si="65"/>
        <v>123</v>
      </c>
      <c r="B132">
        <v>61.476767580716349</v>
      </c>
      <c r="C132" s="5">
        <f t="shared" si="41"/>
        <v>26</v>
      </c>
      <c r="D132" s="6">
        <f t="shared" si="57"/>
        <v>0.15500000000000008</v>
      </c>
      <c r="E132" s="7">
        <f t="shared" si="42"/>
        <v>219776.35131699647</v>
      </c>
      <c r="F132" s="7">
        <f t="shared" si="58"/>
        <v>124863.80615740332</v>
      </c>
      <c r="G132" s="7">
        <f t="shared" si="43"/>
        <v>15000</v>
      </c>
      <c r="H132" s="7">
        <f t="shared" si="68"/>
        <v>237958.31570941379</v>
      </c>
      <c r="I132" s="14">
        <f t="shared" si="59"/>
        <v>243.99461113998302</v>
      </c>
      <c r="J132" s="14">
        <f t="shared" si="69"/>
        <v>4325.9777066783727</v>
      </c>
      <c r="K132" s="18"/>
      <c r="L132" s="7">
        <f t="shared" si="44"/>
        <v>7542.4257517795395</v>
      </c>
      <c r="M132" s="7">
        <f t="shared" si="70"/>
        <v>203645.49529804761</v>
      </c>
      <c r="N132" s="14">
        <f t="shared" si="60"/>
        <v>122.68741589050953</v>
      </c>
      <c r="O132" s="13">
        <f t="shared" si="71"/>
        <v>4109.3978977076058</v>
      </c>
      <c r="P132" s="7">
        <f t="shared" si="61"/>
        <v>252632.49945405487</v>
      </c>
      <c r="Q132" s="12">
        <f t="shared" si="66"/>
        <v>122</v>
      </c>
      <c r="R132" s="9">
        <v>61.476767580716349</v>
      </c>
      <c r="S132" s="11">
        <f t="shared" si="67"/>
        <v>0.15500000000000008</v>
      </c>
      <c r="T132" s="10">
        <f t="shared" si="62"/>
        <v>1599250.4559872386</v>
      </c>
      <c r="U132" s="10">
        <f t="shared" si="72"/>
        <v>2008752.479609255</v>
      </c>
      <c r="V132" s="10">
        <f t="shared" si="63"/>
        <v>1000</v>
      </c>
      <c r="W132" s="10">
        <f t="shared" si="64"/>
        <v>602105.61333534098</v>
      </c>
      <c r="X132" s="9">
        <f t="shared" si="45"/>
        <v>16.2663074093322</v>
      </c>
      <c r="Y132" s="9">
        <f t="shared" si="73"/>
        <v>32691.251649991806</v>
      </c>
      <c r="AA132" s="10">
        <f t="shared" si="46"/>
        <v>7542.4257517795395</v>
      </c>
      <c r="AB132" s="10">
        <f t="shared" si="74"/>
        <v>927718.3674688848</v>
      </c>
      <c r="AC132" s="23"/>
      <c r="AD132" s="25">
        <f t="shared" si="47"/>
        <v>-7542.4257517795395</v>
      </c>
      <c r="AE132" s="25">
        <f t="shared" si="48"/>
        <v>-7542.4257517795395</v>
      </c>
      <c r="AF132" s="25">
        <f t="shared" si="49"/>
        <v>-15000</v>
      </c>
      <c r="AG132" s="25">
        <f t="shared" si="50"/>
        <v>0</v>
      </c>
      <c r="AH132" s="25">
        <f t="shared" si="51"/>
        <v>0</v>
      </c>
      <c r="AI132" s="25">
        <f t="shared" si="52"/>
        <v>0</v>
      </c>
      <c r="AJ132" s="25">
        <f t="shared" si="53"/>
        <v>0</v>
      </c>
      <c r="AK132" s="25">
        <f t="shared" si="54"/>
        <v>0</v>
      </c>
      <c r="AL132" s="25">
        <f t="shared" si="55"/>
        <v>0</v>
      </c>
      <c r="AM132" s="25">
        <f t="shared" si="56"/>
        <v>0</v>
      </c>
    </row>
    <row r="133" spans="1:39" x14ac:dyDescent="0.3">
      <c r="A133" s="4">
        <f t="shared" si="65"/>
        <v>124</v>
      </c>
      <c r="B133">
        <v>62.583349397169243</v>
      </c>
      <c r="C133" s="5">
        <f t="shared" si="41"/>
        <v>27</v>
      </c>
      <c r="D133" s="6">
        <f t="shared" si="57"/>
        <v>1.8000000000000009E-2</v>
      </c>
      <c r="E133" s="7">
        <f t="shared" si="42"/>
        <v>229213.10021101584</v>
      </c>
      <c r="F133" s="7">
        <f t="shared" si="58"/>
        <v>128129.35466823658</v>
      </c>
      <c r="G133" s="7">
        <f t="shared" si="43"/>
        <v>15000</v>
      </c>
      <c r="H133" s="7">
        <f t="shared" si="68"/>
        <v>252958.31570941379</v>
      </c>
      <c r="I133" s="14">
        <f t="shared" si="59"/>
        <v>239.68036457758646</v>
      </c>
      <c r="J133" s="14">
        <f t="shared" si="69"/>
        <v>4565.6580712559589</v>
      </c>
      <c r="K133" s="18"/>
      <c r="L133" s="7">
        <f t="shared" si="44"/>
        <v>7542.4257517795395</v>
      </c>
      <c r="M133" s="7">
        <f t="shared" si="70"/>
        <v>211187.92104982716</v>
      </c>
      <c r="N133" s="14">
        <f t="shared" si="60"/>
        <v>120.51809026572644</v>
      </c>
      <c r="O133" s="13">
        <f t="shared" si="71"/>
        <v>4229.9159879733324</v>
      </c>
      <c r="P133" s="7">
        <f t="shared" si="61"/>
        <v>264722.31019600743</v>
      </c>
      <c r="Q133" s="12">
        <f t="shared" si="66"/>
        <v>123</v>
      </c>
      <c r="R133" s="9">
        <v>62.583349397169243</v>
      </c>
      <c r="S133" s="11">
        <f t="shared" si="67"/>
        <v>1.8000000000000009E-2</v>
      </c>
      <c r="T133" s="10">
        <f t="shared" si="62"/>
        <v>1620182.8224201766</v>
      </c>
      <c r="U133" s="10">
        <f t="shared" si="72"/>
        <v>2045928.0242422216</v>
      </c>
      <c r="V133" s="10">
        <f t="shared" si="63"/>
        <v>1000</v>
      </c>
      <c r="W133" s="10">
        <f t="shared" si="64"/>
        <v>603105.61333534098</v>
      </c>
      <c r="X133" s="9">
        <f t="shared" si="45"/>
        <v>15.978690971839097</v>
      </c>
      <c r="Y133" s="9">
        <f t="shared" si="73"/>
        <v>32707.230340963644</v>
      </c>
      <c r="AA133" s="10">
        <f t="shared" si="46"/>
        <v>7542.4257517795395</v>
      </c>
      <c r="AB133" s="10">
        <f t="shared" si="74"/>
        <v>935260.79322066437</v>
      </c>
      <c r="AC133" s="23"/>
      <c r="AD133" s="25">
        <f t="shared" si="47"/>
        <v>-7542.4257517795395</v>
      </c>
      <c r="AE133" s="25">
        <f t="shared" si="48"/>
        <v>-7542.4257517795395</v>
      </c>
      <c r="AF133" s="25">
        <f t="shared" si="49"/>
        <v>-15000</v>
      </c>
      <c r="AG133" s="25">
        <f t="shared" si="50"/>
        <v>0</v>
      </c>
      <c r="AH133" s="25">
        <f t="shared" si="51"/>
        <v>0</v>
      </c>
      <c r="AI133" s="25">
        <f t="shared" si="52"/>
        <v>0</v>
      </c>
      <c r="AJ133" s="25">
        <f t="shared" si="53"/>
        <v>0</v>
      </c>
      <c r="AK133" s="25">
        <f t="shared" si="54"/>
        <v>0</v>
      </c>
      <c r="AL133" s="25">
        <f t="shared" si="55"/>
        <v>0</v>
      </c>
      <c r="AM133" s="25">
        <f t="shared" si="56"/>
        <v>0</v>
      </c>
    </row>
    <row r="134" spans="1:39" x14ac:dyDescent="0.3">
      <c r="A134" s="4">
        <f t="shared" si="65"/>
        <v>125</v>
      </c>
      <c r="B134">
        <v>63.021432842949423</v>
      </c>
      <c r="C134" s="5">
        <f t="shared" si="41"/>
        <v>28</v>
      </c>
      <c r="D134" s="6">
        <f t="shared" si="57"/>
        <v>6.9999999999999195E-3</v>
      </c>
      <c r="E134" s="7">
        <f t="shared" si="42"/>
        <v>238728.48867915207</v>
      </c>
      <c r="F134" s="7">
        <f t="shared" si="58"/>
        <v>130033.26015091423</v>
      </c>
      <c r="G134" s="7">
        <f t="shared" si="43"/>
        <v>15000</v>
      </c>
      <c r="H134" s="7">
        <f t="shared" si="68"/>
        <v>267958.31570941379</v>
      </c>
      <c r="I134" s="14">
        <f t="shared" si="59"/>
        <v>238.01426472451487</v>
      </c>
      <c r="J134" s="14">
        <f t="shared" si="69"/>
        <v>4803.6723359804737</v>
      </c>
      <c r="K134" s="18"/>
      <c r="L134" s="7">
        <f t="shared" si="44"/>
        <v>7542.4257517795395</v>
      </c>
      <c r="M134" s="7">
        <f t="shared" si="70"/>
        <v>218730.34680160671</v>
      </c>
      <c r="N134" s="14">
        <f t="shared" si="60"/>
        <v>119.6803279699369</v>
      </c>
      <c r="O134" s="13">
        <f t="shared" si="71"/>
        <v>4349.5963159432695</v>
      </c>
      <c r="P134" s="7">
        <f t="shared" si="61"/>
        <v>274117.79211915896</v>
      </c>
      <c r="Q134" s="12">
        <f t="shared" si="66"/>
        <v>124</v>
      </c>
      <c r="R134" s="9">
        <v>63.021432842949423</v>
      </c>
      <c r="S134" s="11">
        <f t="shared" si="67"/>
        <v>6.9999999999999195E-3</v>
      </c>
      <c r="T134" s="10">
        <f t="shared" si="62"/>
        <v>1641289.6252400558</v>
      </c>
      <c r="U134" s="10">
        <f t="shared" si="72"/>
        <v>2061256.520411917</v>
      </c>
      <c r="V134" s="10">
        <f t="shared" si="63"/>
        <v>1000</v>
      </c>
      <c r="W134" s="10">
        <f t="shared" si="64"/>
        <v>604105.61333534098</v>
      </c>
      <c r="X134" s="9">
        <f t="shared" si="45"/>
        <v>15.867617648300991</v>
      </c>
      <c r="Y134" s="9">
        <f t="shared" si="73"/>
        <v>32723.097958611947</v>
      </c>
      <c r="AA134" s="10">
        <f t="shared" si="46"/>
        <v>7542.4257517795395</v>
      </c>
      <c r="AB134" s="10">
        <f t="shared" si="74"/>
        <v>942803.21897244395</v>
      </c>
      <c r="AC134" s="23"/>
      <c r="AD134" s="25">
        <f t="shared" si="47"/>
        <v>-7542.4257517795395</v>
      </c>
      <c r="AE134" s="25">
        <f t="shared" si="48"/>
        <v>-7542.4257517795395</v>
      </c>
      <c r="AF134" s="25">
        <f t="shared" si="49"/>
        <v>-15000</v>
      </c>
      <c r="AG134" s="25">
        <f t="shared" si="50"/>
        <v>0</v>
      </c>
      <c r="AH134" s="25">
        <f t="shared" si="51"/>
        <v>0</v>
      </c>
      <c r="AI134" s="25">
        <f t="shared" si="52"/>
        <v>0</v>
      </c>
      <c r="AJ134" s="25">
        <f t="shared" si="53"/>
        <v>0</v>
      </c>
      <c r="AK134" s="25">
        <f t="shared" si="54"/>
        <v>0</v>
      </c>
      <c r="AL134" s="25">
        <f t="shared" si="55"/>
        <v>0</v>
      </c>
      <c r="AM134" s="25">
        <f t="shared" si="56"/>
        <v>0</v>
      </c>
    </row>
    <row r="135" spans="1:39" x14ac:dyDescent="0.3">
      <c r="A135" s="4">
        <f t="shared" si="65"/>
        <v>126</v>
      </c>
      <c r="B135">
        <v>66.928761679212286</v>
      </c>
      <c r="C135" s="5">
        <f t="shared" si="41"/>
        <v>29</v>
      </c>
      <c r="D135" s="6">
        <f t="shared" si="57"/>
        <v>6.1999999999999979E-2</v>
      </c>
      <c r="E135" s="7">
        <f t="shared" si="42"/>
        <v>248323.172051189</v>
      </c>
      <c r="F135" s="7">
        <f t="shared" si="58"/>
        <v>139157.32228027092</v>
      </c>
      <c r="G135" s="7">
        <f t="shared" si="43"/>
        <v>15000</v>
      </c>
      <c r="H135" s="7">
        <f t="shared" si="68"/>
        <v>282958.31570941379</v>
      </c>
      <c r="I135" s="14">
        <f t="shared" si="59"/>
        <v>224.11889333758464</v>
      </c>
      <c r="J135" s="14">
        <f t="shared" si="69"/>
        <v>5027.791229318058</v>
      </c>
      <c r="K135" s="18"/>
      <c r="L135" s="7">
        <f t="shared" si="44"/>
        <v>7542.4257517795395</v>
      </c>
      <c r="M135" s="7">
        <f t="shared" si="70"/>
        <v>226272.77255338625</v>
      </c>
      <c r="N135" s="14">
        <f t="shared" si="60"/>
        <v>112.69334083798201</v>
      </c>
      <c r="O135" s="13">
        <f t="shared" si="71"/>
        <v>4462.2896567812513</v>
      </c>
      <c r="P135" s="7">
        <f t="shared" si="61"/>
        <v>298655.52098232636</v>
      </c>
      <c r="Q135" s="12">
        <f t="shared" si="66"/>
        <v>125</v>
      </c>
      <c r="R135" s="9">
        <v>66.928761679212286</v>
      </c>
      <c r="S135" s="11">
        <f t="shared" si="67"/>
        <v>6.1999999999999979E-2</v>
      </c>
      <c r="T135" s="10">
        <f t="shared" si="62"/>
        <v>1662572.3180834332</v>
      </c>
      <c r="U135" s="10">
        <f t="shared" si="72"/>
        <v>2190116.4246774558</v>
      </c>
      <c r="V135" s="10">
        <f t="shared" si="63"/>
        <v>1000</v>
      </c>
      <c r="W135" s="10">
        <f t="shared" si="64"/>
        <v>605105.61333534098</v>
      </c>
      <c r="X135" s="9">
        <f t="shared" si="45"/>
        <v>14.941259555838975</v>
      </c>
      <c r="Y135" s="9">
        <f t="shared" si="73"/>
        <v>32738.039218167785</v>
      </c>
      <c r="AA135" s="10">
        <f t="shared" si="46"/>
        <v>7542.4257517795395</v>
      </c>
      <c r="AB135" s="10">
        <f t="shared" si="74"/>
        <v>950345.64472422353</v>
      </c>
      <c r="AC135" s="23"/>
      <c r="AD135" s="25">
        <f t="shared" si="47"/>
        <v>-7542.4257517795395</v>
      </c>
      <c r="AE135" s="25">
        <f t="shared" si="48"/>
        <v>-7542.4257517795395</v>
      </c>
      <c r="AF135" s="25">
        <f t="shared" si="49"/>
        <v>-15000</v>
      </c>
      <c r="AG135" s="25">
        <f t="shared" si="50"/>
        <v>0</v>
      </c>
      <c r="AH135" s="25">
        <f t="shared" si="51"/>
        <v>0</v>
      </c>
      <c r="AI135" s="25">
        <f t="shared" si="52"/>
        <v>0</v>
      </c>
      <c r="AJ135" s="25">
        <f t="shared" si="53"/>
        <v>0</v>
      </c>
      <c r="AK135" s="25">
        <f t="shared" si="54"/>
        <v>0</v>
      </c>
      <c r="AL135" s="25">
        <f t="shared" si="55"/>
        <v>0</v>
      </c>
      <c r="AM135" s="25">
        <f t="shared" si="56"/>
        <v>0</v>
      </c>
    </row>
    <row r="136" spans="1:39" x14ac:dyDescent="0.3">
      <c r="A136" s="4">
        <f t="shared" si="65"/>
        <v>127</v>
      </c>
      <c r="B136">
        <v>86.471960089542279</v>
      </c>
      <c r="C136" s="5">
        <f t="shared" si="41"/>
        <v>30</v>
      </c>
      <c r="D136" s="6">
        <f t="shared" si="57"/>
        <v>0.29200000000000009</v>
      </c>
      <c r="E136" s="7">
        <f t="shared" si="42"/>
        <v>257997.81111799346</v>
      </c>
      <c r="F136" s="7">
        <f t="shared" si="58"/>
        <v>181083.26038611002</v>
      </c>
      <c r="G136" s="7">
        <f t="shared" si="43"/>
        <v>15000</v>
      </c>
      <c r="H136" s="7">
        <f t="shared" si="68"/>
        <v>297958.31570941379</v>
      </c>
      <c r="I136" s="14">
        <f t="shared" si="59"/>
        <v>173.46663571020483</v>
      </c>
      <c r="J136" s="14">
        <f t="shared" si="69"/>
        <v>5201.257865028263</v>
      </c>
      <c r="K136" s="18"/>
      <c r="L136" s="7">
        <f t="shared" si="44"/>
        <v>7542.4257517795395</v>
      </c>
      <c r="M136" s="7">
        <f t="shared" si="70"/>
        <v>233815.1983051658</v>
      </c>
      <c r="N136" s="14">
        <f t="shared" si="60"/>
        <v>87.223948017013939</v>
      </c>
      <c r="O136" s="13">
        <f t="shared" si="71"/>
        <v>4549.5136047982651</v>
      </c>
      <c r="P136" s="7">
        <f t="shared" si="61"/>
        <v>393405.35886094521</v>
      </c>
      <c r="Q136" s="12">
        <f t="shared" si="66"/>
        <v>126</v>
      </c>
      <c r="R136" s="9">
        <v>86.471960089542279</v>
      </c>
      <c r="S136" s="11">
        <f t="shared" si="67"/>
        <v>0.29200000000000009</v>
      </c>
      <c r="T136" s="10">
        <f t="shared" si="62"/>
        <v>1684032.3667005068</v>
      </c>
      <c r="U136" s="10">
        <f t="shared" si="72"/>
        <v>2830922.4206832731</v>
      </c>
      <c r="V136" s="10">
        <f t="shared" si="63"/>
        <v>1000</v>
      </c>
      <c r="W136" s="10">
        <f t="shared" si="64"/>
        <v>606105.61333534098</v>
      </c>
      <c r="X136" s="9">
        <f t="shared" si="45"/>
        <v>11.564442380680321</v>
      </c>
      <c r="Y136" s="9">
        <f t="shared" si="73"/>
        <v>32749.603660548466</v>
      </c>
      <c r="AA136" s="10">
        <f t="shared" si="46"/>
        <v>7542.4257517795395</v>
      </c>
      <c r="AB136" s="10">
        <f t="shared" si="74"/>
        <v>957888.07047600311</v>
      </c>
      <c r="AC136" s="23"/>
      <c r="AD136" s="25">
        <f t="shared" si="47"/>
        <v>-7542.4257517795395</v>
      </c>
      <c r="AE136" s="25">
        <f t="shared" si="48"/>
        <v>-7542.4257517795395</v>
      </c>
      <c r="AF136" s="25">
        <f t="shared" si="49"/>
        <v>-15000</v>
      </c>
      <c r="AG136" s="25">
        <f t="shared" si="50"/>
        <v>0</v>
      </c>
      <c r="AH136" s="25">
        <f t="shared" si="51"/>
        <v>0</v>
      </c>
      <c r="AI136" s="25">
        <f t="shared" si="52"/>
        <v>0</v>
      </c>
      <c r="AJ136" s="25">
        <f t="shared" si="53"/>
        <v>0</v>
      </c>
      <c r="AK136" s="25">
        <f t="shared" si="54"/>
        <v>0</v>
      </c>
      <c r="AL136" s="25">
        <f t="shared" si="55"/>
        <v>0</v>
      </c>
      <c r="AM136" s="25">
        <f t="shared" si="56"/>
        <v>0</v>
      </c>
    </row>
    <row r="137" spans="1:39" x14ac:dyDescent="0.3">
      <c r="A137" s="4">
        <f t="shared" si="65"/>
        <v>128</v>
      </c>
      <c r="B137">
        <v>98.145674701630483</v>
      </c>
      <c r="C137" s="5">
        <f t="shared" si="41"/>
        <v>31</v>
      </c>
      <c r="D137" s="6">
        <f t="shared" si="57"/>
        <v>0.13499999999999995</v>
      </c>
      <c r="E137" s="7">
        <f t="shared" si="42"/>
        <v>267753.07217702101</v>
      </c>
      <c r="F137" s="7">
        <f t="shared" si="58"/>
        <v>206664.50053823489</v>
      </c>
      <c r="G137" s="7">
        <f t="shared" si="43"/>
        <v>15000</v>
      </c>
      <c r="H137" s="7">
        <f t="shared" si="68"/>
        <v>312958.31570941379</v>
      </c>
      <c r="I137" s="14">
        <f t="shared" si="59"/>
        <v>152.8340402733082</v>
      </c>
      <c r="J137" s="14">
        <f t="shared" si="69"/>
        <v>5354.0919053015714</v>
      </c>
      <c r="K137" s="18"/>
      <c r="L137" s="7">
        <f t="shared" si="44"/>
        <v>7542.4257517795395</v>
      </c>
      <c r="M137" s="7">
        <f t="shared" si="70"/>
        <v>241357.62405694535</v>
      </c>
      <c r="N137" s="14">
        <f t="shared" si="60"/>
        <v>76.849293407060742</v>
      </c>
      <c r="O137" s="13">
        <f t="shared" si="71"/>
        <v>4626.362898205326</v>
      </c>
      <c r="P137" s="7">
        <f t="shared" si="61"/>
        <v>454057.50805895234</v>
      </c>
      <c r="Q137" s="12">
        <f t="shared" si="66"/>
        <v>127</v>
      </c>
      <c r="R137" s="9">
        <v>98.145674701630483</v>
      </c>
      <c r="S137" s="11">
        <f t="shared" si="67"/>
        <v>0.13499999999999995</v>
      </c>
      <c r="T137" s="10">
        <f t="shared" si="62"/>
        <v>1705671.249056055</v>
      </c>
      <c r="U137" s="10">
        <f t="shared" si="72"/>
        <v>3214231.9474755148</v>
      </c>
      <c r="V137" s="10">
        <f t="shared" si="63"/>
        <v>1000</v>
      </c>
      <c r="W137" s="10">
        <f t="shared" si="64"/>
        <v>607105.61333534098</v>
      </c>
      <c r="X137" s="9">
        <f t="shared" si="45"/>
        <v>10.188936018220547</v>
      </c>
      <c r="Y137" s="9">
        <f t="shared" si="73"/>
        <v>32759.792596566687</v>
      </c>
      <c r="AA137" s="10">
        <f t="shared" si="46"/>
        <v>7542.4257517795395</v>
      </c>
      <c r="AB137" s="10">
        <f t="shared" si="74"/>
        <v>965430.49622778269</v>
      </c>
      <c r="AC137" s="23"/>
      <c r="AD137" s="25">
        <f t="shared" si="47"/>
        <v>-7542.4257517795395</v>
      </c>
      <c r="AE137" s="25">
        <f t="shared" si="48"/>
        <v>-7542.4257517795395</v>
      </c>
      <c r="AF137" s="25">
        <f t="shared" si="49"/>
        <v>-15000</v>
      </c>
      <c r="AG137" s="25">
        <f t="shared" si="50"/>
        <v>0</v>
      </c>
      <c r="AH137" s="25">
        <f t="shared" si="51"/>
        <v>0</v>
      </c>
      <c r="AI137" s="25">
        <f t="shared" si="52"/>
        <v>0</v>
      </c>
      <c r="AJ137" s="25">
        <f t="shared" si="53"/>
        <v>0</v>
      </c>
      <c r="AK137" s="25">
        <f t="shared" si="54"/>
        <v>0</v>
      </c>
      <c r="AL137" s="25">
        <f t="shared" si="55"/>
        <v>0</v>
      </c>
      <c r="AM137" s="25">
        <f t="shared" si="56"/>
        <v>0</v>
      </c>
    </row>
    <row r="138" spans="1:39" x14ac:dyDescent="0.3">
      <c r="A138" s="4">
        <f t="shared" si="65"/>
        <v>129</v>
      </c>
      <c r="B138">
        <v>111.68977781045548</v>
      </c>
      <c r="C138" s="5">
        <f t="shared" ref="C138:C201" si="75">IF(AND(A138&gt;=startm,A138&lt;=endm),A138-startm,"NA")</f>
        <v>32</v>
      </c>
      <c r="D138" s="6">
        <f t="shared" si="57"/>
        <v>0.13799999999999993</v>
      </c>
      <c r="E138" s="7">
        <f t="shared" ref="E138:E201" si="76">IF(C138="NA","NA",IF(C138=0,typical,(1+return/12)*typical*((1+return/12)^C138-1)/(return/12)))</f>
        <v>277589.62707820721</v>
      </c>
      <c r="F138" s="7">
        <f t="shared" si="58"/>
        <v>236322.20161251127</v>
      </c>
      <c r="G138" s="7">
        <f t="shared" ref="G138:G201" si="77">IF(C138="NA","NA",IF(C138=0,typical,IF((F138-E138)&gt;0,IF(typical-(F138-E138)&lt;min,min,typical-(F138-E138)),IF((F138-E138)&lt;0,IF(typical-(F138-E138)&gt;max,max,typical-(F138-E138)),IF((E138-F138)=0,min,)))))</f>
        <v>15000</v>
      </c>
      <c r="H138" s="7">
        <f t="shared" si="68"/>
        <v>327958.31570941379</v>
      </c>
      <c r="I138" s="14">
        <f t="shared" si="59"/>
        <v>134.30056263032355</v>
      </c>
      <c r="J138" s="14">
        <f t="shared" si="69"/>
        <v>5488.3924679318952</v>
      </c>
      <c r="K138" s="18"/>
      <c r="L138" s="7">
        <f t="shared" ref="L138:L201" si="78">IF(C138="NA","NA",typical)</f>
        <v>7542.4257517795395</v>
      </c>
      <c r="M138" s="7">
        <f t="shared" si="70"/>
        <v>248900.0498087249</v>
      </c>
      <c r="N138" s="14">
        <f t="shared" si="60"/>
        <v>67.530134804095553</v>
      </c>
      <c r="O138" s="13">
        <f t="shared" si="71"/>
        <v>4693.8930330094217</v>
      </c>
      <c r="P138" s="7">
        <f t="shared" si="61"/>
        <v>524259.86992286728</v>
      </c>
      <c r="Q138" s="12">
        <f t="shared" si="66"/>
        <v>128</v>
      </c>
      <c r="R138" s="9">
        <v>111.68977781045548</v>
      </c>
      <c r="S138" s="11">
        <f t="shared" si="67"/>
        <v>0.13799999999999993</v>
      </c>
      <c r="T138" s="10">
        <f t="shared" si="62"/>
        <v>1727490.4554312327</v>
      </c>
      <c r="U138" s="10">
        <f t="shared" si="72"/>
        <v>3658933.9562271354</v>
      </c>
      <c r="V138" s="10">
        <f t="shared" si="63"/>
        <v>1000</v>
      </c>
      <c r="W138" s="10">
        <f t="shared" si="64"/>
        <v>608105.61333534098</v>
      </c>
      <c r="X138" s="9">
        <f t="shared" ref="X138:X201" si="79">V138/R138</f>
        <v>8.9533708420215721</v>
      </c>
      <c r="Y138" s="9">
        <f t="shared" si="73"/>
        <v>32768.745967408708</v>
      </c>
      <c r="AA138" s="10">
        <f t="shared" ref="AA138:AA201" si="80">typical</f>
        <v>7542.4257517795395</v>
      </c>
      <c r="AB138" s="10">
        <f t="shared" si="74"/>
        <v>972972.92197956226</v>
      </c>
      <c r="AC138" s="23"/>
      <c r="AD138" s="25">
        <f t="shared" ref="AD138:AD201" si="81">IF(A138=endm,E138,IF(C138="NA","NA",-typical))</f>
        <v>-7542.4257517795395</v>
      </c>
      <c r="AE138" s="25">
        <f t="shared" ref="AE138:AE201" si="82">IF(A138=endm,P138,IF(C138="NA","NA",-typical))</f>
        <v>-7542.4257517795395</v>
      </c>
      <c r="AF138" s="25">
        <f t="shared" ref="AF138:AF201" si="83">IF(A138=endm,F138,IF(C138="NA","NA",-G138))</f>
        <v>-15000</v>
      </c>
      <c r="AG138" s="25">
        <f t="shared" ref="AG138:AG201" si="84">IF(A138=endm,O138,0)</f>
        <v>0</v>
      </c>
      <c r="AH138" s="25">
        <f t="shared" ref="AH138:AH201" si="85">IF(A138=endm,J138,0)</f>
        <v>0</v>
      </c>
      <c r="AI138" s="25">
        <f t="shared" ref="AI138:AI201" si="86">IF(A138=endm,E138,0)</f>
        <v>0</v>
      </c>
      <c r="AJ138" s="25">
        <f t="shared" ref="AJ138:AJ201" si="87">IF(A138=endm,P138,0)</f>
        <v>0</v>
      </c>
      <c r="AK138" s="25">
        <f t="shared" ref="AK138:AK201" si="88">IF(A138=endm,F138,0)</f>
        <v>0</v>
      </c>
      <c r="AL138" s="25">
        <f t="shared" ref="AL138:AL201" si="89">IF(A138=endm,M138,0)</f>
        <v>0</v>
      </c>
      <c r="AM138" s="25">
        <f t="shared" ref="AM138:AM201" si="90">IF(A138=endm,H138,0)</f>
        <v>0</v>
      </c>
    </row>
    <row r="139" spans="1:39" x14ac:dyDescent="0.3">
      <c r="A139" s="4">
        <f t="shared" si="65"/>
        <v>130</v>
      </c>
      <c r="B139">
        <v>101.86107736313541</v>
      </c>
      <c r="C139" s="5">
        <f t="shared" si="75"/>
        <v>33</v>
      </c>
      <c r="D139" s="6">
        <f t="shared" ref="D139:D202" si="91">IF(C139="NA","NA",IF(C139=0,0,(B139-B138)/B138))</f>
        <v>-8.7999999999999926E-2</v>
      </c>
      <c r="E139" s="7">
        <f t="shared" si="76"/>
        <v>287508.15327023657</v>
      </c>
      <c r="F139" s="7">
        <f t="shared" ref="F139:F202" si="92">IF(C139="NA","NA",IF(C139=0,typical,(F138+IF(V138=typical,0,V138))*(1+D139)))</f>
        <v>216437.84787061028</v>
      </c>
      <c r="G139" s="7">
        <f t="shared" si="77"/>
        <v>15000</v>
      </c>
      <c r="H139" s="7">
        <f t="shared" si="68"/>
        <v>342958.31570941379</v>
      </c>
      <c r="I139" s="14">
        <f t="shared" ref="I139:I202" si="93">IF(C139="NA","NA",G139/B139)</f>
        <v>147.259388849039</v>
      </c>
      <c r="J139" s="14">
        <f t="shared" si="69"/>
        <v>5635.6518567809344</v>
      </c>
      <c r="K139" s="18"/>
      <c r="L139" s="7">
        <f t="shared" si="78"/>
        <v>7542.4257517795395</v>
      </c>
      <c r="M139" s="7">
        <f t="shared" si="70"/>
        <v>256442.47556050445</v>
      </c>
      <c r="N139" s="14">
        <f t="shared" ref="N139:N202" si="94">IF(C139="NA","NA",L139/B139)</f>
        <v>74.04620044308723</v>
      </c>
      <c r="O139" s="13">
        <f t="shared" si="71"/>
        <v>4767.9392334525091</v>
      </c>
      <c r="P139" s="7">
        <f t="shared" ref="P139:P202" si="95">IF(C139="NA","NA",O139*B139)</f>
        <v>485667.42712143459</v>
      </c>
      <c r="Q139" s="12">
        <f t="shared" si="66"/>
        <v>129</v>
      </c>
      <c r="R139" s="9">
        <v>101.86107736313541</v>
      </c>
      <c r="S139" s="11">
        <f t="shared" si="67"/>
        <v>-8.7999999999999926E-2</v>
      </c>
      <c r="T139" s="10">
        <f t="shared" ref="T139:T202" si="96">(1+return/12)*typical*((1+return/12)^Q139-1)/(return/12)</f>
        <v>1749491.4885262039</v>
      </c>
      <c r="U139" s="10">
        <f t="shared" si="72"/>
        <v>3337859.7680791477</v>
      </c>
      <c r="V139" s="10">
        <f t="shared" ref="V139:V202" si="97">IF((U139-T139)&gt;0,IF(typical-(U139-T139)&lt;min,min,typical-(U139-T139)),IF((U139-T139)&lt;0,IF(typical-(U139-T139)&gt;max,max,typical-(U139-T139)),IF((T139-U139)=0,min,)))</f>
        <v>1000</v>
      </c>
      <c r="W139" s="10">
        <f t="shared" ref="W139:W202" si="98">W138+V139</f>
        <v>609105.61333534098</v>
      </c>
      <c r="X139" s="9">
        <f t="shared" si="79"/>
        <v>9.8172925899359331</v>
      </c>
      <c r="Y139" s="9">
        <f t="shared" si="73"/>
        <v>32778.563259998642</v>
      </c>
      <c r="AA139" s="10">
        <f t="shared" si="80"/>
        <v>7542.4257517795395</v>
      </c>
      <c r="AB139" s="10">
        <f t="shared" si="74"/>
        <v>980515.34773134184</v>
      </c>
      <c r="AC139" s="23"/>
      <c r="AD139" s="25">
        <f t="shared" si="81"/>
        <v>-7542.4257517795395</v>
      </c>
      <c r="AE139" s="25">
        <f t="shared" si="82"/>
        <v>-7542.4257517795395</v>
      </c>
      <c r="AF139" s="25">
        <f t="shared" si="83"/>
        <v>-15000</v>
      </c>
      <c r="AG139" s="25">
        <f t="shared" si="84"/>
        <v>0</v>
      </c>
      <c r="AH139" s="25">
        <f t="shared" si="85"/>
        <v>0</v>
      </c>
      <c r="AI139" s="25">
        <f t="shared" si="86"/>
        <v>0</v>
      </c>
      <c r="AJ139" s="25">
        <f t="shared" si="87"/>
        <v>0</v>
      </c>
      <c r="AK139" s="25">
        <f t="shared" si="88"/>
        <v>0</v>
      </c>
      <c r="AL139" s="25">
        <f t="shared" si="89"/>
        <v>0</v>
      </c>
      <c r="AM139" s="25">
        <f t="shared" si="90"/>
        <v>0</v>
      </c>
    </row>
    <row r="140" spans="1:39" x14ac:dyDescent="0.3">
      <c r="A140" s="4">
        <f t="shared" ref="A140:A203" si="99">A139+1</f>
        <v>131</v>
      </c>
      <c r="B140">
        <v>94.119635483537124</v>
      </c>
      <c r="C140" s="5">
        <f t="shared" si="75"/>
        <v>34</v>
      </c>
      <c r="D140" s="6">
        <f t="shared" si="91"/>
        <v>-7.5999999999999929E-2</v>
      </c>
      <c r="E140" s="7">
        <f t="shared" si="76"/>
        <v>297509.33384719962</v>
      </c>
      <c r="F140" s="7">
        <f t="shared" si="92"/>
        <v>200912.57143244392</v>
      </c>
      <c r="G140" s="7">
        <f t="shared" si="77"/>
        <v>15000</v>
      </c>
      <c r="H140" s="7">
        <f t="shared" si="68"/>
        <v>357958.31570941379</v>
      </c>
      <c r="I140" s="14">
        <f t="shared" si="93"/>
        <v>159.37163295350538</v>
      </c>
      <c r="J140" s="14">
        <f t="shared" si="69"/>
        <v>5795.0234897344399</v>
      </c>
      <c r="K140" s="18"/>
      <c r="L140" s="7">
        <f t="shared" si="78"/>
        <v>7542.4257517795395</v>
      </c>
      <c r="M140" s="7">
        <f t="shared" si="70"/>
        <v>263984.901312284</v>
      </c>
      <c r="N140" s="14">
        <f t="shared" si="94"/>
        <v>80.136580566111718</v>
      </c>
      <c r="O140" s="13">
        <f t="shared" si="71"/>
        <v>4848.0758140186208</v>
      </c>
      <c r="P140" s="7">
        <f t="shared" si="95"/>
        <v>456299.12841198512</v>
      </c>
      <c r="Q140" s="12">
        <f t="shared" ref="Q140:Q203" si="100">Q139+1</f>
        <v>130</v>
      </c>
      <c r="R140" s="9">
        <v>94.119635483537124</v>
      </c>
      <c r="S140" s="11">
        <f t="shared" si="67"/>
        <v>-7.5999999999999929E-2</v>
      </c>
      <c r="T140" s="10">
        <f t="shared" si="96"/>
        <v>1771675.8635636335</v>
      </c>
      <c r="U140" s="10">
        <f t="shared" si="72"/>
        <v>3085106.4257051325</v>
      </c>
      <c r="V140" s="10">
        <f t="shared" si="97"/>
        <v>1000</v>
      </c>
      <c r="W140" s="10">
        <f t="shared" si="98"/>
        <v>610105.61333534098</v>
      </c>
      <c r="X140" s="9">
        <f t="shared" si="79"/>
        <v>10.624775530233693</v>
      </c>
      <c r="Y140" s="9">
        <f t="shared" si="73"/>
        <v>32789.188035528874</v>
      </c>
      <c r="AA140" s="10">
        <f t="shared" si="80"/>
        <v>7542.4257517795395</v>
      </c>
      <c r="AB140" s="10">
        <f t="shared" si="74"/>
        <v>988057.77348312142</v>
      </c>
      <c r="AC140" s="23"/>
      <c r="AD140" s="25">
        <f t="shared" si="81"/>
        <v>-7542.4257517795395</v>
      </c>
      <c r="AE140" s="25">
        <f t="shared" si="82"/>
        <v>-7542.4257517795395</v>
      </c>
      <c r="AF140" s="25">
        <f t="shared" si="83"/>
        <v>-15000</v>
      </c>
      <c r="AG140" s="25">
        <f t="shared" si="84"/>
        <v>0</v>
      </c>
      <c r="AH140" s="25">
        <f t="shared" si="85"/>
        <v>0</v>
      </c>
      <c r="AI140" s="25">
        <f t="shared" si="86"/>
        <v>0</v>
      </c>
      <c r="AJ140" s="25">
        <f t="shared" si="87"/>
        <v>0</v>
      </c>
      <c r="AK140" s="25">
        <f t="shared" si="88"/>
        <v>0</v>
      </c>
      <c r="AL140" s="25">
        <f t="shared" si="89"/>
        <v>0</v>
      </c>
      <c r="AM140" s="25">
        <f t="shared" si="90"/>
        <v>0</v>
      </c>
    </row>
    <row r="141" spans="1:39" x14ac:dyDescent="0.3">
      <c r="A141" s="4">
        <f t="shared" si="99"/>
        <v>132</v>
      </c>
      <c r="B141">
        <v>82.448800683578526</v>
      </c>
      <c r="C141" s="5">
        <f t="shared" si="75"/>
        <v>35</v>
      </c>
      <c r="D141" s="6">
        <f t="shared" si="91"/>
        <v>-0.12399999999999994</v>
      </c>
      <c r="E141" s="7">
        <f t="shared" si="76"/>
        <v>307593.85759563709</v>
      </c>
      <c r="F141" s="7">
        <f t="shared" si="92"/>
        <v>176875.41257482089</v>
      </c>
      <c r="G141" s="7">
        <f t="shared" si="77"/>
        <v>15000</v>
      </c>
      <c r="H141" s="7">
        <f t="shared" si="68"/>
        <v>372958.31570941379</v>
      </c>
      <c r="I141" s="14">
        <f t="shared" si="93"/>
        <v>181.93108784646734</v>
      </c>
      <c r="J141" s="14">
        <f t="shared" si="69"/>
        <v>5976.9545775809074</v>
      </c>
      <c r="K141" s="18"/>
      <c r="L141" s="7">
        <f t="shared" si="78"/>
        <v>7542.4257517795395</v>
      </c>
      <c r="M141" s="7">
        <f t="shared" si="70"/>
        <v>271527.32706406352</v>
      </c>
      <c r="N141" s="14">
        <f t="shared" si="94"/>
        <v>91.480114801497379</v>
      </c>
      <c r="O141" s="13">
        <f t="shared" si="71"/>
        <v>4939.5559288201184</v>
      </c>
      <c r="P141" s="7">
        <f t="shared" si="95"/>
        <v>407260.46224067855</v>
      </c>
      <c r="Q141" s="12">
        <f t="shared" si="100"/>
        <v>131</v>
      </c>
      <c r="R141" s="9">
        <v>82.448800683578526</v>
      </c>
      <c r="S141" s="11">
        <f t="shared" si="67"/>
        <v>-0.12399999999999994</v>
      </c>
      <c r="T141" s="10">
        <f t="shared" si="96"/>
        <v>1794045.1083930412</v>
      </c>
      <c r="U141" s="10">
        <f t="shared" si="72"/>
        <v>2703429.2289176965</v>
      </c>
      <c r="V141" s="10">
        <f t="shared" si="97"/>
        <v>1000</v>
      </c>
      <c r="W141" s="10">
        <f t="shared" si="98"/>
        <v>611105.61333534098</v>
      </c>
      <c r="X141" s="9">
        <f t="shared" si="79"/>
        <v>12.128739189764488</v>
      </c>
      <c r="Y141" s="9">
        <f t="shared" si="73"/>
        <v>32801.316774718638</v>
      </c>
      <c r="AA141" s="10">
        <f t="shared" si="80"/>
        <v>7542.4257517795395</v>
      </c>
      <c r="AB141" s="10">
        <f t="shared" si="74"/>
        <v>995600.199234901</v>
      </c>
      <c r="AC141" s="23"/>
      <c r="AD141" s="25">
        <f t="shared" si="81"/>
        <v>-7542.4257517795395</v>
      </c>
      <c r="AE141" s="25">
        <f t="shared" si="82"/>
        <v>-7542.4257517795395</v>
      </c>
      <c r="AF141" s="25">
        <f t="shared" si="83"/>
        <v>-15000</v>
      </c>
      <c r="AG141" s="25">
        <f t="shared" si="84"/>
        <v>0</v>
      </c>
      <c r="AH141" s="25">
        <f t="shared" si="85"/>
        <v>0</v>
      </c>
      <c r="AI141" s="25">
        <f t="shared" si="86"/>
        <v>0</v>
      </c>
      <c r="AJ141" s="25">
        <f t="shared" si="87"/>
        <v>0</v>
      </c>
      <c r="AK141" s="25">
        <f t="shared" si="88"/>
        <v>0</v>
      </c>
      <c r="AL141" s="25">
        <f t="shared" si="89"/>
        <v>0</v>
      </c>
      <c r="AM141" s="25">
        <f t="shared" si="90"/>
        <v>0</v>
      </c>
    </row>
    <row r="142" spans="1:39" x14ac:dyDescent="0.3">
      <c r="A142" s="4">
        <f t="shared" si="99"/>
        <v>133</v>
      </c>
      <c r="B142">
        <v>77.254526240513087</v>
      </c>
      <c r="C142" s="5">
        <f t="shared" si="75"/>
        <v>36</v>
      </c>
      <c r="D142" s="6">
        <f t="shared" si="91"/>
        <v>-6.2999999999999903E-2</v>
      </c>
      <c r="E142" s="7">
        <f t="shared" si="76"/>
        <v>317762.41904197837</v>
      </c>
      <c r="F142" s="7">
        <f t="shared" si="92"/>
        <v>166669.26158260717</v>
      </c>
      <c r="G142" s="7">
        <f t="shared" si="77"/>
        <v>15000</v>
      </c>
      <c r="H142" s="7">
        <f t="shared" si="68"/>
        <v>387958.31570941379</v>
      </c>
      <c r="I142" s="14">
        <f t="shared" si="93"/>
        <v>194.1633808393461</v>
      </c>
      <c r="J142" s="14">
        <f t="shared" si="69"/>
        <v>6171.1179584202537</v>
      </c>
      <c r="K142" s="18"/>
      <c r="L142" s="7">
        <f t="shared" si="78"/>
        <v>7542.4257517795395</v>
      </c>
      <c r="M142" s="7">
        <f t="shared" si="70"/>
        <v>279069.75281584304</v>
      </c>
      <c r="N142" s="14">
        <f t="shared" si="94"/>
        <v>97.630858913017477</v>
      </c>
      <c r="O142" s="13">
        <f t="shared" si="71"/>
        <v>5037.186787733136</v>
      </c>
      <c r="P142" s="7">
        <f t="shared" si="95"/>
        <v>389145.4788712954</v>
      </c>
      <c r="Q142" s="12">
        <f t="shared" si="100"/>
        <v>132</v>
      </c>
      <c r="R142" s="9">
        <v>77.254526240513087</v>
      </c>
      <c r="S142" s="11">
        <f t="shared" ref="S142:S205" si="101">(R142-R141)/R141</f>
        <v>-6.2999999999999903E-2</v>
      </c>
      <c r="T142" s="10">
        <f t="shared" si="96"/>
        <v>1816600.7635960272</v>
      </c>
      <c r="U142" s="10">
        <f t="shared" si="72"/>
        <v>2534050.1874958817</v>
      </c>
      <c r="V142" s="10">
        <f t="shared" si="97"/>
        <v>1000</v>
      </c>
      <c r="W142" s="10">
        <f t="shared" si="98"/>
        <v>612105.61333534098</v>
      </c>
      <c r="X142" s="9">
        <f t="shared" si="79"/>
        <v>12.944225389289741</v>
      </c>
      <c r="Y142" s="9">
        <f t="shared" si="73"/>
        <v>32814.26100010793</v>
      </c>
      <c r="AA142" s="10">
        <f t="shared" si="80"/>
        <v>7542.4257517795395</v>
      </c>
      <c r="AB142" s="10">
        <f t="shared" si="74"/>
        <v>1003142.6249866806</v>
      </c>
      <c r="AC142" s="23"/>
      <c r="AD142" s="25">
        <f t="shared" si="81"/>
        <v>-7542.4257517795395</v>
      </c>
      <c r="AE142" s="25">
        <f t="shared" si="82"/>
        <v>-7542.4257517795395</v>
      </c>
      <c r="AF142" s="25">
        <f t="shared" si="83"/>
        <v>-15000</v>
      </c>
      <c r="AG142" s="25">
        <f t="shared" si="84"/>
        <v>0</v>
      </c>
      <c r="AH142" s="25">
        <f t="shared" si="85"/>
        <v>0</v>
      </c>
      <c r="AI142" s="25">
        <f t="shared" si="86"/>
        <v>0</v>
      </c>
      <c r="AJ142" s="25">
        <f t="shared" si="87"/>
        <v>0</v>
      </c>
      <c r="AK142" s="25">
        <f t="shared" si="88"/>
        <v>0</v>
      </c>
      <c r="AL142" s="25">
        <f t="shared" si="89"/>
        <v>0</v>
      </c>
      <c r="AM142" s="25">
        <f t="shared" si="90"/>
        <v>0</v>
      </c>
    </row>
    <row r="143" spans="1:39" x14ac:dyDescent="0.3">
      <c r="A143" s="4">
        <f t="shared" si="99"/>
        <v>134</v>
      </c>
      <c r="B143">
        <v>95.950121590717259</v>
      </c>
      <c r="C143" s="5">
        <f t="shared" si="75"/>
        <v>37</v>
      </c>
      <c r="D143" s="6">
        <f t="shared" si="91"/>
        <v>0.24200000000000008</v>
      </c>
      <c r="E143" s="7">
        <f t="shared" si="76"/>
        <v>328015.71850037243</v>
      </c>
      <c r="F143" s="7">
        <f t="shared" si="92"/>
        <v>208245.22288559811</v>
      </c>
      <c r="G143" s="7">
        <f t="shared" si="77"/>
        <v>15000</v>
      </c>
      <c r="H143" s="7">
        <f t="shared" si="68"/>
        <v>402958.31570941379</v>
      </c>
      <c r="I143" s="14">
        <f t="shared" si="93"/>
        <v>156.33122450833019</v>
      </c>
      <c r="J143" s="14">
        <f t="shared" si="69"/>
        <v>6327.4491829285835</v>
      </c>
      <c r="K143" s="18"/>
      <c r="L143" s="7">
        <f t="shared" si="78"/>
        <v>7542.4257517795395</v>
      </c>
      <c r="M143" s="7">
        <f t="shared" si="70"/>
        <v>286612.17856762256</v>
      </c>
      <c r="N143" s="14">
        <f t="shared" si="94"/>
        <v>78.607776902590558</v>
      </c>
      <c r="O143" s="13">
        <f t="shared" si="71"/>
        <v>5115.7945646357266</v>
      </c>
      <c r="P143" s="7">
        <f t="shared" si="95"/>
        <v>490861.11050992843</v>
      </c>
      <c r="Q143" s="12">
        <f t="shared" si="100"/>
        <v>133</v>
      </c>
      <c r="R143" s="9">
        <v>95.950121590717259</v>
      </c>
      <c r="S143" s="11">
        <f t="shared" si="101"/>
        <v>0.24200000000000008</v>
      </c>
      <c r="T143" s="10">
        <f t="shared" si="96"/>
        <v>1839344.3825923717</v>
      </c>
      <c r="U143" s="10">
        <f t="shared" si="72"/>
        <v>3148532.332869885</v>
      </c>
      <c r="V143" s="10">
        <f t="shared" si="97"/>
        <v>1000</v>
      </c>
      <c r="W143" s="10">
        <f t="shared" si="98"/>
        <v>613105.61333534098</v>
      </c>
      <c r="X143" s="9">
        <f t="shared" si="79"/>
        <v>10.422081633888679</v>
      </c>
      <c r="Y143" s="9">
        <f t="shared" si="73"/>
        <v>32824.683081741816</v>
      </c>
      <c r="AA143" s="10">
        <f t="shared" si="80"/>
        <v>7542.4257517795395</v>
      </c>
      <c r="AB143" s="10">
        <f t="shared" si="74"/>
        <v>1010685.0507384602</v>
      </c>
      <c r="AC143" s="23"/>
      <c r="AD143" s="25">
        <f t="shared" si="81"/>
        <v>-7542.4257517795395</v>
      </c>
      <c r="AE143" s="25">
        <f t="shared" si="82"/>
        <v>-7542.4257517795395</v>
      </c>
      <c r="AF143" s="25">
        <f t="shared" si="83"/>
        <v>-15000</v>
      </c>
      <c r="AG143" s="25">
        <f t="shared" si="84"/>
        <v>0</v>
      </c>
      <c r="AH143" s="25">
        <f t="shared" si="85"/>
        <v>0</v>
      </c>
      <c r="AI143" s="25">
        <f t="shared" si="86"/>
        <v>0</v>
      </c>
      <c r="AJ143" s="25">
        <f t="shared" si="87"/>
        <v>0</v>
      </c>
      <c r="AK143" s="25">
        <f t="shared" si="88"/>
        <v>0</v>
      </c>
      <c r="AL143" s="25">
        <f t="shared" si="89"/>
        <v>0</v>
      </c>
      <c r="AM143" s="25">
        <f t="shared" si="90"/>
        <v>0</v>
      </c>
    </row>
    <row r="144" spans="1:39" x14ac:dyDescent="0.3">
      <c r="A144" s="4">
        <f t="shared" si="99"/>
        <v>135</v>
      </c>
      <c r="B144">
        <v>91.824266362316408</v>
      </c>
      <c r="C144" s="5">
        <f t="shared" si="75"/>
        <v>38</v>
      </c>
      <c r="D144" s="6">
        <f t="shared" si="91"/>
        <v>-4.3000000000000101E-2</v>
      </c>
      <c r="E144" s="7">
        <f t="shared" si="76"/>
        <v>338354.46212092013</v>
      </c>
      <c r="F144" s="7">
        <f t="shared" si="92"/>
        <v>200247.67830151736</v>
      </c>
      <c r="G144" s="7">
        <f t="shared" si="77"/>
        <v>15000</v>
      </c>
      <c r="H144" s="7">
        <f t="shared" si="68"/>
        <v>417958.31570941379</v>
      </c>
      <c r="I144" s="14">
        <f t="shared" si="93"/>
        <v>163.35551150295737</v>
      </c>
      <c r="J144" s="14">
        <f t="shared" si="69"/>
        <v>6490.8046944315411</v>
      </c>
      <c r="K144" s="18"/>
      <c r="L144" s="7">
        <f t="shared" si="78"/>
        <v>7542.4257517795395</v>
      </c>
      <c r="M144" s="7">
        <f t="shared" si="70"/>
        <v>294154.60431940207</v>
      </c>
      <c r="N144" s="14">
        <f t="shared" si="94"/>
        <v>82.139787777001629</v>
      </c>
      <c r="O144" s="13">
        <f t="shared" si="71"/>
        <v>5197.934352412728</v>
      </c>
      <c r="P144" s="7">
        <f t="shared" si="95"/>
        <v>477296.50850978098</v>
      </c>
      <c r="Q144" s="12">
        <f t="shared" si="100"/>
        <v>134</v>
      </c>
      <c r="R144" s="9">
        <v>91.824266362316408</v>
      </c>
      <c r="S144" s="11">
        <f t="shared" si="101"/>
        <v>-4.3000000000000101E-2</v>
      </c>
      <c r="T144" s="10">
        <f t="shared" si="96"/>
        <v>1862277.5317470194</v>
      </c>
      <c r="U144" s="10">
        <f t="shared" si="72"/>
        <v>3014102.4425564795</v>
      </c>
      <c r="V144" s="10">
        <f t="shared" si="97"/>
        <v>1000</v>
      </c>
      <c r="W144" s="10">
        <f t="shared" si="98"/>
        <v>614105.61333534098</v>
      </c>
      <c r="X144" s="9">
        <f t="shared" si="79"/>
        <v>10.890367433530491</v>
      </c>
      <c r="Y144" s="9">
        <f t="shared" si="73"/>
        <v>32835.573449175346</v>
      </c>
      <c r="AA144" s="10">
        <f t="shared" si="80"/>
        <v>7542.4257517795395</v>
      </c>
      <c r="AB144" s="10">
        <f t="shared" si="74"/>
        <v>1018227.4764902397</v>
      </c>
      <c r="AC144" s="23"/>
      <c r="AD144" s="25">
        <f t="shared" si="81"/>
        <v>-7542.4257517795395</v>
      </c>
      <c r="AE144" s="25">
        <f t="shared" si="82"/>
        <v>-7542.4257517795395</v>
      </c>
      <c r="AF144" s="25">
        <f t="shared" si="83"/>
        <v>-15000</v>
      </c>
      <c r="AG144" s="25">
        <f t="shared" si="84"/>
        <v>0</v>
      </c>
      <c r="AH144" s="25">
        <f t="shared" si="85"/>
        <v>0</v>
      </c>
      <c r="AI144" s="25">
        <f t="shared" si="86"/>
        <v>0</v>
      </c>
      <c r="AJ144" s="25">
        <f t="shared" si="87"/>
        <v>0</v>
      </c>
      <c r="AK144" s="25">
        <f t="shared" si="88"/>
        <v>0</v>
      </c>
      <c r="AL144" s="25">
        <f t="shared" si="89"/>
        <v>0</v>
      </c>
      <c r="AM144" s="25">
        <f t="shared" si="90"/>
        <v>0</v>
      </c>
    </row>
    <row r="145" spans="1:39" x14ac:dyDescent="0.3">
      <c r="A145" s="4">
        <f t="shared" si="99"/>
        <v>136</v>
      </c>
      <c r="B145">
        <v>97.058249544968433</v>
      </c>
      <c r="C145" s="5">
        <f t="shared" si="75"/>
        <v>39</v>
      </c>
      <c r="D145" s="6">
        <f t="shared" si="91"/>
        <v>5.6999999999999891E-2</v>
      </c>
      <c r="E145" s="7">
        <f t="shared" si="76"/>
        <v>348779.36193830514</v>
      </c>
      <c r="F145" s="7">
        <f t="shared" si="92"/>
        <v>212718.79596470384</v>
      </c>
      <c r="G145" s="7">
        <f t="shared" si="77"/>
        <v>15000</v>
      </c>
      <c r="H145" s="7">
        <f t="shared" si="68"/>
        <v>432958.31570941379</v>
      </c>
      <c r="I145" s="14">
        <f t="shared" si="93"/>
        <v>154.54636849854057</v>
      </c>
      <c r="J145" s="14">
        <f t="shared" si="69"/>
        <v>6645.3510629300818</v>
      </c>
      <c r="K145" s="18"/>
      <c r="L145" s="7">
        <f t="shared" si="78"/>
        <v>7542.4257517795395</v>
      </c>
      <c r="M145" s="7">
        <f t="shared" si="70"/>
        <v>301697.03007118159</v>
      </c>
      <c r="N145" s="14">
        <f t="shared" si="94"/>
        <v>77.710300640493514</v>
      </c>
      <c r="O145" s="13">
        <f t="shared" si="71"/>
        <v>5275.6446530532212</v>
      </c>
      <c r="P145" s="7">
        <f t="shared" si="95"/>
        <v>512044.83524661796</v>
      </c>
      <c r="Q145" s="12">
        <f t="shared" si="100"/>
        <v>135</v>
      </c>
      <c r="R145" s="9">
        <v>97.058249544968433</v>
      </c>
      <c r="S145" s="11">
        <f t="shared" si="101"/>
        <v>5.6999999999999891E-2</v>
      </c>
      <c r="T145" s="10">
        <f t="shared" si="96"/>
        <v>1885401.790477955</v>
      </c>
      <c r="U145" s="10">
        <f t="shared" si="72"/>
        <v>3186963.2817821987</v>
      </c>
      <c r="V145" s="10">
        <f t="shared" si="97"/>
        <v>1000</v>
      </c>
      <c r="W145" s="10">
        <f t="shared" si="98"/>
        <v>615105.61333534098</v>
      </c>
      <c r="X145" s="9">
        <f t="shared" si="79"/>
        <v>10.303091233236039</v>
      </c>
      <c r="Y145" s="9">
        <f t="shared" si="73"/>
        <v>32845.876540408579</v>
      </c>
      <c r="AA145" s="10">
        <f t="shared" si="80"/>
        <v>7542.4257517795395</v>
      </c>
      <c r="AB145" s="10">
        <f t="shared" si="74"/>
        <v>1025769.9022420193</v>
      </c>
      <c r="AC145" s="23"/>
      <c r="AD145" s="25">
        <f t="shared" si="81"/>
        <v>-7542.4257517795395</v>
      </c>
      <c r="AE145" s="25">
        <f t="shared" si="82"/>
        <v>-7542.4257517795395</v>
      </c>
      <c r="AF145" s="25">
        <f t="shared" si="83"/>
        <v>-15000</v>
      </c>
      <c r="AG145" s="25">
        <f t="shared" si="84"/>
        <v>0</v>
      </c>
      <c r="AH145" s="25">
        <f t="shared" si="85"/>
        <v>0</v>
      </c>
      <c r="AI145" s="25">
        <f t="shared" si="86"/>
        <v>0</v>
      </c>
      <c r="AJ145" s="25">
        <f t="shared" si="87"/>
        <v>0</v>
      </c>
      <c r="AK145" s="25">
        <f t="shared" si="88"/>
        <v>0</v>
      </c>
      <c r="AL145" s="25">
        <f t="shared" si="89"/>
        <v>0</v>
      </c>
      <c r="AM145" s="25">
        <f t="shared" si="90"/>
        <v>0</v>
      </c>
    </row>
    <row r="146" spans="1:39" x14ac:dyDescent="0.3">
      <c r="A146" s="4">
        <f t="shared" si="99"/>
        <v>137</v>
      </c>
      <c r="B146">
        <v>102.6876280185766</v>
      </c>
      <c r="C146" s="5">
        <f t="shared" si="75"/>
        <v>40</v>
      </c>
      <c r="D146" s="6">
        <f t="shared" si="91"/>
        <v>5.8000000000000017E-2</v>
      </c>
      <c r="E146" s="7">
        <f t="shared" si="76"/>
        <v>359291.1359208356</v>
      </c>
      <c r="F146" s="7">
        <f t="shared" si="92"/>
        <v>226114.48613065667</v>
      </c>
      <c r="G146" s="7">
        <f t="shared" si="77"/>
        <v>15000</v>
      </c>
      <c r="H146" s="7">
        <f t="shared" si="68"/>
        <v>447958.31570941379</v>
      </c>
      <c r="I146" s="14">
        <f t="shared" si="93"/>
        <v>146.07407230485876</v>
      </c>
      <c r="J146" s="14">
        <f t="shared" si="69"/>
        <v>6791.4251352349402</v>
      </c>
      <c r="K146" s="18"/>
      <c r="L146" s="7">
        <f t="shared" si="78"/>
        <v>7542.4257517795395</v>
      </c>
      <c r="M146" s="7">
        <f t="shared" si="70"/>
        <v>309239.45582296111</v>
      </c>
      <c r="N146" s="14">
        <f t="shared" si="94"/>
        <v>73.450189641298209</v>
      </c>
      <c r="O146" s="13">
        <f t="shared" si="71"/>
        <v>5349.0948426945197</v>
      </c>
      <c r="P146" s="7">
        <f t="shared" si="95"/>
        <v>549285.86144270143</v>
      </c>
      <c r="Q146" s="12">
        <f t="shared" si="100"/>
        <v>136</v>
      </c>
      <c r="R146" s="9">
        <v>102.6876280185766</v>
      </c>
      <c r="S146" s="11">
        <f t="shared" si="101"/>
        <v>5.8000000000000017E-2</v>
      </c>
      <c r="T146" s="10">
        <f t="shared" si="96"/>
        <v>1908718.7513649829</v>
      </c>
      <c r="U146" s="10">
        <f t="shared" si="72"/>
        <v>3372865.1521255663</v>
      </c>
      <c r="V146" s="10">
        <f t="shared" si="97"/>
        <v>1000</v>
      </c>
      <c r="W146" s="10">
        <f t="shared" si="98"/>
        <v>616105.61333534098</v>
      </c>
      <c r="X146" s="9">
        <f t="shared" si="79"/>
        <v>9.738271486990584</v>
      </c>
      <c r="Y146" s="9">
        <f t="shared" si="73"/>
        <v>32855.614811895568</v>
      </c>
      <c r="AA146" s="10">
        <f t="shared" si="80"/>
        <v>7542.4257517795395</v>
      </c>
      <c r="AB146" s="10">
        <f t="shared" si="74"/>
        <v>1033312.3279937989</v>
      </c>
      <c r="AC146" s="23"/>
      <c r="AD146" s="25">
        <f t="shared" si="81"/>
        <v>-7542.4257517795395</v>
      </c>
      <c r="AE146" s="25">
        <f t="shared" si="82"/>
        <v>-7542.4257517795395</v>
      </c>
      <c r="AF146" s="25">
        <f t="shared" si="83"/>
        <v>-15000</v>
      </c>
      <c r="AG146" s="25">
        <f t="shared" si="84"/>
        <v>0</v>
      </c>
      <c r="AH146" s="25">
        <f t="shared" si="85"/>
        <v>0</v>
      </c>
      <c r="AI146" s="25">
        <f t="shared" si="86"/>
        <v>0</v>
      </c>
      <c r="AJ146" s="25">
        <f t="shared" si="87"/>
        <v>0</v>
      </c>
      <c r="AK146" s="25">
        <f t="shared" si="88"/>
        <v>0</v>
      </c>
      <c r="AL146" s="25">
        <f t="shared" si="89"/>
        <v>0</v>
      </c>
      <c r="AM146" s="25">
        <f t="shared" si="90"/>
        <v>0</v>
      </c>
    </row>
    <row r="147" spans="1:39" x14ac:dyDescent="0.3">
      <c r="A147" s="4">
        <f t="shared" si="99"/>
        <v>138</v>
      </c>
      <c r="B147">
        <v>99.70968680603788</v>
      </c>
      <c r="C147" s="5">
        <f t="shared" si="75"/>
        <v>41</v>
      </c>
      <c r="D147" s="6">
        <f t="shared" si="91"/>
        <v>-2.9000000000000022E-2</v>
      </c>
      <c r="E147" s="7">
        <f t="shared" si="76"/>
        <v>369890.50801988674</v>
      </c>
      <c r="F147" s="7">
        <f t="shared" si="92"/>
        <v>220528.16603286762</v>
      </c>
      <c r="G147" s="7">
        <f t="shared" si="77"/>
        <v>15000</v>
      </c>
      <c r="H147" s="7">
        <f t="shared" si="68"/>
        <v>462958.31570941379</v>
      </c>
      <c r="I147" s="14">
        <f t="shared" si="93"/>
        <v>150.43673769810377</v>
      </c>
      <c r="J147" s="14">
        <f t="shared" si="69"/>
        <v>6941.8618729330437</v>
      </c>
      <c r="K147" s="18"/>
      <c r="L147" s="7">
        <f t="shared" si="78"/>
        <v>7542.4257517795395</v>
      </c>
      <c r="M147" s="7">
        <f t="shared" si="70"/>
        <v>316781.88157474063</v>
      </c>
      <c r="N147" s="14">
        <f t="shared" si="94"/>
        <v>75.643861628525457</v>
      </c>
      <c r="O147" s="13">
        <f t="shared" si="71"/>
        <v>5424.7387043230456</v>
      </c>
      <c r="P147" s="7">
        <f t="shared" si="95"/>
        <v>540898.99721264257</v>
      </c>
      <c r="Q147" s="12">
        <f t="shared" si="100"/>
        <v>137</v>
      </c>
      <c r="R147" s="9">
        <v>99.70968680603788</v>
      </c>
      <c r="S147" s="11">
        <f t="shared" si="101"/>
        <v>-2.9000000000000022E-2</v>
      </c>
      <c r="T147" s="10">
        <f t="shared" si="96"/>
        <v>1932230.0202594015</v>
      </c>
      <c r="U147" s="10">
        <f t="shared" si="72"/>
        <v>3276023.0627139248</v>
      </c>
      <c r="V147" s="10">
        <f t="shared" si="97"/>
        <v>1000</v>
      </c>
      <c r="W147" s="10">
        <f t="shared" si="98"/>
        <v>617105.61333534098</v>
      </c>
      <c r="X147" s="9">
        <f t="shared" si="79"/>
        <v>10.029115846540252</v>
      </c>
      <c r="Y147" s="9">
        <f t="shared" si="73"/>
        <v>32865.643927742109</v>
      </c>
      <c r="AA147" s="10">
        <f t="shared" si="80"/>
        <v>7542.4257517795395</v>
      </c>
      <c r="AB147" s="10">
        <f t="shared" si="74"/>
        <v>1040854.7537455785</v>
      </c>
      <c r="AC147" s="23"/>
      <c r="AD147" s="25">
        <f t="shared" si="81"/>
        <v>-7542.4257517795395</v>
      </c>
      <c r="AE147" s="25">
        <f t="shared" si="82"/>
        <v>-7542.4257517795395</v>
      </c>
      <c r="AF147" s="25">
        <f t="shared" si="83"/>
        <v>-15000</v>
      </c>
      <c r="AG147" s="25">
        <f t="shared" si="84"/>
        <v>0</v>
      </c>
      <c r="AH147" s="25">
        <f t="shared" si="85"/>
        <v>0</v>
      </c>
      <c r="AI147" s="25">
        <f t="shared" si="86"/>
        <v>0</v>
      </c>
      <c r="AJ147" s="25">
        <f t="shared" si="87"/>
        <v>0</v>
      </c>
      <c r="AK147" s="25">
        <f t="shared" si="88"/>
        <v>0</v>
      </c>
      <c r="AL147" s="25">
        <f t="shared" si="89"/>
        <v>0</v>
      </c>
      <c r="AM147" s="25">
        <f t="shared" si="90"/>
        <v>0</v>
      </c>
    </row>
    <row r="148" spans="1:39" x14ac:dyDescent="0.3">
      <c r="A148" s="4">
        <f t="shared" si="99"/>
        <v>139</v>
      </c>
      <c r="B148">
        <v>128.22665723256472</v>
      </c>
      <c r="C148" s="5">
        <f t="shared" si="75"/>
        <v>42</v>
      </c>
      <c r="D148" s="6">
        <f t="shared" si="91"/>
        <v>0.28600000000000003</v>
      </c>
      <c r="E148" s="7">
        <f t="shared" si="76"/>
        <v>380578.20821976371</v>
      </c>
      <c r="F148" s="7">
        <f t="shared" si="92"/>
        <v>284885.22151826776</v>
      </c>
      <c r="G148" s="7">
        <f t="shared" si="77"/>
        <v>15000</v>
      </c>
      <c r="H148" s="7">
        <f t="shared" si="68"/>
        <v>477958.31570941379</v>
      </c>
      <c r="I148" s="14">
        <f t="shared" si="93"/>
        <v>116.9803559083233</v>
      </c>
      <c r="J148" s="14">
        <f t="shared" si="69"/>
        <v>7058.8422288413667</v>
      </c>
      <c r="K148" s="18"/>
      <c r="L148" s="7">
        <f t="shared" si="78"/>
        <v>7542.4257517795395</v>
      </c>
      <c r="M148" s="7">
        <f t="shared" si="70"/>
        <v>324324.30732652015</v>
      </c>
      <c r="N148" s="14">
        <f t="shared" si="94"/>
        <v>58.821043257018232</v>
      </c>
      <c r="O148" s="13">
        <f t="shared" si="71"/>
        <v>5483.5597475800641</v>
      </c>
      <c r="P148" s="7">
        <f t="shared" si="95"/>
        <v>703138.53616723802</v>
      </c>
      <c r="Q148" s="12">
        <f t="shared" si="100"/>
        <v>138</v>
      </c>
      <c r="R148" s="9">
        <v>128.22665723256472</v>
      </c>
      <c r="S148" s="11">
        <f t="shared" si="101"/>
        <v>0.28600000000000003</v>
      </c>
      <c r="T148" s="10">
        <f t="shared" si="96"/>
        <v>1955937.2163946079</v>
      </c>
      <c r="U148" s="10">
        <f t="shared" si="72"/>
        <v>4214251.6586501077</v>
      </c>
      <c r="V148" s="10">
        <f t="shared" si="97"/>
        <v>1000</v>
      </c>
      <c r="W148" s="10">
        <f t="shared" si="98"/>
        <v>618105.61333534098</v>
      </c>
      <c r="X148" s="9">
        <f t="shared" si="79"/>
        <v>7.7986903938882204</v>
      </c>
      <c r="Y148" s="9">
        <f t="shared" si="73"/>
        <v>32873.442618135996</v>
      </c>
      <c r="AA148" s="10">
        <f t="shared" si="80"/>
        <v>7542.4257517795395</v>
      </c>
      <c r="AB148" s="10">
        <f t="shared" si="74"/>
        <v>1048397.179497358</v>
      </c>
      <c r="AC148" s="23"/>
      <c r="AD148" s="25">
        <f t="shared" si="81"/>
        <v>-7542.4257517795395</v>
      </c>
      <c r="AE148" s="25">
        <f t="shared" si="82"/>
        <v>-7542.4257517795395</v>
      </c>
      <c r="AF148" s="25">
        <f t="shared" si="83"/>
        <v>-15000</v>
      </c>
      <c r="AG148" s="25">
        <f t="shared" si="84"/>
        <v>0</v>
      </c>
      <c r="AH148" s="25">
        <f t="shared" si="85"/>
        <v>0</v>
      </c>
      <c r="AI148" s="25">
        <f t="shared" si="86"/>
        <v>0</v>
      </c>
      <c r="AJ148" s="25">
        <f t="shared" si="87"/>
        <v>0</v>
      </c>
      <c r="AK148" s="25">
        <f t="shared" si="88"/>
        <v>0</v>
      </c>
      <c r="AL148" s="25">
        <f t="shared" si="89"/>
        <v>0</v>
      </c>
      <c r="AM148" s="25">
        <f t="shared" si="90"/>
        <v>0</v>
      </c>
    </row>
    <row r="149" spans="1:39" x14ac:dyDescent="0.3">
      <c r="A149" s="4">
        <f t="shared" si="99"/>
        <v>140</v>
      </c>
      <c r="B149">
        <v>141.0493229558212</v>
      </c>
      <c r="C149" s="5">
        <f t="shared" si="75"/>
        <v>43</v>
      </c>
      <c r="D149" s="6">
        <f t="shared" si="91"/>
        <v>0.10000000000000005</v>
      </c>
      <c r="E149" s="7">
        <f t="shared" si="76"/>
        <v>391354.97258797253</v>
      </c>
      <c r="F149" s="7">
        <f t="shared" si="92"/>
        <v>314473.74367009458</v>
      </c>
      <c r="G149" s="7">
        <f t="shared" si="77"/>
        <v>15000</v>
      </c>
      <c r="H149" s="7">
        <f t="shared" si="68"/>
        <v>492958.31570941379</v>
      </c>
      <c r="I149" s="14">
        <f t="shared" si="93"/>
        <v>106.34577809847573</v>
      </c>
      <c r="J149" s="14">
        <f t="shared" si="69"/>
        <v>7165.1880069398421</v>
      </c>
      <c r="K149" s="18"/>
      <c r="L149" s="7">
        <f t="shared" si="78"/>
        <v>7542.4257517795395</v>
      </c>
      <c r="M149" s="7">
        <f t="shared" si="70"/>
        <v>331866.73307829967</v>
      </c>
      <c r="N149" s="14">
        <f t="shared" si="94"/>
        <v>53.473675688198391</v>
      </c>
      <c r="O149" s="13">
        <f t="shared" si="71"/>
        <v>5537.0334232682626</v>
      </c>
      <c r="P149" s="7">
        <f t="shared" si="95"/>
        <v>780994.81553574139</v>
      </c>
      <c r="Q149" s="12">
        <f t="shared" si="100"/>
        <v>139</v>
      </c>
      <c r="R149" s="9">
        <v>141.0493229558212</v>
      </c>
      <c r="S149" s="11">
        <f t="shared" si="101"/>
        <v>0.10000000000000005</v>
      </c>
      <c r="T149" s="10">
        <f t="shared" si="96"/>
        <v>1979841.9724976069</v>
      </c>
      <c r="U149" s="10">
        <f t="shared" si="72"/>
        <v>4636776.8245151192</v>
      </c>
      <c r="V149" s="10">
        <f t="shared" si="97"/>
        <v>1000</v>
      </c>
      <c r="W149" s="10">
        <f t="shared" si="98"/>
        <v>619105.61333534098</v>
      </c>
      <c r="X149" s="9">
        <f t="shared" si="79"/>
        <v>7.0897185398983824</v>
      </c>
      <c r="Y149" s="9">
        <f t="shared" si="73"/>
        <v>32880.532336675897</v>
      </c>
      <c r="AA149" s="10">
        <f t="shared" si="80"/>
        <v>7542.4257517795395</v>
      </c>
      <c r="AB149" s="10">
        <f t="shared" si="74"/>
        <v>1055939.6052491376</v>
      </c>
      <c r="AC149" s="23"/>
      <c r="AD149" s="25">
        <f t="shared" si="81"/>
        <v>-7542.4257517795395</v>
      </c>
      <c r="AE149" s="25">
        <f t="shared" si="82"/>
        <v>-7542.4257517795395</v>
      </c>
      <c r="AF149" s="25">
        <f t="shared" si="83"/>
        <v>-15000</v>
      </c>
      <c r="AG149" s="25">
        <f t="shared" si="84"/>
        <v>0</v>
      </c>
      <c r="AH149" s="25">
        <f t="shared" si="85"/>
        <v>0</v>
      </c>
      <c r="AI149" s="25">
        <f t="shared" si="86"/>
        <v>0</v>
      </c>
      <c r="AJ149" s="25">
        <f t="shared" si="87"/>
        <v>0</v>
      </c>
      <c r="AK149" s="25">
        <f t="shared" si="88"/>
        <v>0</v>
      </c>
      <c r="AL149" s="25">
        <f t="shared" si="89"/>
        <v>0</v>
      </c>
      <c r="AM149" s="25">
        <f t="shared" si="90"/>
        <v>0</v>
      </c>
    </row>
    <row r="150" spans="1:39" x14ac:dyDescent="0.3">
      <c r="A150" s="4">
        <f t="shared" si="99"/>
        <v>141</v>
      </c>
      <c r="B150">
        <v>148.10178910361228</v>
      </c>
      <c r="C150" s="5">
        <f t="shared" si="75"/>
        <v>44</v>
      </c>
      <c r="D150" s="6">
        <f t="shared" si="91"/>
        <v>5.0000000000000142E-2</v>
      </c>
      <c r="E150" s="7">
        <f t="shared" si="76"/>
        <v>402221.54332591681</v>
      </c>
      <c r="F150" s="7">
        <f t="shared" si="92"/>
        <v>331247.43085359933</v>
      </c>
      <c r="G150" s="7">
        <f t="shared" si="77"/>
        <v>15000</v>
      </c>
      <c r="H150" s="7">
        <f t="shared" si="68"/>
        <v>507958.31570941379</v>
      </c>
      <c r="I150" s="14">
        <f t="shared" si="93"/>
        <v>101.28169342711973</v>
      </c>
      <c r="J150" s="14">
        <f t="shared" si="69"/>
        <v>7266.4697003669617</v>
      </c>
      <c r="K150" s="18"/>
      <c r="L150" s="7">
        <f t="shared" si="78"/>
        <v>7542.4257517795395</v>
      </c>
      <c r="M150" s="7">
        <f t="shared" si="70"/>
        <v>339409.15883007919</v>
      </c>
      <c r="N150" s="14">
        <f t="shared" si="94"/>
        <v>50.927310179236557</v>
      </c>
      <c r="O150" s="13">
        <f t="shared" si="71"/>
        <v>5587.9607334474995</v>
      </c>
      <c r="P150" s="7">
        <f t="shared" si="95"/>
        <v>827586.98206430813</v>
      </c>
      <c r="Q150" s="12">
        <f t="shared" si="100"/>
        <v>140</v>
      </c>
      <c r="R150" s="9">
        <v>148.10178910361228</v>
      </c>
      <c r="S150" s="11">
        <f t="shared" si="101"/>
        <v>5.0000000000000142E-2</v>
      </c>
      <c r="T150" s="10">
        <f t="shared" si="96"/>
        <v>2003945.9349014647</v>
      </c>
      <c r="U150" s="10">
        <f t="shared" si="72"/>
        <v>4869665.6657408755</v>
      </c>
      <c r="V150" s="10">
        <f t="shared" si="97"/>
        <v>1000</v>
      </c>
      <c r="W150" s="10">
        <f t="shared" si="98"/>
        <v>620105.61333534098</v>
      </c>
      <c r="X150" s="9">
        <f t="shared" si="79"/>
        <v>6.7521128951413152</v>
      </c>
      <c r="Y150" s="9">
        <f t="shared" si="73"/>
        <v>32887.284449571038</v>
      </c>
      <c r="AA150" s="10">
        <f t="shared" si="80"/>
        <v>7542.4257517795395</v>
      </c>
      <c r="AB150" s="10">
        <f t="shared" si="74"/>
        <v>1063482.0310009171</v>
      </c>
      <c r="AC150" s="23"/>
      <c r="AD150" s="25">
        <f t="shared" si="81"/>
        <v>-7542.4257517795395</v>
      </c>
      <c r="AE150" s="25">
        <f t="shared" si="82"/>
        <v>-7542.4257517795395</v>
      </c>
      <c r="AF150" s="25">
        <f t="shared" si="83"/>
        <v>-15000</v>
      </c>
      <c r="AG150" s="25">
        <f t="shared" si="84"/>
        <v>0</v>
      </c>
      <c r="AH150" s="25">
        <f t="shared" si="85"/>
        <v>0</v>
      </c>
      <c r="AI150" s="25">
        <f t="shared" si="86"/>
        <v>0</v>
      </c>
      <c r="AJ150" s="25">
        <f t="shared" si="87"/>
        <v>0</v>
      </c>
      <c r="AK150" s="25">
        <f t="shared" si="88"/>
        <v>0</v>
      </c>
      <c r="AL150" s="25">
        <f t="shared" si="89"/>
        <v>0</v>
      </c>
      <c r="AM150" s="25">
        <f t="shared" si="90"/>
        <v>0</v>
      </c>
    </row>
    <row r="151" spans="1:39" x14ac:dyDescent="0.3">
      <c r="A151" s="4">
        <f t="shared" si="99"/>
        <v>142</v>
      </c>
      <c r="B151">
        <v>148.39799268181949</v>
      </c>
      <c r="C151" s="5">
        <f t="shared" si="75"/>
        <v>45</v>
      </c>
      <c r="D151" s="6">
        <f t="shared" si="91"/>
        <v>1.9999999999999159E-3</v>
      </c>
      <c r="E151" s="7">
        <f t="shared" si="76"/>
        <v>413178.66882001009</v>
      </c>
      <c r="F151" s="7">
        <f t="shared" si="92"/>
        <v>332911.92571530654</v>
      </c>
      <c r="G151" s="7">
        <f t="shared" si="77"/>
        <v>15000</v>
      </c>
      <c r="H151" s="7">
        <f t="shared" ref="H151:H214" si="102">IF(C151="NA","NA",IF(H150="NA",G151,H150+G151))</f>
        <v>522958.31570941379</v>
      </c>
      <c r="I151" s="14">
        <f t="shared" si="93"/>
        <v>101.07953435840294</v>
      </c>
      <c r="J151" s="14">
        <f t="shared" ref="J151:J214" si="103">IF(C151="NA","NA",IF(J150="NA",I151,J150+I151))</f>
        <v>7367.5492347253648</v>
      </c>
      <c r="K151" s="18"/>
      <c r="L151" s="7">
        <f t="shared" si="78"/>
        <v>7542.4257517795395</v>
      </c>
      <c r="M151" s="7">
        <f t="shared" ref="M151:M214" si="104">IF(C151="NA","NA",IF(M150="NA",L151,M150+L151))</f>
        <v>346951.58458185871</v>
      </c>
      <c r="N151" s="14">
        <f t="shared" si="94"/>
        <v>50.825658861513539</v>
      </c>
      <c r="O151" s="13">
        <f t="shared" ref="O151:O214" si="105">IF(C151="NA","NA",IF(O150="NA",N151,O150+N151))</f>
        <v>5638.7863923090126</v>
      </c>
      <c r="P151" s="7">
        <f t="shared" si="95"/>
        <v>836784.58178021619</v>
      </c>
      <c r="Q151" s="12">
        <f t="shared" si="100"/>
        <v>141</v>
      </c>
      <c r="R151" s="9">
        <v>148.39799268181949</v>
      </c>
      <c r="S151" s="11">
        <f t="shared" si="101"/>
        <v>1.9999999999999159E-3</v>
      </c>
      <c r="T151" s="10">
        <f t="shared" si="96"/>
        <v>2028250.7636586877</v>
      </c>
      <c r="U151" s="10">
        <f t="shared" si="72"/>
        <v>4880406.9970723577</v>
      </c>
      <c r="V151" s="10">
        <f t="shared" si="97"/>
        <v>1000</v>
      </c>
      <c r="W151" s="10">
        <f t="shared" si="98"/>
        <v>621105.61333534098</v>
      </c>
      <c r="X151" s="9">
        <f t="shared" si="79"/>
        <v>6.7386356238935292</v>
      </c>
      <c r="Y151" s="9">
        <f t="shared" si="73"/>
        <v>32894.023085194931</v>
      </c>
      <c r="AA151" s="10">
        <f t="shared" si="80"/>
        <v>7542.4257517795395</v>
      </c>
      <c r="AB151" s="10">
        <f t="shared" si="74"/>
        <v>1071024.4567526965</v>
      </c>
      <c r="AC151" s="23"/>
      <c r="AD151" s="25">
        <f t="shared" si="81"/>
        <v>-7542.4257517795395</v>
      </c>
      <c r="AE151" s="25">
        <f t="shared" si="82"/>
        <v>-7542.4257517795395</v>
      </c>
      <c r="AF151" s="25">
        <f t="shared" si="83"/>
        <v>-15000</v>
      </c>
      <c r="AG151" s="25">
        <f t="shared" si="84"/>
        <v>0</v>
      </c>
      <c r="AH151" s="25">
        <f t="shared" si="85"/>
        <v>0</v>
      </c>
      <c r="AI151" s="25">
        <f t="shared" si="86"/>
        <v>0</v>
      </c>
      <c r="AJ151" s="25">
        <f t="shared" si="87"/>
        <v>0</v>
      </c>
      <c r="AK151" s="25">
        <f t="shared" si="88"/>
        <v>0</v>
      </c>
      <c r="AL151" s="25">
        <f t="shared" si="89"/>
        <v>0</v>
      </c>
      <c r="AM151" s="25">
        <f t="shared" si="90"/>
        <v>0</v>
      </c>
    </row>
    <row r="152" spans="1:39" x14ac:dyDescent="0.3">
      <c r="A152" s="4">
        <f t="shared" si="99"/>
        <v>143</v>
      </c>
      <c r="B152">
        <v>149.43677863059222</v>
      </c>
      <c r="C152" s="5">
        <f t="shared" si="75"/>
        <v>46</v>
      </c>
      <c r="D152" s="6">
        <f t="shared" si="91"/>
        <v>6.999999999999936E-3</v>
      </c>
      <c r="E152" s="7">
        <f t="shared" si="76"/>
        <v>424227.1036932214</v>
      </c>
      <c r="F152" s="7">
        <f t="shared" si="92"/>
        <v>336249.30919531366</v>
      </c>
      <c r="G152" s="7">
        <f t="shared" si="77"/>
        <v>15000</v>
      </c>
      <c r="H152" s="7">
        <f t="shared" si="102"/>
        <v>537958.31570941373</v>
      </c>
      <c r="I152" s="14">
        <f t="shared" si="93"/>
        <v>100.37689608580233</v>
      </c>
      <c r="J152" s="14">
        <f t="shared" si="103"/>
        <v>7467.9261308111672</v>
      </c>
      <c r="K152" s="18"/>
      <c r="L152" s="7">
        <f t="shared" si="78"/>
        <v>7542.4257517795395</v>
      </c>
      <c r="M152" s="7">
        <f t="shared" si="104"/>
        <v>354494.01033363823</v>
      </c>
      <c r="N152" s="14">
        <f t="shared" si="94"/>
        <v>50.472352394750288</v>
      </c>
      <c r="O152" s="13">
        <f t="shared" si="105"/>
        <v>5689.2587447037631</v>
      </c>
      <c r="P152" s="7">
        <f t="shared" si="95"/>
        <v>850184.49960445717</v>
      </c>
      <c r="Q152" s="12">
        <f t="shared" si="100"/>
        <v>142</v>
      </c>
      <c r="R152" s="9">
        <v>149.43677863059222</v>
      </c>
      <c r="S152" s="11">
        <f t="shared" si="101"/>
        <v>6.999999999999936E-3</v>
      </c>
      <c r="T152" s="10">
        <f t="shared" si="96"/>
        <v>2052758.1326555545</v>
      </c>
      <c r="U152" s="10">
        <f t="shared" si="72"/>
        <v>4915576.8460518634</v>
      </c>
      <c r="V152" s="10">
        <f t="shared" si="97"/>
        <v>1000</v>
      </c>
      <c r="W152" s="10">
        <f t="shared" si="98"/>
        <v>622105.61333534098</v>
      </c>
      <c r="X152" s="9">
        <f t="shared" si="79"/>
        <v>6.6917930723868215</v>
      </c>
      <c r="Y152" s="9">
        <f t="shared" si="73"/>
        <v>32900.714878267318</v>
      </c>
      <c r="AA152" s="10">
        <f t="shared" si="80"/>
        <v>7542.4257517795395</v>
      </c>
      <c r="AB152" s="10">
        <f t="shared" si="74"/>
        <v>1078566.882504476</v>
      </c>
      <c r="AC152" s="23"/>
      <c r="AD152" s="25">
        <f t="shared" si="81"/>
        <v>-7542.4257517795395</v>
      </c>
      <c r="AE152" s="25">
        <f t="shared" si="82"/>
        <v>-7542.4257517795395</v>
      </c>
      <c r="AF152" s="25">
        <f t="shared" si="83"/>
        <v>-15000</v>
      </c>
      <c r="AG152" s="25">
        <f t="shared" si="84"/>
        <v>0</v>
      </c>
      <c r="AH152" s="25">
        <f t="shared" si="85"/>
        <v>0</v>
      </c>
      <c r="AI152" s="25">
        <f t="shared" si="86"/>
        <v>0</v>
      </c>
      <c r="AJ152" s="25">
        <f t="shared" si="87"/>
        <v>0</v>
      </c>
      <c r="AK152" s="25">
        <f t="shared" si="88"/>
        <v>0</v>
      </c>
      <c r="AL152" s="25">
        <f t="shared" si="89"/>
        <v>0</v>
      </c>
      <c r="AM152" s="25">
        <f t="shared" si="90"/>
        <v>0</v>
      </c>
    </row>
    <row r="153" spans="1:39" x14ac:dyDescent="0.3">
      <c r="A153" s="4">
        <f t="shared" si="99"/>
        <v>144</v>
      </c>
      <c r="B153">
        <v>149.88508896648398</v>
      </c>
      <c r="C153" s="5">
        <f t="shared" si="75"/>
        <v>47</v>
      </c>
      <c r="D153" s="6">
        <f t="shared" si="91"/>
        <v>2.9999999999999003E-3</v>
      </c>
      <c r="E153" s="7">
        <f t="shared" si="76"/>
        <v>435367.60885704251</v>
      </c>
      <c r="F153" s="7">
        <f t="shared" si="92"/>
        <v>338261.05712289957</v>
      </c>
      <c r="G153" s="7">
        <f t="shared" si="77"/>
        <v>15000</v>
      </c>
      <c r="H153" s="7">
        <f t="shared" si="102"/>
        <v>552958.31570941373</v>
      </c>
      <c r="I153" s="14">
        <f t="shared" si="93"/>
        <v>100.07666608753972</v>
      </c>
      <c r="J153" s="14">
        <f t="shared" si="103"/>
        <v>7568.0027968987069</v>
      </c>
      <c r="K153" s="18"/>
      <c r="L153" s="7">
        <f t="shared" si="78"/>
        <v>7542.4257517795395</v>
      </c>
      <c r="M153" s="7">
        <f t="shared" si="104"/>
        <v>362036.43608541775</v>
      </c>
      <c r="N153" s="14">
        <f t="shared" si="94"/>
        <v>50.321388230060109</v>
      </c>
      <c r="O153" s="13">
        <f t="shared" si="105"/>
        <v>5739.5801329338228</v>
      </c>
      <c r="P153" s="7">
        <f t="shared" si="95"/>
        <v>860277.47885504994</v>
      </c>
      <c r="Q153" s="12">
        <f t="shared" si="100"/>
        <v>143</v>
      </c>
      <c r="R153" s="9">
        <v>149.88508896648398</v>
      </c>
      <c r="S153" s="11">
        <f t="shared" si="101"/>
        <v>2.9999999999999003E-3</v>
      </c>
      <c r="T153" s="10">
        <f t="shared" si="96"/>
        <v>2077469.7297273951</v>
      </c>
      <c r="U153" s="10">
        <f t="shared" si="72"/>
        <v>4931326.5765900183</v>
      </c>
      <c r="V153" s="10">
        <f t="shared" si="97"/>
        <v>1000</v>
      </c>
      <c r="W153" s="10">
        <f t="shared" si="98"/>
        <v>623105.61333534098</v>
      </c>
      <c r="X153" s="9">
        <f t="shared" si="79"/>
        <v>6.6717777391693147</v>
      </c>
      <c r="Y153" s="9">
        <f t="shared" si="73"/>
        <v>32907.386656006485</v>
      </c>
      <c r="AA153" s="10">
        <f t="shared" si="80"/>
        <v>7542.4257517795395</v>
      </c>
      <c r="AB153" s="10">
        <f t="shared" si="74"/>
        <v>1086109.3082562555</v>
      </c>
      <c r="AC153" s="23"/>
      <c r="AD153" s="25">
        <f t="shared" si="81"/>
        <v>-7542.4257517795395</v>
      </c>
      <c r="AE153" s="25">
        <f t="shared" si="82"/>
        <v>-7542.4257517795395</v>
      </c>
      <c r="AF153" s="25">
        <f t="shared" si="83"/>
        <v>-15000</v>
      </c>
      <c r="AG153" s="25">
        <f t="shared" si="84"/>
        <v>0</v>
      </c>
      <c r="AH153" s="25">
        <f t="shared" si="85"/>
        <v>0</v>
      </c>
      <c r="AI153" s="25">
        <f t="shared" si="86"/>
        <v>0</v>
      </c>
      <c r="AJ153" s="25">
        <f t="shared" si="87"/>
        <v>0</v>
      </c>
      <c r="AK153" s="25">
        <f t="shared" si="88"/>
        <v>0</v>
      </c>
      <c r="AL153" s="25">
        <f t="shared" si="89"/>
        <v>0</v>
      </c>
      <c r="AM153" s="25">
        <f t="shared" si="90"/>
        <v>0</v>
      </c>
    </row>
    <row r="154" spans="1:39" x14ac:dyDescent="0.3">
      <c r="A154" s="4">
        <f t="shared" si="99"/>
        <v>145</v>
      </c>
      <c r="B154">
        <v>180.76141729357968</v>
      </c>
      <c r="C154" s="5">
        <f t="shared" si="75"/>
        <v>48</v>
      </c>
      <c r="D154" s="6">
        <f t="shared" si="91"/>
        <v>0.20600000000000004</v>
      </c>
      <c r="E154" s="7">
        <f t="shared" si="76"/>
        <v>446600.95156389551</v>
      </c>
      <c r="F154" s="7">
        <f t="shared" si="92"/>
        <v>409148.83489021688</v>
      </c>
      <c r="G154" s="7">
        <f t="shared" si="77"/>
        <v>15000</v>
      </c>
      <c r="H154" s="7">
        <f t="shared" si="102"/>
        <v>567958.31570941373</v>
      </c>
      <c r="I154" s="14">
        <f t="shared" si="93"/>
        <v>82.982310188673054</v>
      </c>
      <c r="J154" s="14">
        <f t="shared" si="103"/>
        <v>7650.9851070873801</v>
      </c>
      <c r="K154" s="18"/>
      <c r="L154" s="7">
        <f t="shared" si="78"/>
        <v>7542.4257517795395</v>
      </c>
      <c r="M154" s="7">
        <f t="shared" si="104"/>
        <v>369578.86183719727</v>
      </c>
      <c r="N154" s="14">
        <f t="shared" si="94"/>
        <v>41.725860887280355</v>
      </c>
      <c r="O154" s="13">
        <f t="shared" si="105"/>
        <v>5781.3059938211036</v>
      </c>
      <c r="P154" s="7">
        <f t="shared" si="95"/>
        <v>1045037.06525097</v>
      </c>
      <c r="Q154" s="12">
        <f t="shared" si="100"/>
        <v>144</v>
      </c>
      <c r="R154" s="9">
        <v>180.76141729357968</v>
      </c>
      <c r="S154" s="11">
        <f t="shared" si="101"/>
        <v>0.20600000000000004</v>
      </c>
      <c r="T154" s="10">
        <f t="shared" si="96"/>
        <v>2102387.2567748344</v>
      </c>
      <c r="U154" s="10">
        <f t="shared" si="72"/>
        <v>5948385.8513675621</v>
      </c>
      <c r="V154" s="10">
        <f t="shared" si="97"/>
        <v>1000</v>
      </c>
      <c r="W154" s="10">
        <f t="shared" si="98"/>
        <v>624105.61333534098</v>
      </c>
      <c r="X154" s="9">
        <f t="shared" si="79"/>
        <v>5.5321540125782036</v>
      </c>
      <c r="Y154" s="9">
        <f t="shared" si="73"/>
        <v>32912.918810019066</v>
      </c>
      <c r="AA154" s="10">
        <f t="shared" si="80"/>
        <v>7542.4257517795395</v>
      </c>
      <c r="AB154" s="10">
        <f t="shared" si="74"/>
        <v>1093651.7340080349</v>
      </c>
      <c r="AC154" s="23"/>
      <c r="AD154" s="25">
        <f t="shared" si="81"/>
        <v>-7542.4257517795395</v>
      </c>
      <c r="AE154" s="25">
        <f t="shared" si="82"/>
        <v>-7542.4257517795395</v>
      </c>
      <c r="AF154" s="25">
        <f t="shared" si="83"/>
        <v>-15000</v>
      </c>
      <c r="AG154" s="25">
        <f t="shared" si="84"/>
        <v>0</v>
      </c>
      <c r="AH154" s="25">
        <f t="shared" si="85"/>
        <v>0</v>
      </c>
      <c r="AI154" s="25">
        <f t="shared" si="86"/>
        <v>0</v>
      </c>
      <c r="AJ154" s="25">
        <f t="shared" si="87"/>
        <v>0</v>
      </c>
      <c r="AK154" s="25">
        <f t="shared" si="88"/>
        <v>0</v>
      </c>
      <c r="AL154" s="25">
        <f t="shared" si="89"/>
        <v>0</v>
      </c>
      <c r="AM154" s="25">
        <f t="shared" si="90"/>
        <v>0</v>
      </c>
    </row>
    <row r="155" spans="1:39" x14ac:dyDescent="0.3">
      <c r="A155" s="4">
        <f t="shared" si="99"/>
        <v>146</v>
      </c>
      <c r="B155">
        <v>236.97821807188296</v>
      </c>
      <c r="C155" s="5">
        <f t="shared" si="75"/>
        <v>49</v>
      </c>
      <c r="D155" s="6">
        <f t="shared" si="91"/>
        <v>0.311</v>
      </c>
      <c r="E155" s="7">
        <f t="shared" si="76"/>
        <v>457927.90545997233</v>
      </c>
      <c r="F155" s="7">
        <f t="shared" si="92"/>
        <v>537705.12254107429</v>
      </c>
      <c r="G155" s="7">
        <f t="shared" si="77"/>
        <v>1000</v>
      </c>
      <c r="H155" s="7">
        <f t="shared" si="102"/>
        <v>568958.31570941373</v>
      </c>
      <c r="I155" s="14">
        <f t="shared" si="93"/>
        <v>4.2197971110436336</v>
      </c>
      <c r="J155" s="14">
        <f t="shared" si="103"/>
        <v>7655.2049041984237</v>
      </c>
      <c r="K155" s="18"/>
      <c r="L155" s="7">
        <f t="shared" si="78"/>
        <v>7542.4257517795395</v>
      </c>
      <c r="M155" s="7">
        <f t="shared" si="104"/>
        <v>377121.28758897679</v>
      </c>
      <c r="N155" s="14">
        <f t="shared" si="94"/>
        <v>31.827506397620411</v>
      </c>
      <c r="O155" s="13">
        <f t="shared" si="105"/>
        <v>5813.1335002187243</v>
      </c>
      <c r="P155" s="7">
        <f t="shared" si="95"/>
        <v>1377586.0182958012</v>
      </c>
      <c r="Q155" s="12">
        <f t="shared" si="100"/>
        <v>145</v>
      </c>
      <c r="R155" s="9">
        <v>236.97821807188296</v>
      </c>
      <c r="S155" s="11">
        <f t="shared" si="101"/>
        <v>0.311</v>
      </c>
      <c r="T155" s="10">
        <f t="shared" si="96"/>
        <v>2127512.4298810023</v>
      </c>
      <c r="U155" s="10">
        <f t="shared" si="72"/>
        <v>7799644.851142874</v>
      </c>
      <c r="V155" s="10">
        <f t="shared" si="97"/>
        <v>1000</v>
      </c>
      <c r="W155" s="10">
        <f t="shared" si="98"/>
        <v>625105.61333534098</v>
      </c>
      <c r="X155" s="9">
        <f t="shared" si="79"/>
        <v>4.2197971110436336</v>
      </c>
      <c r="Y155" s="9">
        <f t="shared" si="73"/>
        <v>32917.138607130109</v>
      </c>
      <c r="AA155" s="10">
        <f t="shared" si="80"/>
        <v>7542.4257517795395</v>
      </c>
      <c r="AB155" s="10">
        <f t="shared" si="74"/>
        <v>1101194.1597598144</v>
      </c>
      <c r="AC155" s="23"/>
      <c r="AD155" s="25">
        <f t="shared" si="81"/>
        <v>-7542.4257517795395</v>
      </c>
      <c r="AE155" s="25">
        <f t="shared" si="82"/>
        <v>-7542.4257517795395</v>
      </c>
      <c r="AF155" s="25">
        <f t="shared" si="83"/>
        <v>-1000</v>
      </c>
      <c r="AG155" s="25">
        <f t="shared" si="84"/>
        <v>0</v>
      </c>
      <c r="AH155" s="25">
        <f t="shared" si="85"/>
        <v>0</v>
      </c>
      <c r="AI155" s="25">
        <f t="shared" si="86"/>
        <v>0</v>
      </c>
      <c r="AJ155" s="25">
        <f t="shared" si="87"/>
        <v>0</v>
      </c>
      <c r="AK155" s="25">
        <f t="shared" si="88"/>
        <v>0</v>
      </c>
      <c r="AL155" s="25">
        <f t="shared" si="89"/>
        <v>0</v>
      </c>
      <c r="AM155" s="25">
        <f t="shared" si="90"/>
        <v>0</v>
      </c>
    </row>
    <row r="156" spans="1:39" x14ac:dyDescent="0.3">
      <c r="A156" s="4">
        <f t="shared" si="99"/>
        <v>147</v>
      </c>
      <c r="B156">
        <v>336.50906966207378</v>
      </c>
      <c r="C156" s="5">
        <f t="shared" si="75"/>
        <v>50</v>
      </c>
      <c r="D156" s="6">
        <f t="shared" si="91"/>
        <v>0.41999999999999987</v>
      </c>
      <c r="E156" s="7">
        <f t="shared" si="76"/>
        <v>469349.25063851656</v>
      </c>
      <c r="F156" s="7">
        <f t="shared" si="92"/>
        <v>764961.27400832542</v>
      </c>
      <c r="G156" s="7">
        <f t="shared" si="77"/>
        <v>1000</v>
      </c>
      <c r="H156" s="7">
        <f t="shared" si="102"/>
        <v>569958.31570941373</v>
      </c>
      <c r="I156" s="14">
        <f t="shared" si="93"/>
        <v>2.9716881063687564</v>
      </c>
      <c r="J156" s="14">
        <f t="shared" si="103"/>
        <v>7658.1765923047924</v>
      </c>
      <c r="K156" s="18"/>
      <c r="L156" s="7">
        <f t="shared" si="78"/>
        <v>7542.4257517795395</v>
      </c>
      <c r="M156" s="7">
        <f t="shared" si="104"/>
        <v>384663.71334075631</v>
      </c>
      <c r="N156" s="14">
        <f t="shared" si="94"/>
        <v>22.413736899732683</v>
      </c>
      <c r="O156" s="13">
        <f t="shared" si="105"/>
        <v>5835.5472371184569</v>
      </c>
      <c r="P156" s="7">
        <f t="shared" si="95"/>
        <v>1963714.571731817</v>
      </c>
      <c r="Q156" s="12">
        <f t="shared" si="100"/>
        <v>146</v>
      </c>
      <c r="R156" s="9">
        <v>336.50906966207378</v>
      </c>
      <c r="S156" s="11">
        <f t="shared" si="101"/>
        <v>0.41999999999999987</v>
      </c>
      <c r="T156" s="10">
        <f t="shared" si="96"/>
        <v>2152846.9794297218</v>
      </c>
      <c r="U156" s="10">
        <f t="shared" si="72"/>
        <v>11076915.688622881</v>
      </c>
      <c r="V156" s="10">
        <f t="shared" si="97"/>
        <v>1000</v>
      </c>
      <c r="W156" s="10">
        <f t="shared" si="98"/>
        <v>626105.61333534098</v>
      </c>
      <c r="X156" s="9">
        <f t="shared" si="79"/>
        <v>2.9716881063687564</v>
      </c>
      <c r="Y156" s="9">
        <f t="shared" si="73"/>
        <v>32920.110295236482</v>
      </c>
      <c r="AA156" s="10">
        <f t="shared" si="80"/>
        <v>7542.4257517795395</v>
      </c>
      <c r="AB156" s="10">
        <f t="shared" si="74"/>
        <v>1108736.5855115938</v>
      </c>
      <c r="AC156" s="23"/>
      <c r="AD156" s="25">
        <f t="shared" si="81"/>
        <v>-7542.4257517795395</v>
      </c>
      <c r="AE156" s="25">
        <f t="shared" si="82"/>
        <v>-7542.4257517795395</v>
      </c>
      <c r="AF156" s="25">
        <f t="shared" si="83"/>
        <v>-1000</v>
      </c>
      <c r="AG156" s="25">
        <f t="shared" si="84"/>
        <v>0</v>
      </c>
      <c r="AH156" s="25">
        <f t="shared" si="85"/>
        <v>0</v>
      </c>
      <c r="AI156" s="25">
        <f t="shared" si="86"/>
        <v>0</v>
      </c>
      <c r="AJ156" s="25">
        <f t="shared" si="87"/>
        <v>0</v>
      </c>
      <c r="AK156" s="25">
        <f t="shared" si="88"/>
        <v>0</v>
      </c>
      <c r="AL156" s="25">
        <f t="shared" si="89"/>
        <v>0</v>
      </c>
      <c r="AM156" s="25">
        <f t="shared" si="90"/>
        <v>0</v>
      </c>
    </row>
    <row r="157" spans="1:39" x14ac:dyDescent="0.3">
      <c r="A157" s="4">
        <f t="shared" si="99"/>
        <v>148</v>
      </c>
      <c r="B157">
        <v>305.21372618350091</v>
      </c>
      <c r="C157" s="5">
        <f t="shared" si="75"/>
        <v>51</v>
      </c>
      <c r="D157" s="6">
        <f t="shared" si="91"/>
        <v>-9.3000000000000041E-2</v>
      </c>
      <c r="E157" s="7">
        <f t="shared" si="76"/>
        <v>480865.77369354857</v>
      </c>
      <c r="F157" s="7">
        <f t="shared" si="92"/>
        <v>694726.87552555103</v>
      </c>
      <c r="G157" s="7">
        <f t="shared" si="77"/>
        <v>1000</v>
      </c>
      <c r="H157" s="7">
        <f t="shared" si="102"/>
        <v>570958.31570941373</v>
      </c>
      <c r="I157" s="14">
        <f t="shared" si="93"/>
        <v>3.2763926200317051</v>
      </c>
      <c r="J157" s="14">
        <f t="shared" si="103"/>
        <v>7661.4529849248238</v>
      </c>
      <c r="K157" s="18"/>
      <c r="L157" s="7">
        <f t="shared" si="78"/>
        <v>7542.4257517795395</v>
      </c>
      <c r="M157" s="7">
        <f t="shared" si="104"/>
        <v>392206.13909253583</v>
      </c>
      <c r="N157" s="14">
        <f t="shared" si="94"/>
        <v>24.711948070267567</v>
      </c>
      <c r="O157" s="13">
        <f t="shared" si="105"/>
        <v>5860.2591851887246</v>
      </c>
      <c r="P157" s="7">
        <f t="shared" si="95"/>
        <v>1788631.5423125376</v>
      </c>
      <c r="Q157" s="12">
        <f t="shared" si="100"/>
        <v>147</v>
      </c>
      <c r="R157" s="9">
        <v>305.21372618350091</v>
      </c>
      <c r="S157" s="11">
        <f t="shared" si="101"/>
        <v>-9.3000000000000041E-2</v>
      </c>
      <c r="T157" s="10">
        <f t="shared" si="96"/>
        <v>2178392.6502246801</v>
      </c>
      <c r="U157" s="10">
        <f t="shared" si="72"/>
        <v>10047669.529580953</v>
      </c>
      <c r="V157" s="10">
        <f t="shared" si="97"/>
        <v>1000</v>
      </c>
      <c r="W157" s="10">
        <f t="shared" si="98"/>
        <v>627105.61333534098</v>
      </c>
      <c r="X157" s="9">
        <f t="shared" si="79"/>
        <v>3.2763926200317051</v>
      </c>
      <c r="Y157" s="9">
        <f t="shared" si="73"/>
        <v>32923.386687856517</v>
      </c>
      <c r="AA157" s="10">
        <f t="shared" si="80"/>
        <v>7542.4257517795395</v>
      </c>
      <c r="AB157" s="10">
        <f t="shared" si="74"/>
        <v>1116279.0112633733</v>
      </c>
      <c r="AC157" s="23"/>
      <c r="AD157" s="25">
        <f t="shared" si="81"/>
        <v>-7542.4257517795395</v>
      </c>
      <c r="AE157" s="25">
        <f t="shared" si="82"/>
        <v>-7542.4257517795395</v>
      </c>
      <c r="AF157" s="25">
        <f t="shared" si="83"/>
        <v>-1000</v>
      </c>
      <c r="AG157" s="25">
        <f t="shared" si="84"/>
        <v>0</v>
      </c>
      <c r="AH157" s="25">
        <f t="shared" si="85"/>
        <v>0</v>
      </c>
      <c r="AI157" s="25">
        <f t="shared" si="86"/>
        <v>0</v>
      </c>
      <c r="AJ157" s="25">
        <f t="shared" si="87"/>
        <v>0</v>
      </c>
      <c r="AK157" s="25">
        <f t="shared" si="88"/>
        <v>0</v>
      </c>
      <c r="AL157" s="25">
        <f t="shared" si="89"/>
        <v>0</v>
      </c>
      <c r="AM157" s="25">
        <f t="shared" si="90"/>
        <v>0</v>
      </c>
    </row>
    <row r="158" spans="1:39" x14ac:dyDescent="0.3">
      <c r="A158" s="4">
        <f t="shared" si="99"/>
        <v>149</v>
      </c>
      <c r="B158">
        <v>235.93021033984621</v>
      </c>
      <c r="C158" s="5">
        <f t="shared" si="75"/>
        <v>52</v>
      </c>
      <c r="D158" s="6">
        <f t="shared" si="91"/>
        <v>-0.22699999999999998</v>
      </c>
      <c r="E158" s="7">
        <f t="shared" si="76"/>
        <v>492478.26777403877</v>
      </c>
      <c r="F158" s="7">
        <f t="shared" si="92"/>
        <v>537796.87478125095</v>
      </c>
      <c r="G158" s="7">
        <f t="shared" si="77"/>
        <v>1000</v>
      </c>
      <c r="H158" s="7">
        <f t="shared" si="102"/>
        <v>571958.31570941373</v>
      </c>
      <c r="I158" s="14">
        <f t="shared" si="93"/>
        <v>4.2385415524342882</v>
      </c>
      <c r="J158" s="14">
        <f t="shared" si="103"/>
        <v>7665.6915264772579</v>
      </c>
      <c r="K158" s="18"/>
      <c r="L158" s="7">
        <f t="shared" si="78"/>
        <v>7542.4257517795395</v>
      </c>
      <c r="M158" s="7">
        <f t="shared" si="104"/>
        <v>399748.56484431535</v>
      </c>
      <c r="N158" s="14">
        <f t="shared" si="94"/>
        <v>31.968884955068006</v>
      </c>
      <c r="O158" s="13">
        <f t="shared" si="105"/>
        <v>5892.2280701437921</v>
      </c>
      <c r="P158" s="7">
        <f t="shared" si="95"/>
        <v>1390154.6079593711</v>
      </c>
      <c r="Q158" s="12">
        <f t="shared" si="100"/>
        <v>148</v>
      </c>
      <c r="R158" s="9">
        <v>235.93021033984621</v>
      </c>
      <c r="S158" s="11">
        <f t="shared" si="101"/>
        <v>-0.22699999999999998</v>
      </c>
      <c r="T158" s="10">
        <f t="shared" si="96"/>
        <v>2204151.2016095961</v>
      </c>
      <c r="U158" s="10">
        <f t="shared" si="72"/>
        <v>7767621.5463660769</v>
      </c>
      <c r="V158" s="10">
        <f t="shared" si="97"/>
        <v>1000</v>
      </c>
      <c r="W158" s="10">
        <f t="shared" si="98"/>
        <v>628105.61333534098</v>
      </c>
      <c r="X158" s="9">
        <f t="shared" si="79"/>
        <v>4.2385415524342882</v>
      </c>
      <c r="Y158" s="9">
        <f t="shared" si="73"/>
        <v>32927.62522940895</v>
      </c>
      <c r="AA158" s="10">
        <f t="shared" si="80"/>
        <v>7542.4257517795395</v>
      </c>
      <c r="AB158" s="10">
        <f t="shared" si="74"/>
        <v>1123821.4370151528</v>
      </c>
      <c r="AC158" s="23"/>
      <c r="AD158" s="25">
        <f t="shared" si="81"/>
        <v>-7542.4257517795395</v>
      </c>
      <c r="AE158" s="25">
        <f t="shared" si="82"/>
        <v>-7542.4257517795395</v>
      </c>
      <c r="AF158" s="25">
        <f t="shared" si="83"/>
        <v>-1000</v>
      </c>
      <c r="AG158" s="25">
        <f t="shared" si="84"/>
        <v>0</v>
      </c>
      <c r="AH158" s="25">
        <f t="shared" si="85"/>
        <v>0</v>
      </c>
      <c r="AI158" s="25">
        <f t="shared" si="86"/>
        <v>0</v>
      </c>
      <c r="AJ158" s="25">
        <f t="shared" si="87"/>
        <v>0</v>
      </c>
      <c r="AK158" s="25">
        <f t="shared" si="88"/>
        <v>0</v>
      </c>
      <c r="AL158" s="25">
        <f t="shared" si="89"/>
        <v>0</v>
      </c>
      <c r="AM158" s="25">
        <f t="shared" si="90"/>
        <v>0</v>
      </c>
    </row>
    <row r="159" spans="1:39" x14ac:dyDescent="0.3">
      <c r="A159" s="4">
        <f t="shared" si="99"/>
        <v>150</v>
      </c>
      <c r="B159">
        <v>241.82846559834235</v>
      </c>
      <c r="C159" s="5">
        <f t="shared" si="75"/>
        <v>53</v>
      </c>
      <c r="D159" s="6">
        <f t="shared" si="91"/>
        <v>2.4999999999999915E-2</v>
      </c>
      <c r="E159" s="7">
        <f t="shared" si="76"/>
        <v>504187.53263853339</v>
      </c>
      <c r="F159" s="7">
        <f t="shared" si="92"/>
        <v>552266.79665078223</v>
      </c>
      <c r="G159" s="7">
        <f t="shared" si="77"/>
        <v>1000</v>
      </c>
      <c r="H159" s="7">
        <f t="shared" si="102"/>
        <v>572958.31570941373</v>
      </c>
      <c r="I159" s="14">
        <f t="shared" si="93"/>
        <v>4.1351624901797939</v>
      </c>
      <c r="J159" s="14">
        <f t="shared" si="103"/>
        <v>7669.8266889674378</v>
      </c>
      <c r="K159" s="18"/>
      <c r="L159" s="7">
        <f t="shared" si="78"/>
        <v>7542.4257517795395</v>
      </c>
      <c r="M159" s="7">
        <f t="shared" si="104"/>
        <v>407290.99059609487</v>
      </c>
      <c r="N159" s="14">
        <f t="shared" si="94"/>
        <v>31.189156053724886</v>
      </c>
      <c r="O159" s="13">
        <f t="shared" si="105"/>
        <v>5923.4172261975173</v>
      </c>
      <c r="P159" s="7">
        <f t="shared" si="95"/>
        <v>1432450.8989101348</v>
      </c>
      <c r="Q159" s="12">
        <f t="shared" si="100"/>
        <v>149</v>
      </c>
      <c r="R159" s="9">
        <v>241.82846559834235</v>
      </c>
      <c r="S159" s="11">
        <f t="shared" si="101"/>
        <v>2.4999999999999915E-2</v>
      </c>
      <c r="T159" s="10">
        <f t="shared" si="96"/>
        <v>2230124.4075893871</v>
      </c>
      <c r="U159" s="10">
        <f t="shared" si="72"/>
        <v>7962837.0850252286</v>
      </c>
      <c r="V159" s="10">
        <f t="shared" si="97"/>
        <v>1000</v>
      </c>
      <c r="W159" s="10">
        <f t="shared" si="98"/>
        <v>629105.61333534098</v>
      </c>
      <c r="X159" s="9">
        <f t="shared" si="79"/>
        <v>4.1351624901797939</v>
      </c>
      <c r="Y159" s="9">
        <f t="shared" si="73"/>
        <v>32931.76039189913</v>
      </c>
      <c r="AA159" s="10">
        <f t="shared" si="80"/>
        <v>7542.4257517795395</v>
      </c>
      <c r="AB159" s="10">
        <f t="shared" si="74"/>
        <v>1131363.8627669322</v>
      </c>
      <c r="AC159" s="23"/>
      <c r="AD159" s="25">
        <f t="shared" si="81"/>
        <v>-7542.4257517795395</v>
      </c>
      <c r="AE159" s="25">
        <f t="shared" si="82"/>
        <v>-7542.4257517795395</v>
      </c>
      <c r="AF159" s="25">
        <f t="shared" si="83"/>
        <v>-1000</v>
      </c>
      <c r="AG159" s="25">
        <f t="shared" si="84"/>
        <v>0</v>
      </c>
      <c r="AH159" s="25">
        <f t="shared" si="85"/>
        <v>0</v>
      </c>
      <c r="AI159" s="25">
        <f t="shared" si="86"/>
        <v>0</v>
      </c>
      <c r="AJ159" s="25">
        <f t="shared" si="87"/>
        <v>0</v>
      </c>
      <c r="AK159" s="25">
        <f t="shared" si="88"/>
        <v>0</v>
      </c>
      <c r="AL159" s="25">
        <f t="shared" si="89"/>
        <v>0</v>
      </c>
      <c r="AM159" s="25">
        <f t="shared" si="90"/>
        <v>0</v>
      </c>
    </row>
    <row r="160" spans="1:39" x14ac:dyDescent="0.3">
      <c r="A160" s="4">
        <f t="shared" si="99"/>
        <v>151</v>
      </c>
      <c r="B160">
        <v>214.01819205453299</v>
      </c>
      <c r="C160" s="5">
        <f t="shared" si="75"/>
        <v>54</v>
      </c>
      <c r="D160" s="6">
        <f t="shared" si="91"/>
        <v>-0.11499999999999995</v>
      </c>
      <c r="E160" s="7">
        <f t="shared" si="76"/>
        <v>515994.3747102326</v>
      </c>
      <c r="F160" s="7">
        <f t="shared" si="92"/>
        <v>489641.11503594229</v>
      </c>
      <c r="G160" s="7">
        <f t="shared" si="77"/>
        <v>15000</v>
      </c>
      <c r="H160" s="7">
        <f t="shared" si="102"/>
        <v>587958.31570941373</v>
      </c>
      <c r="I160" s="14">
        <f t="shared" si="93"/>
        <v>70.087499833555825</v>
      </c>
      <c r="J160" s="14">
        <f t="shared" si="103"/>
        <v>7739.9141888009935</v>
      </c>
      <c r="K160" s="18"/>
      <c r="L160" s="7">
        <f t="shared" si="78"/>
        <v>7542.4257517795395</v>
      </c>
      <c r="M160" s="7">
        <f t="shared" si="104"/>
        <v>414833.41634787439</v>
      </c>
      <c r="N160" s="14">
        <f t="shared" si="94"/>
        <v>35.241984241497043</v>
      </c>
      <c r="O160" s="13">
        <f t="shared" si="105"/>
        <v>5958.6592104390147</v>
      </c>
      <c r="P160" s="7">
        <f t="shared" si="95"/>
        <v>1275261.4712872489</v>
      </c>
      <c r="Q160" s="12">
        <f t="shared" si="100"/>
        <v>150</v>
      </c>
      <c r="R160" s="9">
        <v>214.01819205453299</v>
      </c>
      <c r="S160" s="11">
        <f t="shared" si="101"/>
        <v>-0.11499999999999995</v>
      </c>
      <c r="T160" s="10">
        <f t="shared" si="96"/>
        <v>2256314.0569523438</v>
      </c>
      <c r="U160" s="10">
        <f t="shared" si="72"/>
        <v>7047995.820247327</v>
      </c>
      <c r="V160" s="10">
        <f t="shared" si="97"/>
        <v>1000</v>
      </c>
      <c r="W160" s="10">
        <f t="shared" si="98"/>
        <v>630105.61333534098</v>
      </c>
      <c r="X160" s="9">
        <f t="shared" si="79"/>
        <v>4.6724999889037218</v>
      </c>
      <c r="Y160" s="9">
        <f t="shared" si="73"/>
        <v>32936.432891888035</v>
      </c>
      <c r="AA160" s="10">
        <f t="shared" si="80"/>
        <v>7542.4257517795395</v>
      </c>
      <c r="AB160" s="10">
        <f t="shared" si="74"/>
        <v>1138906.2885187117</v>
      </c>
      <c r="AC160" s="23"/>
      <c r="AD160" s="25">
        <f t="shared" si="81"/>
        <v>-7542.4257517795395</v>
      </c>
      <c r="AE160" s="25">
        <f t="shared" si="82"/>
        <v>-7542.4257517795395</v>
      </c>
      <c r="AF160" s="25">
        <f t="shared" si="83"/>
        <v>-15000</v>
      </c>
      <c r="AG160" s="25">
        <f t="shared" si="84"/>
        <v>0</v>
      </c>
      <c r="AH160" s="25">
        <f t="shared" si="85"/>
        <v>0</v>
      </c>
      <c r="AI160" s="25">
        <f t="shared" si="86"/>
        <v>0</v>
      </c>
      <c r="AJ160" s="25">
        <f t="shared" si="87"/>
        <v>0</v>
      </c>
      <c r="AK160" s="25">
        <f t="shared" si="88"/>
        <v>0</v>
      </c>
      <c r="AL160" s="25">
        <f t="shared" si="89"/>
        <v>0</v>
      </c>
      <c r="AM160" s="25">
        <f t="shared" si="90"/>
        <v>0</v>
      </c>
    </row>
    <row r="161" spans="1:39" x14ac:dyDescent="0.3">
      <c r="A161" s="4">
        <f t="shared" si="99"/>
        <v>152</v>
      </c>
      <c r="B161">
        <v>237.9882295646407</v>
      </c>
      <c r="C161" s="5">
        <f t="shared" si="75"/>
        <v>55</v>
      </c>
      <c r="D161" s="6">
        <f t="shared" si="91"/>
        <v>0.1120000000000001</v>
      </c>
      <c r="E161" s="7">
        <f t="shared" si="76"/>
        <v>527899.60713252856</v>
      </c>
      <c r="F161" s="7">
        <f t="shared" si="92"/>
        <v>545592.91991996788</v>
      </c>
      <c r="G161" s="7">
        <f t="shared" si="77"/>
        <v>1000</v>
      </c>
      <c r="H161" s="7">
        <f t="shared" si="102"/>
        <v>588958.31570941373</v>
      </c>
      <c r="I161" s="14">
        <f t="shared" si="93"/>
        <v>4.2018884792299653</v>
      </c>
      <c r="J161" s="14">
        <f t="shared" si="103"/>
        <v>7744.1160772802232</v>
      </c>
      <c r="K161" s="18"/>
      <c r="L161" s="7">
        <f t="shared" si="78"/>
        <v>7542.4257517795395</v>
      </c>
      <c r="M161" s="7">
        <f t="shared" si="104"/>
        <v>422375.84209965391</v>
      </c>
      <c r="N161" s="14">
        <f t="shared" si="94"/>
        <v>31.692431871849855</v>
      </c>
      <c r="O161" s="13">
        <f t="shared" si="105"/>
        <v>5990.3516423108649</v>
      </c>
      <c r="P161" s="7">
        <f t="shared" si="95"/>
        <v>1425633.1818232005</v>
      </c>
      <c r="Q161" s="12">
        <f t="shared" si="100"/>
        <v>151</v>
      </c>
      <c r="R161" s="9">
        <v>237.9882295646407</v>
      </c>
      <c r="S161" s="11">
        <f t="shared" si="101"/>
        <v>0.1120000000000001</v>
      </c>
      <c r="T161" s="10">
        <f t="shared" si="96"/>
        <v>2282721.9533933238</v>
      </c>
      <c r="U161" s="10">
        <f t="shared" si="72"/>
        <v>7838483.3521150285</v>
      </c>
      <c r="V161" s="10">
        <f t="shared" si="97"/>
        <v>1000</v>
      </c>
      <c r="W161" s="10">
        <f t="shared" si="98"/>
        <v>631105.61333534098</v>
      </c>
      <c r="X161" s="9">
        <f t="shared" si="79"/>
        <v>4.2018884792299653</v>
      </c>
      <c r="Y161" s="9">
        <f t="shared" si="73"/>
        <v>32940.634780367262</v>
      </c>
      <c r="AA161" s="10">
        <f t="shared" si="80"/>
        <v>7542.4257517795395</v>
      </c>
      <c r="AB161" s="10">
        <f t="shared" si="74"/>
        <v>1146448.7142704912</v>
      </c>
      <c r="AC161" s="23"/>
      <c r="AD161" s="25">
        <f t="shared" si="81"/>
        <v>-7542.4257517795395</v>
      </c>
      <c r="AE161" s="25">
        <f t="shared" si="82"/>
        <v>-7542.4257517795395</v>
      </c>
      <c r="AF161" s="25">
        <f t="shared" si="83"/>
        <v>-1000</v>
      </c>
      <c r="AG161" s="25">
        <f t="shared" si="84"/>
        <v>0</v>
      </c>
      <c r="AH161" s="25">
        <f t="shared" si="85"/>
        <v>0</v>
      </c>
      <c r="AI161" s="25">
        <f t="shared" si="86"/>
        <v>0</v>
      </c>
      <c r="AJ161" s="25">
        <f t="shared" si="87"/>
        <v>0</v>
      </c>
      <c r="AK161" s="25">
        <f t="shared" si="88"/>
        <v>0</v>
      </c>
      <c r="AL161" s="25">
        <f t="shared" si="89"/>
        <v>0</v>
      </c>
      <c r="AM161" s="25">
        <f t="shared" si="90"/>
        <v>0</v>
      </c>
    </row>
    <row r="162" spans="1:39" x14ac:dyDescent="0.3">
      <c r="A162" s="4">
        <f t="shared" si="99"/>
        <v>153</v>
      </c>
      <c r="B162">
        <v>258.69320553676442</v>
      </c>
      <c r="C162" s="5">
        <f t="shared" si="75"/>
        <v>56</v>
      </c>
      <c r="D162" s="6">
        <f t="shared" si="91"/>
        <v>8.6999999999999911E-2</v>
      </c>
      <c r="E162" s="7">
        <f t="shared" si="76"/>
        <v>539904.04982501059</v>
      </c>
      <c r="F162" s="7">
        <f t="shared" si="92"/>
        <v>594146.50395300507</v>
      </c>
      <c r="G162" s="7">
        <f t="shared" si="77"/>
        <v>1000</v>
      </c>
      <c r="H162" s="7">
        <f t="shared" si="102"/>
        <v>589958.31570941373</v>
      </c>
      <c r="I162" s="14">
        <f t="shared" si="93"/>
        <v>3.8655827775804652</v>
      </c>
      <c r="J162" s="14">
        <f t="shared" si="103"/>
        <v>7747.9816600578033</v>
      </c>
      <c r="K162" s="18"/>
      <c r="L162" s="7">
        <f t="shared" si="78"/>
        <v>7542.4257517795395</v>
      </c>
      <c r="M162" s="7">
        <f t="shared" si="104"/>
        <v>429918.26785143343</v>
      </c>
      <c r="N162" s="14">
        <f t="shared" si="94"/>
        <v>29.15587108725838</v>
      </c>
      <c r="O162" s="13">
        <f t="shared" si="105"/>
        <v>6019.5075133981236</v>
      </c>
      <c r="P162" s="7">
        <f t="shared" si="95"/>
        <v>1557205.6943935985</v>
      </c>
      <c r="Q162" s="12">
        <f t="shared" si="100"/>
        <v>152</v>
      </c>
      <c r="R162" s="9">
        <v>258.69320553676442</v>
      </c>
      <c r="S162" s="11">
        <f t="shared" si="101"/>
        <v>8.6999999999999911E-2</v>
      </c>
      <c r="T162" s="10">
        <f t="shared" si="96"/>
        <v>2309349.9156379788</v>
      </c>
      <c r="U162" s="10">
        <f t="shared" si="72"/>
        <v>8521518.4037490357</v>
      </c>
      <c r="V162" s="10">
        <f t="shared" si="97"/>
        <v>1000</v>
      </c>
      <c r="W162" s="10">
        <f t="shared" si="98"/>
        <v>632105.61333534098</v>
      </c>
      <c r="X162" s="9">
        <f t="shared" si="79"/>
        <v>3.8655827775804652</v>
      </c>
      <c r="Y162" s="9">
        <f t="shared" si="73"/>
        <v>32944.500363144842</v>
      </c>
      <c r="AA162" s="10">
        <f t="shared" si="80"/>
        <v>7542.4257517795395</v>
      </c>
      <c r="AB162" s="10">
        <f t="shared" si="74"/>
        <v>1153991.1400222706</v>
      </c>
      <c r="AC162" s="23"/>
      <c r="AD162" s="25">
        <f t="shared" si="81"/>
        <v>-7542.4257517795395</v>
      </c>
      <c r="AE162" s="25">
        <f t="shared" si="82"/>
        <v>-7542.4257517795395</v>
      </c>
      <c r="AF162" s="25">
        <f t="shared" si="83"/>
        <v>-1000</v>
      </c>
      <c r="AG162" s="25">
        <f t="shared" si="84"/>
        <v>0</v>
      </c>
      <c r="AH162" s="25">
        <f t="shared" si="85"/>
        <v>0</v>
      </c>
      <c r="AI162" s="25">
        <f t="shared" si="86"/>
        <v>0</v>
      </c>
      <c r="AJ162" s="25">
        <f t="shared" si="87"/>
        <v>0</v>
      </c>
      <c r="AK162" s="25">
        <f t="shared" si="88"/>
        <v>0</v>
      </c>
      <c r="AL162" s="25">
        <f t="shared" si="89"/>
        <v>0</v>
      </c>
      <c r="AM162" s="25">
        <f t="shared" si="90"/>
        <v>0</v>
      </c>
    </row>
    <row r="163" spans="1:39" x14ac:dyDescent="0.3">
      <c r="A163" s="4">
        <f t="shared" si="99"/>
        <v>154</v>
      </c>
      <c r="B163">
        <v>222.4761567616174</v>
      </c>
      <c r="C163" s="5">
        <f t="shared" si="75"/>
        <v>57</v>
      </c>
      <c r="D163" s="6">
        <f t="shared" si="91"/>
        <v>-0.14000000000000001</v>
      </c>
      <c r="E163" s="7">
        <f t="shared" si="76"/>
        <v>552008.52953992994</v>
      </c>
      <c r="F163" s="7">
        <f t="shared" si="92"/>
        <v>511825.99339958437</v>
      </c>
      <c r="G163" s="7">
        <f t="shared" si="77"/>
        <v>15000</v>
      </c>
      <c r="H163" s="7">
        <f t="shared" si="102"/>
        <v>604958.31570941373</v>
      </c>
      <c r="I163" s="14">
        <f t="shared" si="93"/>
        <v>67.422955422915095</v>
      </c>
      <c r="J163" s="14">
        <f t="shared" si="103"/>
        <v>7815.4046154807183</v>
      </c>
      <c r="K163" s="18"/>
      <c r="L163" s="7">
        <f t="shared" si="78"/>
        <v>7542.4257517795395</v>
      </c>
      <c r="M163" s="7">
        <f t="shared" si="104"/>
        <v>437460.69360321295</v>
      </c>
      <c r="N163" s="14">
        <f t="shared" si="94"/>
        <v>33.902175682858584</v>
      </c>
      <c r="O163" s="13">
        <f t="shared" si="105"/>
        <v>6053.4096890809824</v>
      </c>
      <c r="P163" s="7">
        <f t="shared" si="95"/>
        <v>1346739.3229302743</v>
      </c>
      <c r="Q163" s="12">
        <f t="shared" si="100"/>
        <v>153</v>
      </c>
      <c r="R163" s="9">
        <v>222.4761567616174</v>
      </c>
      <c r="S163" s="11">
        <f t="shared" si="101"/>
        <v>-0.14000000000000001</v>
      </c>
      <c r="T163" s="10">
        <f t="shared" si="96"/>
        <v>2336199.777568006</v>
      </c>
      <c r="U163" s="10">
        <f t="shared" si="72"/>
        <v>7329365.8272241708</v>
      </c>
      <c r="V163" s="10">
        <f t="shared" si="97"/>
        <v>1000</v>
      </c>
      <c r="W163" s="10">
        <f t="shared" si="98"/>
        <v>633105.61333534098</v>
      </c>
      <c r="X163" s="9">
        <f t="shared" si="79"/>
        <v>4.4948636948610057</v>
      </c>
      <c r="Y163" s="9">
        <f t="shared" si="73"/>
        <v>32948.995226839703</v>
      </c>
      <c r="AA163" s="10">
        <f t="shared" si="80"/>
        <v>7542.4257517795395</v>
      </c>
      <c r="AB163" s="10">
        <f t="shared" si="74"/>
        <v>1161533.5657740501</v>
      </c>
      <c r="AC163" s="23"/>
      <c r="AD163" s="25">
        <f t="shared" si="81"/>
        <v>-7542.4257517795395</v>
      </c>
      <c r="AE163" s="25">
        <f t="shared" si="82"/>
        <v>-7542.4257517795395</v>
      </c>
      <c r="AF163" s="25">
        <f t="shared" si="83"/>
        <v>-15000</v>
      </c>
      <c r="AG163" s="25">
        <f t="shared" si="84"/>
        <v>0</v>
      </c>
      <c r="AH163" s="25">
        <f t="shared" si="85"/>
        <v>0</v>
      </c>
      <c r="AI163" s="25">
        <f t="shared" si="86"/>
        <v>0</v>
      </c>
      <c r="AJ163" s="25">
        <f t="shared" si="87"/>
        <v>0</v>
      </c>
      <c r="AK163" s="25">
        <f t="shared" si="88"/>
        <v>0</v>
      </c>
      <c r="AL163" s="25">
        <f t="shared" si="89"/>
        <v>0</v>
      </c>
      <c r="AM163" s="25">
        <f t="shared" si="90"/>
        <v>0</v>
      </c>
    </row>
    <row r="164" spans="1:39" x14ac:dyDescent="0.3">
      <c r="A164" s="4">
        <f t="shared" si="99"/>
        <v>155</v>
      </c>
      <c r="B164">
        <v>197.78130336107787</v>
      </c>
      <c r="C164" s="5">
        <f t="shared" si="75"/>
        <v>58</v>
      </c>
      <c r="D164" s="6">
        <f t="shared" si="91"/>
        <v>-0.11099999999999999</v>
      </c>
      <c r="E164" s="7">
        <f t="shared" si="76"/>
        <v>564213.87991914037</v>
      </c>
      <c r="F164" s="7">
        <f t="shared" si="92"/>
        <v>455902.30813223054</v>
      </c>
      <c r="G164" s="7">
        <f t="shared" si="77"/>
        <v>15000</v>
      </c>
      <c r="H164" s="7">
        <f t="shared" si="102"/>
        <v>619958.31570941373</v>
      </c>
      <c r="I164" s="14">
        <f t="shared" si="93"/>
        <v>75.841344682694142</v>
      </c>
      <c r="J164" s="14">
        <f t="shared" si="103"/>
        <v>7891.2459601634127</v>
      </c>
      <c r="K164" s="18"/>
      <c r="L164" s="7">
        <f t="shared" si="78"/>
        <v>7542.4257517795395</v>
      </c>
      <c r="M164" s="7">
        <f t="shared" si="104"/>
        <v>445003.11935499246</v>
      </c>
      <c r="N164" s="14">
        <f t="shared" si="94"/>
        <v>38.135180745622705</v>
      </c>
      <c r="O164" s="13">
        <f t="shared" si="105"/>
        <v>6091.5448698266055</v>
      </c>
      <c r="P164" s="7">
        <f t="shared" si="95"/>
        <v>1204793.6838367935</v>
      </c>
      <c r="Q164" s="12">
        <f t="shared" si="100"/>
        <v>154</v>
      </c>
      <c r="R164" s="9">
        <v>197.78130336107787</v>
      </c>
      <c r="S164" s="11">
        <f t="shared" si="101"/>
        <v>-0.11099999999999999</v>
      </c>
      <c r="T164" s="10">
        <f t="shared" si="96"/>
        <v>2363273.3883474506</v>
      </c>
      <c r="U164" s="10">
        <f t="shared" si="72"/>
        <v>6516695.2204022883</v>
      </c>
      <c r="V164" s="10">
        <f t="shared" si="97"/>
        <v>1000</v>
      </c>
      <c r="W164" s="10">
        <f t="shared" si="98"/>
        <v>634105.61333534098</v>
      </c>
      <c r="X164" s="9">
        <f t="shared" si="79"/>
        <v>5.0560896455129427</v>
      </c>
      <c r="Y164" s="9">
        <f t="shared" si="73"/>
        <v>32954.051316485216</v>
      </c>
      <c r="AA164" s="10">
        <f t="shared" si="80"/>
        <v>7542.4257517795395</v>
      </c>
      <c r="AB164" s="10">
        <f t="shared" si="74"/>
        <v>1169075.9915258295</v>
      </c>
      <c r="AC164" s="23"/>
      <c r="AD164" s="25">
        <f t="shared" si="81"/>
        <v>-7542.4257517795395</v>
      </c>
      <c r="AE164" s="25">
        <f t="shared" si="82"/>
        <v>-7542.4257517795395</v>
      </c>
      <c r="AF164" s="25">
        <f t="shared" si="83"/>
        <v>-15000</v>
      </c>
      <c r="AG164" s="25">
        <f t="shared" si="84"/>
        <v>0</v>
      </c>
      <c r="AH164" s="25">
        <f t="shared" si="85"/>
        <v>0</v>
      </c>
      <c r="AI164" s="25">
        <f t="shared" si="86"/>
        <v>0</v>
      </c>
      <c r="AJ164" s="25">
        <f t="shared" si="87"/>
        <v>0</v>
      </c>
      <c r="AK164" s="25">
        <f t="shared" si="88"/>
        <v>0</v>
      </c>
      <c r="AL164" s="25">
        <f t="shared" si="89"/>
        <v>0</v>
      </c>
      <c r="AM164" s="25">
        <f t="shared" si="90"/>
        <v>0</v>
      </c>
    </row>
    <row r="165" spans="1:39" x14ac:dyDescent="0.3">
      <c r="A165" s="4">
        <f t="shared" si="99"/>
        <v>156</v>
      </c>
      <c r="B165">
        <v>205.49477419215989</v>
      </c>
      <c r="C165" s="5">
        <f t="shared" si="75"/>
        <v>59</v>
      </c>
      <c r="D165" s="6">
        <f t="shared" si="91"/>
        <v>3.8999999999999917E-2</v>
      </c>
      <c r="E165" s="7">
        <f t="shared" si="76"/>
        <v>576520.94155151094</v>
      </c>
      <c r="F165" s="7">
        <f t="shared" si="92"/>
        <v>474721.49814938748</v>
      </c>
      <c r="G165" s="7">
        <f t="shared" si="77"/>
        <v>15000</v>
      </c>
      <c r="H165" s="7">
        <f t="shared" si="102"/>
        <v>634958.31570941373</v>
      </c>
      <c r="I165" s="14">
        <f t="shared" si="93"/>
        <v>72.994556961207067</v>
      </c>
      <c r="J165" s="14">
        <f t="shared" si="103"/>
        <v>7964.2405171246201</v>
      </c>
      <c r="K165" s="18"/>
      <c r="L165" s="7">
        <f t="shared" si="78"/>
        <v>7542.4257517795395</v>
      </c>
      <c r="M165" s="7">
        <f t="shared" si="104"/>
        <v>452545.54510677198</v>
      </c>
      <c r="N165" s="14">
        <f t="shared" si="94"/>
        <v>36.703735077596441</v>
      </c>
      <c r="O165" s="13">
        <f t="shared" si="105"/>
        <v>6128.2486049042018</v>
      </c>
      <c r="P165" s="7">
        <f t="shared" si="95"/>
        <v>1259323.0632582079</v>
      </c>
      <c r="Q165" s="12">
        <f t="shared" si="100"/>
        <v>155</v>
      </c>
      <c r="R165" s="9">
        <v>205.49477419215989</v>
      </c>
      <c r="S165" s="11">
        <f t="shared" si="101"/>
        <v>3.8999999999999917E-2</v>
      </c>
      <c r="T165" s="10">
        <f t="shared" si="96"/>
        <v>2390572.612550057</v>
      </c>
      <c r="U165" s="10">
        <f t="shared" si="72"/>
        <v>6771885.333997977</v>
      </c>
      <c r="V165" s="10">
        <f t="shared" si="97"/>
        <v>1000</v>
      </c>
      <c r="W165" s="10">
        <f t="shared" si="98"/>
        <v>635105.61333534098</v>
      </c>
      <c r="X165" s="9">
        <f t="shared" si="79"/>
        <v>4.8663037974138046</v>
      </c>
      <c r="Y165" s="9">
        <f t="shared" si="73"/>
        <v>32958.917620282627</v>
      </c>
      <c r="AA165" s="10">
        <f t="shared" si="80"/>
        <v>7542.4257517795395</v>
      </c>
      <c r="AB165" s="10">
        <f t="shared" si="74"/>
        <v>1176618.417277609</v>
      </c>
      <c r="AC165" s="23"/>
      <c r="AD165" s="25">
        <f t="shared" si="81"/>
        <v>-7542.4257517795395</v>
      </c>
      <c r="AE165" s="25">
        <f t="shared" si="82"/>
        <v>-7542.4257517795395</v>
      </c>
      <c r="AF165" s="25">
        <f t="shared" si="83"/>
        <v>-15000</v>
      </c>
      <c r="AG165" s="25">
        <f t="shared" si="84"/>
        <v>0</v>
      </c>
      <c r="AH165" s="25">
        <f t="shared" si="85"/>
        <v>0</v>
      </c>
      <c r="AI165" s="25">
        <f t="shared" si="86"/>
        <v>0</v>
      </c>
      <c r="AJ165" s="25">
        <f t="shared" si="87"/>
        <v>0</v>
      </c>
      <c r="AK165" s="25">
        <f t="shared" si="88"/>
        <v>0</v>
      </c>
      <c r="AL165" s="25">
        <f t="shared" si="89"/>
        <v>0</v>
      </c>
      <c r="AM165" s="25">
        <f t="shared" si="90"/>
        <v>0</v>
      </c>
    </row>
    <row r="166" spans="1:39" x14ac:dyDescent="0.3">
      <c r="A166" s="4">
        <f t="shared" si="99"/>
        <v>157</v>
      </c>
      <c r="B166">
        <v>210.63214354696387</v>
      </c>
      <c r="C166" s="5">
        <f t="shared" si="75"/>
        <v>60</v>
      </c>
      <c r="D166" s="6">
        <f t="shared" si="91"/>
        <v>2.4999999999999915E-2</v>
      </c>
      <c r="E166" s="7">
        <f t="shared" si="76"/>
        <v>588930.56203081796</v>
      </c>
      <c r="F166" s="7">
        <f t="shared" si="92"/>
        <v>487614.53560312215</v>
      </c>
      <c r="G166" s="7">
        <f t="shared" si="77"/>
        <v>15000</v>
      </c>
      <c r="H166" s="7">
        <f t="shared" si="102"/>
        <v>649958.31570941373</v>
      </c>
      <c r="I166" s="14">
        <f t="shared" si="93"/>
        <v>71.214201913372762</v>
      </c>
      <c r="J166" s="14">
        <f t="shared" si="103"/>
        <v>8035.4547190379926</v>
      </c>
      <c r="K166" s="18"/>
      <c r="L166" s="7">
        <f t="shared" si="78"/>
        <v>7542.4257517795395</v>
      </c>
      <c r="M166" s="7">
        <f t="shared" si="104"/>
        <v>460087.9708585515</v>
      </c>
      <c r="N166" s="14">
        <f t="shared" si="94"/>
        <v>35.808522026923363</v>
      </c>
      <c r="O166" s="13">
        <f t="shared" si="105"/>
        <v>6164.0571269311249</v>
      </c>
      <c r="P166" s="7">
        <f t="shared" si="95"/>
        <v>1298348.5655914424</v>
      </c>
      <c r="Q166" s="12">
        <f t="shared" si="100"/>
        <v>156</v>
      </c>
      <c r="R166" s="9">
        <v>210.63214354696387</v>
      </c>
      <c r="S166" s="11">
        <f t="shared" si="101"/>
        <v>2.4999999999999915E-2</v>
      </c>
      <c r="T166" s="10">
        <f t="shared" si="96"/>
        <v>2418099.3302876852</v>
      </c>
      <c r="U166" s="10">
        <f t="shared" si="72"/>
        <v>6942207.4673479255</v>
      </c>
      <c r="V166" s="10">
        <f t="shared" si="97"/>
        <v>1000</v>
      </c>
      <c r="W166" s="10">
        <f t="shared" si="98"/>
        <v>636105.61333534098</v>
      </c>
      <c r="X166" s="9">
        <f t="shared" si="79"/>
        <v>4.7476134608915173</v>
      </c>
      <c r="Y166" s="9">
        <f t="shared" si="73"/>
        <v>32963.665233743523</v>
      </c>
      <c r="AA166" s="10">
        <f t="shared" si="80"/>
        <v>7542.4257517795395</v>
      </c>
      <c r="AB166" s="10">
        <f t="shared" si="74"/>
        <v>1184160.8430293885</v>
      </c>
      <c r="AC166" s="23"/>
      <c r="AD166" s="25">
        <f t="shared" si="81"/>
        <v>-7542.4257517795395</v>
      </c>
      <c r="AE166" s="25">
        <f t="shared" si="82"/>
        <v>-7542.4257517795395</v>
      </c>
      <c r="AF166" s="25">
        <f t="shared" si="83"/>
        <v>-15000</v>
      </c>
      <c r="AG166" s="25">
        <f t="shared" si="84"/>
        <v>0</v>
      </c>
      <c r="AH166" s="25">
        <f t="shared" si="85"/>
        <v>0</v>
      </c>
      <c r="AI166" s="25">
        <f t="shared" si="86"/>
        <v>0</v>
      </c>
      <c r="AJ166" s="25">
        <f t="shared" si="87"/>
        <v>0</v>
      </c>
      <c r="AK166" s="25">
        <f t="shared" si="88"/>
        <v>0</v>
      </c>
      <c r="AL166" s="25">
        <f t="shared" si="89"/>
        <v>0</v>
      </c>
      <c r="AM166" s="25">
        <f t="shared" si="90"/>
        <v>0</v>
      </c>
    </row>
    <row r="167" spans="1:39" x14ac:dyDescent="0.3">
      <c r="A167" s="4">
        <f t="shared" si="99"/>
        <v>158</v>
      </c>
      <c r="B167">
        <v>208.31518996794728</v>
      </c>
      <c r="C167" s="5">
        <f t="shared" si="75"/>
        <v>61</v>
      </c>
      <c r="D167" s="6">
        <f t="shared" si="91"/>
        <v>-1.0999999999999979E-2</v>
      </c>
      <c r="E167" s="7">
        <f t="shared" si="76"/>
        <v>601443.59601411887</v>
      </c>
      <c r="F167" s="7">
        <f t="shared" si="92"/>
        <v>483239.7757114878</v>
      </c>
      <c r="G167" s="7">
        <f t="shared" si="77"/>
        <v>15000</v>
      </c>
      <c r="H167" s="7">
        <f t="shared" si="102"/>
        <v>664958.31570941373</v>
      </c>
      <c r="I167" s="14">
        <f t="shared" si="93"/>
        <v>72.006270893197936</v>
      </c>
      <c r="J167" s="14">
        <f t="shared" si="103"/>
        <v>8107.4609899311909</v>
      </c>
      <c r="K167" s="18"/>
      <c r="L167" s="7">
        <f t="shared" si="78"/>
        <v>7542.4257517795395</v>
      </c>
      <c r="M167" s="7">
        <f t="shared" si="104"/>
        <v>467630.39661033102</v>
      </c>
      <c r="N167" s="14">
        <f t="shared" si="94"/>
        <v>36.206796791631305</v>
      </c>
      <c r="O167" s="13">
        <f t="shared" si="105"/>
        <v>6200.2639237227559</v>
      </c>
      <c r="P167" s="7">
        <f t="shared" si="95"/>
        <v>1291609.1571217161</v>
      </c>
      <c r="Q167" s="12">
        <f t="shared" si="100"/>
        <v>157</v>
      </c>
      <c r="R167" s="9">
        <v>208.31518996794728</v>
      </c>
      <c r="S167" s="11">
        <f t="shared" si="101"/>
        <v>-1.0999999999999979E-2</v>
      </c>
      <c r="T167" s="10">
        <f t="shared" si="96"/>
        <v>2445855.437339793</v>
      </c>
      <c r="U167" s="10">
        <f t="shared" si="72"/>
        <v>6866832.1852070987</v>
      </c>
      <c r="V167" s="10">
        <f t="shared" si="97"/>
        <v>1000</v>
      </c>
      <c r="W167" s="10">
        <f t="shared" si="98"/>
        <v>637105.61333534098</v>
      </c>
      <c r="X167" s="9">
        <f t="shared" si="79"/>
        <v>4.8004180595465291</v>
      </c>
      <c r="Y167" s="9">
        <f t="shared" si="73"/>
        <v>32968.465651803068</v>
      </c>
      <c r="AA167" s="10">
        <f t="shared" si="80"/>
        <v>7542.4257517795395</v>
      </c>
      <c r="AB167" s="10">
        <f t="shared" si="74"/>
        <v>1191703.2687811679</v>
      </c>
      <c r="AC167" s="23"/>
      <c r="AD167" s="25">
        <f t="shared" si="81"/>
        <v>-7542.4257517795395</v>
      </c>
      <c r="AE167" s="25">
        <f t="shared" si="82"/>
        <v>-7542.4257517795395</v>
      </c>
      <c r="AF167" s="25">
        <f t="shared" si="83"/>
        <v>-15000</v>
      </c>
      <c r="AG167" s="25">
        <f t="shared" si="84"/>
        <v>0</v>
      </c>
      <c r="AH167" s="25">
        <f t="shared" si="85"/>
        <v>0</v>
      </c>
      <c r="AI167" s="25">
        <f t="shared" si="86"/>
        <v>0</v>
      </c>
      <c r="AJ167" s="25">
        <f t="shared" si="87"/>
        <v>0</v>
      </c>
      <c r="AK167" s="25">
        <f t="shared" si="88"/>
        <v>0</v>
      </c>
      <c r="AL167" s="25">
        <f t="shared" si="89"/>
        <v>0</v>
      </c>
      <c r="AM167" s="25">
        <f t="shared" si="90"/>
        <v>0</v>
      </c>
    </row>
    <row r="168" spans="1:39" x14ac:dyDescent="0.3">
      <c r="A168" s="4">
        <f t="shared" si="99"/>
        <v>159</v>
      </c>
      <c r="B168">
        <v>179.15106337243466</v>
      </c>
      <c r="C168" s="5">
        <f t="shared" si="75"/>
        <v>62</v>
      </c>
      <c r="D168" s="6">
        <f t="shared" si="91"/>
        <v>-0.13999999999999999</v>
      </c>
      <c r="E168" s="7">
        <f t="shared" si="76"/>
        <v>614060.90528061439</v>
      </c>
      <c r="F168" s="7">
        <f t="shared" si="92"/>
        <v>416446.20711187948</v>
      </c>
      <c r="G168" s="7">
        <f t="shared" si="77"/>
        <v>15000</v>
      </c>
      <c r="H168" s="7">
        <f t="shared" si="102"/>
        <v>679958.31570941373</v>
      </c>
      <c r="I168" s="14">
        <f t="shared" si="93"/>
        <v>83.728221968834802</v>
      </c>
      <c r="J168" s="14">
        <f t="shared" si="103"/>
        <v>8191.1892119000258</v>
      </c>
      <c r="K168" s="18"/>
      <c r="L168" s="7">
        <f t="shared" si="78"/>
        <v>7542.4257517795395</v>
      </c>
      <c r="M168" s="7">
        <f t="shared" si="104"/>
        <v>475172.82236211054</v>
      </c>
      <c r="N168" s="14">
        <f t="shared" si="94"/>
        <v>42.100926501896865</v>
      </c>
      <c r="O168" s="13">
        <f t="shared" si="105"/>
        <v>6242.3648502246524</v>
      </c>
      <c r="P168" s="7">
        <f t="shared" si="95"/>
        <v>1118326.3008764554</v>
      </c>
      <c r="Q168" s="12">
        <f t="shared" si="100"/>
        <v>158</v>
      </c>
      <c r="R168" s="9">
        <v>179.15106337243466</v>
      </c>
      <c r="S168" s="11">
        <f t="shared" si="101"/>
        <v>-0.13999999999999999</v>
      </c>
      <c r="T168" s="10">
        <f t="shared" si="96"/>
        <v>2473842.8452840024</v>
      </c>
      <c r="U168" s="10">
        <f t="shared" si="72"/>
        <v>5906335.6792781046</v>
      </c>
      <c r="V168" s="10">
        <f t="shared" si="97"/>
        <v>1000</v>
      </c>
      <c r="W168" s="10">
        <f t="shared" si="98"/>
        <v>638105.61333534098</v>
      </c>
      <c r="X168" s="9">
        <f t="shared" si="79"/>
        <v>5.5818814645889869</v>
      </c>
      <c r="Y168" s="9">
        <f t="shared" si="73"/>
        <v>32974.047533267658</v>
      </c>
      <c r="AA168" s="10">
        <f t="shared" si="80"/>
        <v>7542.4257517795395</v>
      </c>
      <c r="AB168" s="10">
        <f t="shared" si="74"/>
        <v>1199245.6945329474</v>
      </c>
      <c r="AC168" s="23"/>
      <c r="AD168" s="25">
        <f t="shared" si="81"/>
        <v>-7542.4257517795395</v>
      </c>
      <c r="AE168" s="25">
        <f t="shared" si="82"/>
        <v>-7542.4257517795395</v>
      </c>
      <c r="AF168" s="25">
        <f t="shared" si="83"/>
        <v>-15000</v>
      </c>
      <c r="AG168" s="25">
        <f t="shared" si="84"/>
        <v>0</v>
      </c>
      <c r="AH168" s="25">
        <f t="shared" si="85"/>
        <v>0</v>
      </c>
      <c r="AI168" s="25">
        <f t="shared" si="86"/>
        <v>0</v>
      </c>
      <c r="AJ168" s="25">
        <f t="shared" si="87"/>
        <v>0</v>
      </c>
      <c r="AK168" s="25">
        <f t="shared" si="88"/>
        <v>0</v>
      </c>
      <c r="AL168" s="25">
        <f t="shared" si="89"/>
        <v>0</v>
      </c>
      <c r="AM168" s="25">
        <f t="shared" si="90"/>
        <v>0</v>
      </c>
    </row>
    <row r="169" spans="1:39" x14ac:dyDescent="0.3">
      <c r="A169" s="4">
        <f t="shared" si="99"/>
        <v>160</v>
      </c>
      <c r="B169">
        <v>166.78963999973669</v>
      </c>
      <c r="C169" s="5">
        <f t="shared" si="75"/>
        <v>63</v>
      </c>
      <c r="D169" s="6">
        <f t="shared" si="91"/>
        <v>-6.8999999999999881E-2</v>
      </c>
      <c r="E169" s="7">
        <f t="shared" si="76"/>
        <v>626783.35879099695</v>
      </c>
      <c r="F169" s="7">
        <f t="shared" si="92"/>
        <v>388642.41882115987</v>
      </c>
      <c r="G169" s="7">
        <f t="shared" si="77"/>
        <v>15000</v>
      </c>
      <c r="H169" s="7">
        <f t="shared" si="102"/>
        <v>694958.31570941373</v>
      </c>
      <c r="I169" s="14">
        <f t="shared" si="93"/>
        <v>89.933643360724801</v>
      </c>
      <c r="J169" s="14">
        <f t="shared" si="103"/>
        <v>8281.1228552607499</v>
      </c>
      <c r="K169" s="18"/>
      <c r="L169" s="7">
        <f t="shared" si="78"/>
        <v>7542.4257517795395</v>
      </c>
      <c r="M169" s="7">
        <f t="shared" si="104"/>
        <v>482715.24811389006</v>
      </c>
      <c r="N169" s="14">
        <f t="shared" si="94"/>
        <v>45.221188509019186</v>
      </c>
      <c r="O169" s="13">
        <f t="shared" si="105"/>
        <v>6287.5860387336716</v>
      </c>
      <c r="P169" s="7">
        <f t="shared" si="95"/>
        <v>1048704.2118677595</v>
      </c>
      <c r="Q169" s="12">
        <f t="shared" si="100"/>
        <v>159</v>
      </c>
      <c r="R169" s="9">
        <v>166.78963999973669</v>
      </c>
      <c r="S169" s="11">
        <f t="shared" si="101"/>
        <v>-6.8999999999999881E-2</v>
      </c>
      <c r="T169" s="10">
        <f t="shared" si="96"/>
        <v>2502063.4816277465</v>
      </c>
      <c r="U169" s="10">
        <f t="shared" si="72"/>
        <v>5499729.5174079165</v>
      </c>
      <c r="V169" s="10">
        <f t="shared" si="97"/>
        <v>1000</v>
      </c>
      <c r="W169" s="10">
        <f t="shared" si="98"/>
        <v>639105.61333534098</v>
      </c>
      <c r="X169" s="9">
        <f t="shared" si="79"/>
        <v>5.9955762240483201</v>
      </c>
      <c r="Y169" s="9">
        <f t="shared" si="73"/>
        <v>32980.043109491708</v>
      </c>
      <c r="AA169" s="10">
        <f t="shared" si="80"/>
        <v>7542.4257517795395</v>
      </c>
      <c r="AB169" s="10">
        <f t="shared" si="74"/>
        <v>1206788.1202847268</v>
      </c>
      <c r="AC169" s="23"/>
      <c r="AD169" s="25">
        <f t="shared" si="81"/>
        <v>-7542.4257517795395</v>
      </c>
      <c r="AE169" s="25">
        <f t="shared" si="82"/>
        <v>-7542.4257517795395</v>
      </c>
      <c r="AF169" s="25">
        <f t="shared" si="83"/>
        <v>-15000</v>
      </c>
      <c r="AG169" s="25">
        <f t="shared" si="84"/>
        <v>0</v>
      </c>
      <c r="AH169" s="25">
        <f t="shared" si="85"/>
        <v>0</v>
      </c>
      <c r="AI169" s="25">
        <f t="shared" si="86"/>
        <v>0</v>
      </c>
      <c r="AJ169" s="25">
        <f t="shared" si="87"/>
        <v>0</v>
      </c>
      <c r="AK169" s="25">
        <f t="shared" si="88"/>
        <v>0</v>
      </c>
      <c r="AL169" s="25">
        <f t="shared" si="89"/>
        <v>0</v>
      </c>
      <c r="AM169" s="25">
        <f t="shared" si="90"/>
        <v>0</v>
      </c>
    </row>
    <row r="170" spans="1:39" x14ac:dyDescent="0.3">
      <c r="A170" s="4">
        <f t="shared" si="99"/>
        <v>161</v>
      </c>
      <c r="B170">
        <v>172.29369811972799</v>
      </c>
      <c r="C170" s="5">
        <f t="shared" si="75"/>
        <v>64</v>
      </c>
      <c r="D170" s="6">
        <f t="shared" si="91"/>
        <v>3.2999999999999932E-2</v>
      </c>
      <c r="E170" s="7">
        <f t="shared" si="76"/>
        <v>639611.83274729957</v>
      </c>
      <c r="F170" s="7">
        <f t="shared" si="92"/>
        <v>402500.61864225811</v>
      </c>
      <c r="G170" s="7">
        <f t="shared" si="77"/>
        <v>15000</v>
      </c>
      <c r="H170" s="7">
        <f t="shared" si="102"/>
        <v>709958.31570941373</v>
      </c>
      <c r="I170" s="14">
        <f t="shared" si="93"/>
        <v>87.060642169143094</v>
      </c>
      <c r="J170" s="14">
        <f t="shared" si="103"/>
        <v>8368.1834974298927</v>
      </c>
      <c r="K170" s="18"/>
      <c r="L170" s="7">
        <f t="shared" si="78"/>
        <v>7542.4257517795395</v>
      </c>
      <c r="M170" s="7">
        <f t="shared" si="104"/>
        <v>490257.67386566958</v>
      </c>
      <c r="N170" s="14">
        <f t="shared" si="94"/>
        <v>43.776561964200567</v>
      </c>
      <c r="O170" s="13">
        <f t="shared" si="105"/>
        <v>6331.362600697872</v>
      </c>
      <c r="P170" s="7">
        <f t="shared" si="95"/>
        <v>1090853.876611175</v>
      </c>
      <c r="Q170" s="12">
        <f t="shared" si="100"/>
        <v>160</v>
      </c>
      <c r="R170" s="9">
        <v>172.29369811972799</v>
      </c>
      <c r="S170" s="11">
        <f t="shared" si="101"/>
        <v>3.2999999999999932E-2</v>
      </c>
      <c r="T170" s="10">
        <f t="shared" si="96"/>
        <v>2530519.2899410222</v>
      </c>
      <c r="U170" s="10">
        <f t="shared" si="72"/>
        <v>5682253.5914823776</v>
      </c>
      <c r="V170" s="10">
        <f t="shared" si="97"/>
        <v>1000</v>
      </c>
      <c r="W170" s="10">
        <f t="shared" si="98"/>
        <v>640105.61333534098</v>
      </c>
      <c r="X170" s="9">
        <f t="shared" si="79"/>
        <v>5.8040428112762061</v>
      </c>
      <c r="Y170" s="9">
        <f t="shared" si="73"/>
        <v>32985.84715230298</v>
      </c>
      <c r="AA170" s="10">
        <f t="shared" si="80"/>
        <v>7542.4257517795395</v>
      </c>
      <c r="AB170" s="10">
        <f t="shared" si="74"/>
        <v>1214330.5460365063</v>
      </c>
      <c r="AC170" s="23"/>
      <c r="AD170" s="25">
        <f t="shared" si="81"/>
        <v>-7542.4257517795395</v>
      </c>
      <c r="AE170" s="25">
        <f t="shared" si="82"/>
        <v>-7542.4257517795395</v>
      </c>
      <c r="AF170" s="25">
        <f t="shared" si="83"/>
        <v>-15000</v>
      </c>
      <c r="AG170" s="25">
        <f t="shared" si="84"/>
        <v>0</v>
      </c>
      <c r="AH170" s="25">
        <f t="shared" si="85"/>
        <v>0</v>
      </c>
      <c r="AI170" s="25">
        <f t="shared" si="86"/>
        <v>0</v>
      </c>
      <c r="AJ170" s="25">
        <f t="shared" si="87"/>
        <v>0</v>
      </c>
      <c r="AK170" s="25">
        <f t="shared" si="88"/>
        <v>0</v>
      </c>
      <c r="AL170" s="25">
        <f t="shared" si="89"/>
        <v>0</v>
      </c>
      <c r="AM170" s="25">
        <f t="shared" si="90"/>
        <v>0</v>
      </c>
    </row>
    <row r="171" spans="1:39" x14ac:dyDescent="0.3">
      <c r="A171" s="4">
        <f t="shared" si="99"/>
        <v>162</v>
      </c>
      <c r="B171">
        <v>175.05039728964366</v>
      </c>
      <c r="C171" s="5">
        <f t="shared" si="75"/>
        <v>65</v>
      </c>
      <c r="D171" s="6">
        <f t="shared" si="91"/>
        <v>1.6000000000000087E-2</v>
      </c>
      <c r="E171" s="7">
        <f t="shared" si="76"/>
        <v>652547.21065323811</v>
      </c>
      <c r="F171" s="7">
        <f t="shared" si="92"/>
        <v>409956.62854053424</v>
      </c>
      <c r="G171" s="7">
        <f t="shared" si="77"/>
        <v>15000</v>
      </c>
      <c r="H171" s="7">
        <f t="shared" si="102"/>
        <v>724958.31570941373</v>
      </c>
      <c r="I171" s="14">
        <f t="shared" si="93"/>
        <v>85.689608434195947</v>
      </c>
      <c r="J171" s="14">
        <f t="shared" si="103"/>
        <v>8453.8731058640878</v>
      </c>
      <c r="K171" s="18"/>
      <c r="L171" s="7">
        <f t="shared" si="78"/>
        <v>7542.4257517795395</v>
      </c>
      <c r="M171" s="7">
        <f t="shared" si="104"/>
        <v>497800.0996174491</v>
      </c>
      <c r="N171" s="14">
        <f t="shared" si="94"/>
        <v>43.08716728759898</v>
      </c>
      <c r="O171" s="13">
        <f t="shared" si="105"/>
        <v>6374.4497679854712</v>
      </c>
      <c r="P171" s="7">
        <f t="shared" si="95"/>
        <v>1115849.9643887335</v>
      </c>
      <c r="Q171" s="12">
        <f t="shared" si="100"/>
        <v>161</v>
      </c>
      <c r="R171" s="9">
        <v>175.05039728964366</v>
      </c>
      <c r="S171" s="11">
        <f t="shared" si="101"/>
        <v>1.6000000000000087E-2</v>
      </c>
      <c r="T171" s="10">
        <f t="shared" si="96"/>
        <v>2559212.2299902416</v>
      </c>
      <c r="U171" s="10">
        <f t="shared" si="72"/>
        <v>5774185.6489460962</v>
      </c>
      <c r="V171" s="10">
        <f t="shared" si="97"/>
        <v>1000</v>
      </c>
      <c r="W171" s="10">
        <f t="shared" si="98"/>
        <v>641105.61333534098</v>
      </c>
      <c r="X171" s="9">
        <f t="shared" si="79"/>
        <v>5.7126405622797298</v>
      </c>
      <c r="Y171" s="9">
        <f t="shared" si="73"/>
        <v>32991.559792865257</v>
      </c>
      <c r="AA171" s="10">
        <f t="shared" si="80"/>
        <v>7542.4257517795395</v>
      </c>
      <c r="AB171" s="10">
        <f t="shared" si="74"/>
        <v>1221872.9717882858</v>
      </c>
      <c r="AC171" s="23"/>
      <c r="AD171" s="25">
        <f t="shared" si="81"/>
        <v>-7542.4257517795395</v>
      </c>
      <c r="AE171" s="25">
        <f t="shared" si="82"/>
        <v>-7542.4257517795395</v>
      </c>
      <c r="AF171" s="25">
        <f t="shared" si="83"/>
        <v>-15000</v>
      </c>
      <c r="AG171" s="25">
        <f t="shared" si="84"/>
        <v>0</v>
      </c>
      <c r="AH171" s="25">
        <f t="shared" si="85"/>
        <v>0</v>
      </c>
      <c r="AI171" s="25">
        <f t="shared" si="86"/>
        <v>0</v>
      </c>
      <c r="AJ171" s="25">
        <f t="shared" si="87"/>
        <v>0</v>
      </c>
      <c r="AK171" s="25">
        <f t="shared" si="88"/>
        <v>0</v>
      </c>
      <c r="AL171" s="25">
        <f t="shared" si="89"/>
        <v>0</v>
      </c>
      <c r="AM171" s="25">
        <f t="shared" si="90"/>
        <v>0</v>
      </c>
    </row>
    <row r="172" spans="1:39" x14ac:dyDescent="0.3">
      <c r="A172" s="4">
        <f t="shared" si="99"/>
        <v>163</v>
      </c>
      <c r="B172">
        <v>182.92766516767762</v>
      </c>
      <c r="C172" s="5">
        <f t="shared" si="75"/>
        <v>66</v>
      </c>
      <c r="D172" s="6">
        <f t="shared" si="91"/>
        <v>4.4999999999999984E-2</v>
      </c>
      <c r="E172" s="7">
        <f t="shared" si="76"/>
        <v>665590.38337505935</v>
      </c>
      <c r="F172" s="7">
        <f t="shared" si="92"/>
        <v>429449.67682485824</v>
      </c>
      <c r="G172" s="7">
        <f t="shared" si="77"/>
        <v>15000</v>
      </c>
      <c r="H172" s="7">
        <f t="shared" si="102"/>
        <v>739958.31570941373</v>
      </c>
      <c r="I172" s="14">
        <f t="shared" si="93"/>
        <v>81.999625295881287</v>
      </c>
      <c r="J172" s="14">
        <f t="shared" si="103"/>
        <v>8535.8727311599687</v>
      </c>
      <c r="K172" s="18"/>
      <c r="L172" s="7">
        <f t="shared" si="78"/>
        <v>7542.4257517795395</v>
      </c>
      <c r="M172" s="7">
        <f t="shared" si="104"/>
        <v>505342.52536922862</v>
      </c>
      <c r="N172" s="14">
        <f t="shared" si="94"/>
        <v>41.231739031195197</v>
      </c>
      <c r="O172" s="13">
        <f t="shared" si="105"/>
        <v>6415.6815070166667</v>
      </c>
      <c r="P172" s="7">
        <f t="shared" si="95"/>
        <v>1173605.6385380062</v>
      </c>
      <c r="Q172" s="12">
        <f t="shared" si="100"/>
        <v>162</v>
      </c>
      <c r="R172" s="9">
        <v>182.92766516767762</v>
      </c>
      <c r="S172" s="11">
        <f t="shared" si="101"/>
        <v>4.4999999999999984E-2</v>
      </c>
      <c r="T172" s="10">
        <f t="shared" si="96"/>
        <v>2588144.2778732046</v>
      </c>
      <c r="U172" s="10">
        <f t="shared" si="72"/>
        <v>6035069.0031486703</v>
      </c>
      <c r="V172" s="10">
        <f t="shared" si="97"/>
        <v>1000</v>
      </c>
      <c r="W172" s="10">
        <f t="shared" si="98"/>
        <v>642105.61333534098</v>
      </c>
      <c r="X172" s="9">
        <f t="shared" si="79"/>
        <v>5.4666416863920855</v>
      </c>
      <c r="Y172" s="9">
        <f t="shared" si="73"/>
        <v>32997.026434551648</v>
      </c>
      <c r="AA172" s="10">
        <f t="shared" si="80"/>
        <v>7542.4257517795395</v>
      </c>
      <c r="AB172" s="10">
        <f t="shared" si="74"/>
        <v>1229415.3975400652</v>
      </c>
      <c r="AC172" s="23"/>
      <c r="AD172" s="25">
        <f t="shared" si="81"/>
        <v>-7542.4257517795395</v>
      </c>
      <c r="AE172" s="25">
        <f t="shared" si="82"/>
        <v>-7542.4257517795395</v>
      </c>
      <c r="AF172" s="25">
        <f t="shared" si="83"/>
        <v>-15000</v>
      </c>
      <c r="AG172" s="25">
        <f t="shared" si="84"/>
        <v>0</v>
      </c>
      <c r="AH172" s="25">
        <f t="shared" si="85"/>
        <v>0</v>
      </c>
      <c r="AI172" s="25">
        <f t="shared" si="86"/>
        <v>0</v>
      </c>
      <c r="AJ172" s="25">
        <f t="shared" si="87"/>
        <v>0</v>
      </c>
      <c r="AK172" s="25">
        <f t="shared" si="88"/>
        <v>0</v>
      </c>
      <c r="AL172" s="25">
        <f t="shared" si="89"/>
        <v>0</v>
      </c>
      <c r="AM172" s="25">
        <f t="shared" si="90"/>
        <v>0</v>
      </c>
    </row>
    <row r="173" spans="1:39" x14ac:dyDescent="0.3">
      <c r="A173" s="4">
        <f t="shared" si="99"/>
        <v>164</v>
      </c>
      <c r="B173">
        <v>206.89118930464338</v>
      </c>
      <c r="C173" s="5">
        <f t="shared" si="75"/>
        <v>67</v>
      </c>
      <c r="D173" s="6">
        <f t="shared" si="91"/>
        <v>0.13099999999999995</v>
      </c>
      <c r="E173" s="7">
        <f t="shared" si="76"/>
        <v>678742.24920289568</v>
      </c>
      <c r="F173" s="7">
        <f t="shared" si="92"/>
        <v>486838.5844889147</v>
      </c>
      <c r="G173" s="7">
        <f t="shared" si="77"/>
        <v>15000</v>
      </c>
      <c r="H173" s="7">
        <f t="shared" si="102"/>
        <v>754958.31570941373</v>
      </c>
      <c r="I173" s="14">
        <f t="shared" si="93"/>
        <v>72.501879129868513</v>
      </c>
      <c r="J173" s="14">
        <f t="shared" si="103"/>
        <v>8608.3746102898367</v>
      </c>
      <c r="K173" s="18"/>
      <c r="L173" s="7">
        <f t="shared" si="78"/>
        <v>7542.4257517795395</v>
      </c>
      <c r="M173" s="7">
        <f t="shared" si="104"/>
        <v>512884.95112100814</v>
      </c>
      <c r="N173" s="14">
        <f t="shared" si="94"/>
        <v>36.456002680101854</v>
      </c>
      <c r="O173" s="13">
        <f t="shared" si="105"/>
        <v>6452.1375096967686</v>
      </c>
      <c r="P173" s="7">
        <f t="shared" si="95"/>
        <v>1334890.4029382644</v>
      </c>
      <c r="Q173" s="12">
        <f t="shared" si="100"/>
        <v>163</v>
      </c>
      <c r="R173" s="9">
        <v>206.89118930464338</v>
      </c>
      <c r="S173" s="11">
        <f t="shared" si="101"/>
        <v>0.13099999999999995</v>
      </c>
      <c r="T173" s="10">
        <f t="shared" si="96"/>
        <v>2617317.4261551918</v>
      </c>
      <c r="U173" s="10">
        <f t="shared" si="72"/>
        <v>6826794.0425611464</v>
      </c>
      <c r="V173" s="10">
        <f t="shared" si="97"/>
        <v>1000</v>
      </c>
      <c r="W173" s="10">
        <f t="shared" si="98"/>
        <v>643105.61333534098</v>
      </c>
      <c r="X173" s="9">
        <f t="shared" si="79"/>
        <v>4.8334586086579012</v>
      </c>
      <c r="Y173" s="9">
        <f t="shared" si="73"/>
        <v>33001.859893160305</v>
      </c>
      <c r="AA173" s="10">
        <f t="shared" si="80"/>
        <v>7542.4257517795395</v>
      </c>
      <c r="AB173" s="10">
        <f t="shared" si="74"/>
        <v>1236957.8232918447</v>
      </c>
      <c r="AC173" s="23"/>
      <c r="AD173" s="25">
        <f t="shared" si="81"/>
        <v>-7542.4257517795395</v>
      </c>
      <c r="AE173" s="25">
        <f t="shared" si="82"/>
        <v>-7542.4257517795395</v>
      </c>
      <c r="AF173" s="25">
        <f t="shared" si="83"/>
        <v>-15000</v>
      </c>
      <c r="AG173" s="25">
        <f t="shared" si="84"/>
        <v>0</v>
      </c>
      <c r="AH173" s="25">
        <f t="shared" si="85"/>
        <v>0</v>
      </c>
      <c r="AI173" s="25">
        <f t="shared" si="86"/>
        <v>0</v>
      </c>
      <c r="AJ173" s="25">
        <f t="shared" si="87"/>
        <v>0</v>
      </c>
      <c r="AK173" s="25">
        <f t="shared" si="88"/>
        <v>0</v>
      </c>
      <c r="AL173" s="25">
        <f t="shared" si="89"/>
        <v>0</v>
      </c>
      <c r="AM173" s="25">
        <f t="shared" si="90"/>
        <v>0</v>
      </c>
    </row>
    <row r="174" spans="1:39" x14ac:dyDescent="0.3">
      <c r="A174" s="4">
        <f t="shared" si="99"/>
        <v>165</v>
      </c>
      <c r="B174">
        <v>212.89103379447801</v>
      </c>
      <c r="C174" s="5">
        <f t="shared" si="75"/>
        <v>68</v>
      </c>
      <c r="D174" s="6">
        <f t="shared" si="91"/>
        <v>2.8999999999999863E-2</v>
      </c>
      <c r="E174" s="7">
        <f t="shared" si="76"/>
        <v>692003.7139126308</v>
      </c>
      <c r="F174" s="7">
        <f t="shared" si="92"/>
        <v>501985.90343909321</v>
      </c>
      <c r="G174" s="7">
        <f t="shared" si="77"/>
        <v>15000</v>
      </c>
      <c r="H174" s="7">
        <f t="shared" si="102"/>
        <v>769958.31570941373</v>
      </c>
      <c r="I174" s="14">
        <f t="shared" si="93"/>
        <v>70.458580301135598</v>
      </c>
      <c r="J174" s="14">
        <f t="shared" si="103"/>
        <v>8678.8331905909727</v>
      </c>
      <c r="K174" s="18"/>
      <c r="L174" s="7">
        <f t="shared" si="78"/>
        <v>7542.4257517795395</v>
      </c>
      <c r="M174" s="7">
        <f t="shared" si="104"/>
        <v>520427.37687278766</v>
      </c>
      <c r="N174" s="14">
        <f t="shared" si="94"/>
        <v>35.428574033140777</v>
      </c>
      <c r="O174" s="13">
        <f t="shared" si="105"/>
        <v>6487.5660837299092</v>
      </c>
      <c r="P174" s="7">
        <f t="shared" si="95"/>
        <v>1381144.6503752535</v>
      </c>
      <c r="Q174" s="12">
        <f t="shared" si="100"/>
        <v>164</v>
      </c>
      <c r="R174" s="9">
        <v>212.89103379447801</v>
      </c>
      <c r="S174" s="11">
        <f t="shared" si="101"/>
        <v>2.8999999999999863E-2</v>
      </c>
      <c r="T174" s="10">
        <f t="shared" si="96"/>
        <v>2646733.684006196</v>
      </c>
      <c r="U174" s="10">
        <f t="shared" si="72"/>
        <v>7025800.0697954195</v>
      </c>
      <c r="V174" s="10">
        <f t="shared" si="97"/>
        <v>1000</v>
      </c>
      <c r="W174" s="10">
        <f t="shared" si="98"/>
        <v>644105.61333534098</v>
      </c>
      <c r="X174" s="9">
        <f t="shared" si="79"/>
        <v>4.6972386867423728</v>
      </c>
      <c r="Y174" s="9">
        <f t="shared" si="73"/>
        <v>33006.557131847047</v>
      </c>
      <c r="AA174" s="10">
        <f t="shared" si="80"/>
        <v>7542.4257517795395</v>
      </c>
      <c r="AB174" s="10">
        <f t="shared" si="74"/>
        <v>1244500.2490436241</v>
      </c>
      <c r="AC174" s="23"/>
      <c r="AD174" s="25">
        <f t="shared" si="81"/>
        <v>-7542.4257517795395</v>
      </c>
      <c r="AE174" s="25">
        <f t="shared" si="82"/>
        <v>-7542.4257517795395</v>
      </c>
      <c r="AF174" s="25">
        <f t="shared" si="83"/>
        <v>-15000</v>
      </c>
      <c r="AG174" s="25">
        <f t="shared" si="84"/>
        <v>0</v>
      </c>
      <c r="AH174" s="25">
        <f t="shared" si="85"/>
        <v>0</v>
      </c>
      <c r="AI174" s="25">
        <f t="shared" si="86"/>
        <v>0</v>
      </c>
      <c r="AJ174" s="25">
        <f t="shared" si="87"/>
        <v>0</v>
      </c>
      <c r="AK174" s="25">
        <f t="shared" si="88"/>
        <v>0</v>
      </c>
      <c r="AL174" s="25">
        <f t="shared" si="89"/>
        <v>0</v>
      </c>
      <c r="AM174" s="25">
        <f t="shared" si="90"/>
        <v>0</v>
      </c>
    </row>
    <row r="175" spans="1:39" x14ac:dyDescent="0.3">
      <c r="A175" s="4">
        <f t="shared" si="99"/>
        <v>166</v>
      </c>
      <c r="B175">
        <v>210.1234503551498</v>
      </c>
      <c r="C175" s="5">
        <f t="shared" si="75"/>
        <v>69</v>
      </c>
      <c r="D175" s="6">
        <f t="shared" si="91"/>
        <v>-1.2999999999999961E-2</v>
      </c>
      <c r="E175" s="7">
        <f t="shared" si="76"/>
        <v>705375.69082828029</v>
      </c>
      <c r="F175" s="7">
        <f t="shared" si="92"/>
        <v>496447.08669438498</v>
      </c>
      <c r="G175" s="7">
        <f t="shared" si="77"/>
        <v>15000</v>
      </c>
      <c r="H175" s="7">
        <f t="shared" si="102"/>
        <v>784958.31570941373</v>
      </c>
      <c r="I175" s="14">
        <f t="shared" si="93"/>
        <v>71.386606181495026</v>
      </c>
      <c r="J175" s="14">
        <f t="shared" si="103"/>
        <v>8750.2197967724678</v>
      </c>
      <c r="K175" s="18"/>
      <c r="L175" s="7">
        <f t="shared" si="78"/>
        <v>7542.4257517795395</v>
      </c>
      <c r="M175" s="7">
        <f t="shared" si="104"/>
        <v>527969.80262456718</v>
      </c>
      <c r="N175" s="14">
        <f t="shared" si="94"/>
        <v>35.895211786363504</v>
      </c>
      <c r="O175" s="13">
        <f t="shared" si="105"/>
        <v>6523.4612955162729</v>
      </c>
      <c r="P175" s="7">
        <f t="shared" si="95"/>
        <v>1370732.1956721547</v>
      </c>
      <c r="Q175" s="12">
        <f t="shared" si="100"/>
        <v>165</v>
      </c>
      <c r="R175" s="9">
        <v>210.1234503551498</v>
      </c>
      <c r="S175" s="11">
        <f t="shared" si="101"/>
        <v>-1.2999999999999961E-2</v>
      </c>
      <c r="T175" s="10">
        <f t="shared" si="96"/>
        <v>2676395.0773392916</v>
      </c>
      <c r="U175" s="10">
        <f t="shared" ref="U175:U238" si="106">(U174+V174)*(1+S175)</f>
        <v>6935451.668888079</v>
      </c>
      <c r="V175" s="10">
        <f t="shared" si="97"/>
        <v>1000</v>
      </c>
      <c r="W175" s="10">
        <f t="shared" si="98"/>
        <v>645105.61333534098</v>
      </c>
      <c r="X175" s="9">
        <f t="shared" si="79"/>
        <v>4.759107078766335</v>
      </c>
      <c r="Y175" s="9">
        <f t="shared" ref="Y175:Y238" si="107">Y174+X175</f>
        <v>33011.316238925814</v>
      </c>
      <c r="AA175" s="10">
        <f t="shared" si="80"/>
        <v>7542.4257517795395</v>
      </c>
      <c r="AB175" s="10">
        <f t="shared" ref="AB175:AB238" si="108">AB174+AA175</f>
        <v>1252042.6747954036</v>
      </c>
      <c r="AC175" s="23"/>
      <c r="AD175" s="25">
        <f t="shared" si="81"/>
        <v>-7542.4257517795395</v>
      </c>
      <c r="AE175" s="25">
        <f t="shared" si="82"/>
        <v>-7542.4257517795395</v>
      </c>
      <c r="AF175" s="25">
        <f t="shared" si="83"/>
        <v>-15000</v>
      </c>
      <c r="AG175" s="25">
        <f t="shared" si="84"/>
        <v>0</v>
      </c>
      <c r="AH175" s="25">
        <f t="shared" si="85"/>
        <v>0</v>
      </c>
      <c r="AI175" s="25">
        <f t="shared" si="86"/>
        <v>0</v>
      </c>
      <c r="AJ175" s="25">
        <f t="shared" si="87"/>
        <v>0</v>
      </c>
      <c r="AK175" s="25">
        <f t="shared" si="88"/>
        <v>0</v>
      </c>
      <c r="AL175" s="25">
        <f t="shared" si="89"/>
        <v>0</v>
      </c>
      <c r="AM175" s="25">
        <f t="shared" si="90"/>
        <v>0</v>
      </c>
    </row>
    <row r="176" spans="1:39" x14ac:dyDescent="0.3">
      <c r="A176" s="4">
        <f t="shared" si="99"/>
        <v>167</v>
      </c>
      <c r="B176">
        <v>254.03925147937613</v>
      </c>
      <c r="C176" s="5">
        <f t="shared" si="75"/>
        <v>70</v>
      </c>
      <c r="D176" s="6">
        <f t="shared" si="91"/>
        <v>0.20900000000000013</v>
      </c>
      <c r="E176" s="7">
        <f t="shared" si="76"/>
        <v>718859.10088489379</v>
      </c>
      <c r="F176" s="7">
        <f t="shared" si="92"/>
        <v>601413.52781351143</v>
      </c>
      <c r="G176" s="7">
        <f t="shared" si="77"/>
        <v>15000</v>
      </c>
      <c r="H176" s="7">
        <f t="shared" si="102"/>
        <v>799958.31570941373</v>
      </c>
      <c r="I176" s="14">
        <f t="shared" si="93"/>
        <v>59.045993533081074</v>
      </c>
      <c r="J176" s="14">
        <f t="shared" si="103"/>
        <v>8809.2657903055497</v>
      </c>
      <c r="K176" s="18"/>
      <c r="L176" s="7">
        <f t="shared" si="78"/>
        <v>7542.4257517795395</v>
      </c>
      <c r="M176" s="7">
        <f t="shared" si="104"/>
        <v>535512.22837634676</v>
      </c>
      <c r="N176" s="14">
        <f t="shared" si="94"/>
        <v>29.690001477554588</v>
      </c>
      <c r="O176" s="13">
        <f t="shared" si="105"/>
        <v>6553.1512969938276</v>
      </c>
      <c r="P176" s="7">
        <f t="shared" si="95"/>
        <v>1664757.6503194149</v>
      </c>
      <c r="Q176" s="12">
        <f t="shared" si="100"/>
        <v>166</v>
      </c>
      <c r="R176" s="9">
        <v>254.03925147937613</v>
      </c>
      <c r="S176" s="11">
        <f t="shared" si="101"/>
        <v>0.20900000000000013</v>
      </c>
      <c r="T176" s="10">
        <f t="shared" si="96"/>
        <v>2706303.6489501642</v>
      </c>
      <c r="U176" s="10">
        <f t="shared" si="106"/>
        <v>8386170.0676856879</v>
      </c>
      <c r="V176" s="10">
        <f t="shared" si="97"/>
        <v>1000</v>
      </c>
      <c r="W176" s="10">
        <f t="shared" si="98"/>
        <v>646105.61333534098</v>
      </c>
      <c r="X176" s="9">
        <f t="shared" si="79"/>
        <v>3.9363995688720714</v>
      </c>
      <c r="Y176" s="9">
        <f t="shared" si="107"/>
        <v>33015.252638494683</v>
      </c>
      <c r="AA176" s="10">
        <f t="shared" si="80"/>
        <v>7542.4257517795395</v>
      </c>
      <c r="AB176" s="10">
        <f t="shared" si="108"/>
        <v>1259585.1005471831</v>
      </c>
      <c r="AC176" s="23"/>
      <c r="AD176" s="25">
        <f t="shared" si="81"/>
        <v>-7542.4257517795395</v>
      </c>
      <c r="AE176" s="25">
        <f t="shared" si="82"/>
        <v>-7542.4257517795395</v>
      </c>
      <c r="AF176" s="25">
        <f t="shared" si="83"/>
        <v>-15000</v>
      </c>
      <c r="AG176" s="25">
        <f t="shared" si="84"/>
        <v>0</v>
      </c>
      <c r="AH176" s="25">
        <f t="shared" si="85"/>
        <v>0</v>
      </c>
      <c r="AI176" s="25">
        <f t="shared" si="86"/>
        <v>0</v>
      </c>
      <c r="AJ176" s="25">
        <f t="shared" si="87"/>
        <v>0</v>
      </c>
      <c r="AK176" s="25">
        <f t="shared" si="88"/>
        <v>0</v>
      </c>
      <c r="AL176" s="25">
        <f t="shared" si="89"/>
        <v>0</v>
      </c>
      <c r="AM176" s="25">
        <f t="shared" si="90"/>
        <v>0</v>
      </c>
    </row>
    <row r="177" spans="1:39" x14ac:dyDescent="0.3">
      <c r="A177" s="4">
        <f t="shared" si="99"/>
        <v>168</v>
      </c>
      <c r="B177">
        <v>262.93062528115428</v>
      </c>
      <c r="C177" s="5">
        <f t="shared" si="75"/>
        <v>71</v>
      </c>
      <c r="D177" s="6">
        <f t="shared" si="91"/>
        <v>3.499999999999992E-2</v>
      </c>
      <c r="E177" s="7">
        <f t="shared" si="76"/>
        <v>732454.8726919787</v>
      </c>
      <c r="F177" s="7">
        <f t="shared" si="92"/>
        <v>623498.0012869843</v>
      </c>
      <c r="G177" s="7">
        <f t="shared" si="77"/>
        <v>15000</v>
      </c>
      <c r="H177" s="7">
        <f t="shared" si="102"/>
        <v>814958.31570941373</v>
      </c>
      <c r="I177" s="14">
        <f t="shared" si="93"/>
        <v>57.049269114087998</v>
      </c>
      <c r="J177" s="14">
        <f t="shared" si="103"/>
        <v>8866.3150594196377</v>
      </c>
      <c r="K177" s="18"/>
      <c r="L177" s="7">
        <f t="shared" si="78"/>
        <v>7542.4257517795395</v>
      </c>
      <c r="M177" s="7">
        <f t="shared" si="104"/>
        <v>543054.65412812633</v>
      </c>
      <c r="N177" s="14">
        <f t="shared" si="94"/>
        <v>28.685991765753229</v>
      </c>
      <c r="O177" s="13">
        <f t="shared" si="105"/>
        <v>6581.8372887595806</v>
      </c>
      <c r="P177" s="7">
        <f t="shared" si="95"/>
        <v>1730566.5938323736</v>
      </c>
      <c r="Q177" s="12">
        <f t="shared" si="100"/>
        <v>167</v>
      </c>
      <c r="R177" s="9">
        <v>262.93062528115428</v>
      </c>
      <c r="S177" s="11">
        <f t="shared" si="101"/>
        <v>3.499999999999992E-2</v>
      </c>
      <c r="T177" s="10">
        <f t="shared" si="96"/>
        <v>2736461.4586577923</v>
      </c>
      <c r="U177" s="10">
        <f t="shared" si="106"/>
        <v>8680721.0200546868</v>
      </c>
      <c r="V177" s="10">
        <f t="shared" si="97"/>
        <v>1000</v>
      </c>
      <c r="W177" s="10">
        <f t="shared" si="98"/>
        <v>647105.61333534098</v>
      </c>
      <c r="X177" s="9">
        <f t="shared" si="79"/>
        <v>3.8032846076058666</v>
      </c>
      <c r="Y177" s="9">
        <f t="shared" si="107"/>
        <v>33019.055923102293</v>
      </c>
      <c r="AA177" s="10">
        <f t="shared" si="80"/>
        <v>7542.4257517795395</v>
      </c>
      <c r="AB177" s="10">
        <f t="shared" si="108"/>
        <v>1267127.5262989625</v>
      </c>
      <c r="AC177" s="23"/>
      <c r="AD177" s="25">
        <f t="shared" si="81"/>
        <v>-7542.4257517795395</v>
      </c>
      <c r="AE177" s="25">
        <f t="shared" si="82"/>
        <v>-7542.4257517795395</v>
      </c>
      <c r="AF177" s="25">
        <f t="shared" si="83"/>
        <v>-15000</v>
      </c>
      <c r="AG177" s="25">
        <f t="shared" si="84"/>
        <v>0</v>
      </c>
      <c r="AH177" s="25">
        <f t="shared" si="85"/>
        <v>0</v>
      </c>
      <c r="AI177" s="25">
        <f t="shared" si="86"/>
        <v>0</v>
      </c>
      <c r="AJ177" s="25">
        <f t="shared" si="87"/>
        <v>0</v>
      </c>
      <c r="AK177" s="25">
        <f t="shared" si="88"/>
        <v>0</v>
      </c>
      <c r="AL177" s="25">
        <f t="shared" si="89"/>
        <v>0</v>
      </c>
      <c r="AM177" s="25">
        <f t="shared" si="90"/>
        <v>0</v>
      </c>
    </row>
    <row r="178" spans="1:39" x14ac:dyDescent="0.3">
      <c r="A178" s="4">
        <f t="shared" si="99"/>
        <v>169</v>
      </c>
      <c r="B178">
        <v>313.93916658569822</v>
      </c>
      <c r="C178" s="5">
        <f t="shared" si="75"/>
        <v>72</v>
      </c>
      <c r="D178" s="6">
        <f t="shared" si="91"/>
        <v>0.19400000000000003</v>
      </c>
      <c r="E178" s="7">
        <f t="shared" si="76"/>
        <v>746163.94259745639</v>
      </c>
      <c r="F178" s="7">
        <f t="shared" si="92"/>
        <v>745650.61353665928</v>
      </c>
      <c r="G178" s="7">
        <f t="shared" si="77"/>
        <v>8055.7548125766534</v>
      </c>
      <c r="H178" s="7">
        <f t="shared" si="102"/>
        <v>823014.07052199042</v>
      </c>
      <c r="I178" s="14">
        <f t="shared" si="93"/>
        <v>25.660241441641261</v>
      </c>
      <c r="J178" s="14">
        <f t="shared" si="103"/>
        <v>8891.9753008612788</v>
      </c>
      <c r="K178" s="18"/>
      <c r="L178" s="7">
        <f t="shared" si="78"/>
        <v>7542.4257517795395</v>
      </c>
      <c r="M178" s="7">
        <f t="shared" si="104"/>
        <v>550597.07987990591</v>
      </c>
      <c r="N178" s="14">
        <f t="shared" si="94"/>
        <v>24.025118731786623</v>
      </c>
      <c r="O178" s="13">
        <f t="shared" si="105"/>
        <v>6605.8624074913669</v>
      </c>
      <c r="P178" s="7">
        <f t="shared" si="95"/>
        <v>2073838.9387876338</v>
      </c>
      <c r="Q178" s="12">
        <f t="shared" si="100"/>
        <v>168</v>
      </c>
      <c r="R178" s="9">
        <v>313.93916658569822</v>
      </c>
      <c r="S178" s="11">
        <f t="shared" si="101"/>
        <v>0.19400000000000003</v>
      </c>
      <c r="T178" s="10">
        <f t="shared" si="96"/>
        <v>2766870.5834463183</v>
      </c>
      <c r="U178" s="10">
        <f t="shared" si="106"/>
        <v>10365974.897945296</v>
      </c>
      <c r="V178" s="10">
        <f t="shared" si="97"/>
        <v>1000</v>
      </c>
      <c r="W178" s="10">
        <f t="shared" si="98"/>
        <v>648105.61333534098</v>
      </c>
      <c r="X178" s="9">
        <f t="shared" si="79"/>
        <v>3.1853304921322163</v>
      </c>
      <c r="Y178" s="9">
        <f t="shared" si="107"/>
        <v>33022.241253594424</v>
      </c>
      <c r="AA178" s="10">
        <f t="shared" si="80"/>
        <v>7542.4257517795395</v>
      </c>
      <c r="AB178" s="10">
        <f t="shared" si="108"/>
        <v>1274669.952050742</v>
      </c>
      <c r="AC178" s="23"/>
      <c r="AD178" s="25">
        <f t="shared" si="81"/>
        <v>-7542.4257517795395</v>
      </c>
      <c r="AE178" s="25">
        <f t="shared" si="82"/>
        <v>-7542.4257517795395</v>
      </c>
      <c r="AF178" s="25">
        <f t="shared" si="83"/>
        <v>-8055.7548125766534</v>
      </c>
      <c r="AG178" s="25">
        <f t="shared" si="84"/>
        <v>0</v>
      </c>
      <c r="AH178" s="25">
        <f t="shared" si="85"/>
        <v>0</v>
      </c>
      <c r="AI178" s="25">
        <f t="shared" si="86"/>
        <v>0</v>
      </c>
      <c r="AJ178" s="25">
        <f t="shared" si="87"/>
        <v>0</v>
      </c>
      <c r="AK178" s="25">
        <f t="shared" si="88"/>
        <v>0</v>
      </c>
      <c r="AL178" s="25">
        <f t="shared" si="89"/>
        <v>0</v>
      </c>
      <c r="AM178" s="25">
        <f t="shared" si="90"/>
        <v>0</v>
      </c>
    </row>
    <row r="179" spans="1:39" x14ac:dyDescent="0.3">
      <c r="A179" s="4">
        <f t="shared" si="99"/>
        <v>170</v>
      </c>
      <c r="B179">
        <v>339.99611741231115</v>
      </c>
      <c r="C179" s="5">
        <f t="shared" si="75"/>
        <v>73</v>
      </c>
      <c r="D179" s="6">
        <f t="shared" si="91"/>
        <v>8.2999999999999935E-2</v>
      </c>
      <c r="E179" s="7">
        <f t="shared" si="76"/>
        <v>759987.25475214596</v>
      </c>
      <c r="F179" s="7">
        <f t="shared" si="92"/>
        <v>808622.61446020193</v>
      </c>
      <c r="G179" s="7">
        <f t="shared" si="77"/>
        <v>1000</v>
      </c>
      <c r="H179" s="7">
        <f t="shared" si="102"/>
        <v>824014.07052199042</v>
      </c>
      <c r="I179" s="14">
        <f t="shared" si="93"/>
        <v>2.9412100573704678</v>
      </c>
      <c r="J179" s="14">
        <f t="shared" si="103"/>
        <v>8894.9165109186488</v>
      </c>
      <c r="K179" s="18"/>
      <c r="L179" s="7">
        <f t="shared" si="78"/>
        <v>7542.4257517795395</v>
      </c>
      <c r="M179" s="7">
        <f t="shared" si="104"/>
        <v>558139.50563168549</v>
      </c>
      <c r="N179" s="14">
        <f t="shared" si="94"/>
        <v>22.183858478103993</v>
      </c>
      <c r="O179" s="13">
        <f t="shared" si="105"/>
        <v>6628.0462659694713</v>
      </c>
      <c r="P179" s="7">
        <f t="shared" si="95"/>
        <v>2253509.996458787</v>
      </c>
      <c r="Q179" s="12">
        <f t="shared" si="100"/>
        <v>169</v>
      </c>
      <c r="R179" s="9">
        <v>339.99611741231115</v>
      </c>
      <c r="S179" s="11">
        <f t="shared" si="101"/>
        <v>8.2999999999999935E-2</v>
      </c>
      <c r="T179" s="10">
        <f t="shared" si="96"/>
        <v>2797533.117608082</v>
      </c>
      <c r="U179" s="10">
        <f t="shared" si="106"/>
        <v>11227433.814474756</v>
      </c>
      <c r="V179" s="10">
        <f t="shared" si="97"/>
        <v>1000</v>
      </c>
      <c r="W179" s="10">
        <f t="shared" si="98"/>
        <v>649105.61333534098</v>
      </c>
      <c r="X179" s="9">
        <f t="shared" si="79"/>
        <v>2.9412100573704678</v>
      </c>
      <c r="Y179" s="9">
        <f t="shared" si="107"/>
        <v>33025.182463651792</v>
      </c>
      <c r="AA179" s="10">
        <f t="shared" si="80"/>
        <v>7542.4257517795395</v>
      </c>
      <c r="AB179" s="10">
        <f t="shared" si="108"/>
        <v>1282212.3778025215</v>
      </c>
      <c r="AC179" s="23"/>
      <c r="AD179" s="25">
        <f t="shared" si="81"/>
        <v>-7542.4257517795395</v>
      </c>
      <c r="AE179" s="25">
        <f t="shared" si="82"/>
        <v>-7542.4257517795395</v>
      </c>
      <c r="AF179" s="25">
        <f t="shared" si="83"/>
        <v>-1000</v>
      </c>
      <c r="AG179" s="25">
        <f t="shared" si="84"/>
        <v>0</v>
      </c>
      <c r="AH179" s="25">
        <f t="shared" si="85"/>
        <v>0</v>
      </c>
      <c r="AI179" s="25">
        <f t="shared" si="86"/>
        <v>0</v>
      </c>
      <c r="AJ179" s="25">
        <f t="shared" si="87"/>
        <v>0</v>
      </c>
      <c r="AK179" s="25">
        <f t="shared" si="88"/>
        <v>0</v>
      </c>
      <c r="AL179" s="25">
        <f t="shared" si="89"/>
        <v>0</v>
      </c>
      <c r="AM179" s="25">
        <f t="shared" si="90"/>
        <v>0</v>
      </c>
    </row>
    <row r="180" spans="1:39" x14ac:dyDescent="0.3">
      <c r="A180" s="4">
        <f t="shared" si="99"/>
        <v>171</v>
      </c>
      <c r="B180">
        <v>296.47661438353532</v>
      </c>
      <c r="C180" s="5">
        <f t="shared" si="75"/>
        <v>74</v>
      </c>
      <c r="D180" s="6">
        <f t="shared" si="91"/>
        <v>-0.128</v>
      </c>
      <c r="E180" s="7">
        <f t="shared" si="76"/>
        <v>773925.76117479173</v>
      </c>
      <c r="F180" s="7">
        <f t="shared" si="92"/>
        <v>705990.91980929603</v>
      </c>
      <c r="G180" s="7">
        <f t="shared" si="77"/>
        <v>15000</v>
      </c>
      <c r="H180" s="7">
        <f t="shared" si="102"/>
        <v>839014.07052199042</v>
      </c>
      <c r="I180" s="14">
        <f t="shared" si="93"/>
        <v>50.594209702473641</v>
      </c>
      <c r="J180" s="14">
        <f t="shared" si="103"/>
        <v>8945.5107206211233</v>
      </c>
      <c r="K180" s="18"/>
      <c r="L180" s="7">
        <f t="shared" si="78"/>
        <v>7542.4257517795395</v>
      </c>
      <c r="M180" s="7">
        <f t="shared" si="104"/>
        <v>565681.93138346507</v>
      </c>
      <c r="N180" s="14">
        <f t="shared" si="94"/>
        <v>25.440204676724765</v>
      </c>
      <c r="O180" s="13">
        <f t="shared" si="105"/>
        <v>6653.4864706461958</v>
      </c>
      <c r="P180" s="7">
        <f t="shared" si="95"/>
        <v>1972603.1426638416</v>
      </c>
      <c r="Q180" s="12">
        <f t="shared" si="100"/>
        <v>170</v>
      </c>
      <c r="R180" s="9">
        <v>296.47661438353532</v>
      </c>
      <c r="S180" s="11">
        <f t="shared" si="101"/>
        <v>-0.128</v>
      </c>
      <c r="T180" s="10">
        <f t="shared" si="96"/>
        <v>2828451.1728878608</v>
      </c>
      <c r="U180" s="10">
        <f t="shared" si="106"/>
        <v>9791194.2862219866</v>
      </c>
      <c r="V180" s="10">
        <f t="shared" si="97"/>
        <v>1000</v>
      </c>
      <c r="W180" s="10">
        <f t="shared" si="98"/>
        <v>650105.61333534098</v>
      </c>
      <c r="X180" s="9">
        <f t="shared" si="79"/>
        <v>3.3729473134982428</v>
      </c>
      <c r="Y180" s="9">
        <f t="shared" si="107"/>
        <v>33028.555410965288</v>
      </c>
      <c r="AA180" s="10">
        <f t="shared" si="80"/>
        <v>7542.4257517795395</v>
      </c>
      <c r="AB180" s="10">
        <f t="shared" si="108"/>
        <v>1289754.8035543009</v>
      </c>
      <c r="AC180" s="23"/>
      <c r="AD180" s="25">
        <f t="shared" si="81"/>
        <v>-7542.4257517795395</v>
      </c>
      <c r="AE180" s="25">
        <f t="shared" si="82"/>
        <v>-7542.4257517795395</v>
      </c>
      <c r="AF180" s="25">
        <f t="shared" si="83"/>
        <v>-15000</v>
      </c>
      <c r="AG180" s="25">
        <f t="shared" si="84"/>
        <v>0</v>
      </c>
      <c r="AH180" s="25">
        <f t="shared" si="85"/>
        <v>0</v>
      </c>
      <c r="AI180" s="25">
        <f t="shared" si="86"/>
        <v>0</v>
      </c>
      <c r="AJ180" s="25">
        <f t="shared" si="87"/>
        <v>0</v>
      </c>
      <c r="AK180" s="25">
        <f t="shared" si="88"/>
        <v>0</v>
      </c>
      <c r="AL180" s="25">
        <f t="shared" si="89"/>
        <v>0</v>
      </c>
      <c r="AM180" s="25">
        <f t="shared" si="90"/>
        <v>0</v>
      </c>
    </row>
    <row r="181" spans="1:39" x14ac:dyDescent="0.3">
      <c r="A181" s="4">
        <f t="shared" si="99"/>
        <v>172</v>
      </c>
      <c r="B181">
        <v>289.95412886709755</v>
      </c>
      <c r="C181" s="5">
        <f t="shared" si="75"/>
        <v>75</v>
      </c>
      <c r="D181" s="6">
        <f t="shared" si="91"/>
        <v>-2.1999999999999971E-2</v>
      </c>
      <c r="E181" s="7">
        <f t="shared" si="76"/>
        <v>787980.42181762576</v>
      </c>
      <c r="F181" s="7">
        <f t="shared" si="92"/>
        <v>691437.11957349151</v>
      </c>
      <c r="G181" s="7">
        <f t="shared" si="77"/>
        <v>15000</v>
      </c>
      <c r="H181" s="7">
        <f t="shared" si="102"/>
        <v>854014.07052199042</v>
      </c>
      <c r="I181" s="14">
        <f t="shared" si="93"/>
        <v>51.732320759175501</v>
      </c>
      <c r="J181" s="14">
        <f t="shared" si="103"/>
        <v>8997.2430413802995</v>
      </c>
      <c r="K181" s="18"/>
      <c r="L181" s="7">
        <f t="shared" si="78"/>
        <v>7542.4257517795395</v>
      </c>
      <c r="M181" s="7">
        <f t="shared" si="104"/>
        <v>573224.35713524465</v>
      </c>
      <c r="N181" s="14">
        <f t="shared" si="94"/>
        <v>26.012479219554972</v>
      </c>
      <c r="O181" s="13">
        <f t="shared" si="105"/>
        <v>6679.4989498657505</v>
      </c>
      <c r="P181" s="7">
        <f t="shared" si="95"/>
        <v>1936748.2992770167</v>
      </c>
      <c r="Q181" s="12">
        <f t="shared" si="100"/>
        <v>171</v>
      </c>
      <c r="R181" s="9">
        <v>289.95412886709755</v>
      </c>
      <c r="S181" s="11">
        <f t="shared" si="101"/>
        <v>-2.1999999999999971E-2</v>
      </c>
      <c r="T181" s="10">
        <f t="shared" si="96"/>
        <v>2859626.8786283038</v>
      </c>
      <c r="U181" s="10">
        <f t="shared" si="106"/>
        <v>9576766.0119251031</v>
      </c>
      <c r="V181" s="10">
        <f t="shared" si="97"/>
        <v>1000</v>
      </c>
      <c r="W181" s="10">
        <f t="shared" si="98"/>
        <v>651105.61333534098</v>
      </c>
      <c r="X181" s="9">
        <f t="shared" si="79"/>
        <v>3.4488213839450337</v>
      </c>
      <c r="Y181" s="9">
        <f t="shared" si="107"/>
        <v>33032.004232349231</v>
      </c>
      <c r="AA181" s="10">
        <f t="shared" si="80"/>
        <v>7542.4257517795395</v>
      </c>
      <c r="AB181" s="10">
        <f t="shared" si="108"/>
        <v>1297297.2293060804</v>
      </c>
      <c r="AC181" s="23"/>
      <c r="AD181" s="25">
        <f t="shared" si="81"/>
        <v>-7542.4257517795395</v>
      </c>
      <c r="AE181" s="25">
        <f t="shared" si="82"/>
        <v>-7542.4257517795395</v>
      </c>
      <c r="AF181" s="25">
        <f t="shared" si="83"/>
        <v>-15000</v>
      </c>
      <c r="AG181" s="25">
        <f t="shared" si="84"/>
        <v>0</v>
      </c>
      <c r="AH181" s="25">
        <f t="shared" si="85"/>
        <v>0</v>
      </c>
      <c r="AI181" s="25">
        <f t="shared" si="86"/>
        <v>0</v>
      </c>
      <c r="AJ181" s="25">
        <f t="shared" si="87"/>
        <v>0</v>
      </c>
      <c r="AK181" s="25">
        <f t="shared" si="88"/>
        <v>0</v>
      </c>
      <c r="AL181" s="25">
        <f t="shared" si="89"/>
        <v>0</v>
      </c>
      <c r="AM181" s="25">
        <f t="shared" si="90"/>
        <v>0</v>
      </c>
    </row>
    <row r="182" spans="1:39" x14ac:dyDescent="0.3">
      <c r="A182" s="4">
        <f t="shared" si="99"/>
        <v>173</v>
      </c>
      <c r="B182">
        <v>299.23266099084469</v>
      </c>
      <c r="C182" s="5">
        <f t="shared" si="75"/>
        <v>76</v>
      </c>
      <c r="D182" s="6">
        <f t="shared" si="91"/>
        <v>3.2000000000000063E-2</v>
      </c>
      <c r="E182" s="7">
        <f t="shared" si="76"/>
        <v>802152.20463248377</v>
      </c>
      <c r="F182" s="7">
        <f t="shared" si="92"/>
        <v>714595.10739984328</v>
      </c>
      <c r="G182" s="7">
        <f t="shared" si="77"/>
        <v>15000</v>
      </c>
      <c r="H182" s="7">
        <f t="shared" si="102"/>
        <v>869014.07052199042</v>
      </c>
      <c r="I182" s="14">
        <f t="shared" si="93"/>
        <v>50.128217789898741</v>
      </c>
      <c r="J182" s="14">
        <f t="shared" si="103"/>
        <v>9047.3712591701988</v>
      </c>
      <c r="K182" s="18"/>
      <c r="L182" s="7">
        <f t="shared" si="78"/>
        <v>7542.4257517795395</v>
      </c>
      <c r="M182" s="7">
        <f t="shared" si="104"/>
        <v>580766.78288702422</v>
      </c>
      <c r="N182" s="14">
        <f t="shared" si="94"/>
        <v>25.205890716623035</v>
      </c>
      <c r="O182" s="13">
        <f t="shared" si="105"/>
        <v>6704.7048405823734</v>
      </c>
      <c r="P182" s="7">
        <f t="shared" si="95"/>
        <v>2006266.6706056606</v>
      </c>
      <c r="Q182" s="12">
        <f t="shared" si="100"/>
        <v>172</v>
      </c>
      <c r="R182" s="9">
        <v>299.23266099084469</v>
      </c>
      <c r="S182" s="11">
        <f t="shared" si="101"/>
        <v>3.2000000000000063E-2</v>
      </c>
      <c r="T182" s="10">
        <f t="shared" si="96"/>
        <v>2891062.3819165835</v>
      </c>
      <c r="U182" s="10">
        <f t="shared" si="106"/>
        <v>9884254.5243067071</v>
      </c>
      <c r="V182" s="10">
        <f t="shared" si="97"/>
        <v>1000</v>
      </c>
      <c r="W182" s="10">
        <f t="shared" si="98"/>
        <v>652105.61333534098</v>
      </c>
      <c r="X182" s="9">
        <f t="shared" si="79"/>
        <v>3.3418811859932496</v>
      </c>
      <c r="Y182" s="9">
        <f t="shared" si="107"/>
        <v>33035.346113535226</v>
      </c>
      <c r="AA182" s="10">
        <f t="shared" si="80"/>
        <v>7542.4257517795395</v>
      </c>
      <c r="AB182" s="10">
        <f t="shared" si="108"/>
        <v>1304839.6550578598</v>
      </c>
      <c r="AC182" s="23"/>
      <c r="AD182" s="25">
        <f t="shared" si="81"/>
        <v>-7542.4257517795395</v>
      </c>
      <c r="AE182" s="25">
        <f t="shared" si="82"/>
        <v>-7542.4257517795395</v>
      </c>
      <c r="AF182" s="25">
        <f t="shared" si="83"/>
        <v>-15000</v>
      </c>
      <c r="AG182" s="25">
        <f t="shared" si="84"/>
        <v>0</v>
      </c>
      <c r="AH182" s="25">
        <f t="shared" si="85"/>
        <v>0</v>
      </c>
      <c r="AI182" s="25">
        <f t="shared" si="86"/>
        <v>0</v>
      </c>
      <c r="AJ182" s="25">
        <f t="shared" si="87"/>
        <v>0</v>
      </c>
      <c r="AK182" s="25">
        <f t="shared" si="88"/>
        <v>0</v>
      </c>
      <c r="AL182" s="25">
        <f t="shared" si="89"/>
        <v>0</v>
      </c>
      <c r="AM182" s="25">
        <f t="shared" si="90"/>
        <v>0</v>
      </c>
    </row>
    <row r="183" spans="1:39" x14ac:dyDescent="0.3">
      <c r="A183" s="4">
        <f t="shared" si="99"/>
        <v>174</v>
      </c>
      <c r="B183">
        <v>314.79275936236866</v>
      </c>
      <c r="C183" s="5">
        <f t="shared" si="75"/>
        <v>77</v>
      </c>
      <c r="D183" s="6">
        <f t="shared" si="91"/>
        <v>5.2000000000000129E-2</v>
      </c>
      <c r="E183" s="7">
        <f t="shared" si="76"/>
        <v>816442.08563746512</v>
      </c>
      <c r="F183" s="7">
        <f t="shared" si="92"/>
        <v>752806.05298463511</v>
      </c>
      <c r="G183" s="7">
        <f t="shared" si="77"/>
        <v>15000</v>
      </c>
      <c r="H183" s="7">
        <f t="shared" si="102"/>
        <v>884014.07052199042</v>
      </c>
      <c r="I183" s="14">
        <f t="shared" si="93"/>
        <v>47.650397138687012</v>
      </c>
      <c r="J183" s="14">
        <f t="shared" si="103"/>
        <v>9095.0216563088852</v>
      </c>
      <c r="K183" s="18"/>
      <c r="L183" s="7">
        <f t="shared" si="78"/>
        <v>7542.4257517795395</v>
      </c>
      <c r="M183" s="7">
        <f t="shared" si="104"/>
        <v>588309.2086388038</v>
      </c>
      <c r="N183" s="14">
        <f t="shared" si="94"/>
        <v>23.959972164090331</v>
      </c>
      <c r="O183" s="13">
        <f t="shared" si="105"/>
        <v>6728.6648127464641</v>
      </c>
      <c r="P183" s="7">
        <f t="shared" si="95"/>
        <v>2118134.9632289349</v>
      </c>
      <c r="Q183" s="12">
        <f t="shared" si="100"/>
        <v>173</v>
      </c>
      <c r="R183" s="9">
        <v>314.79275936236866</v>
      </c>
      <c r="S183" s="11">
        <f t="shared" si="101"/>
        <v>5.2000000000000129E-2</v>
      </c>
      <c r="T183" s="10">
        <f t="shared" si="96"/>
        <v>2922759.8477322659</v>
      </c>
      <c r="U183" s="10">
        <f t="shared" si="106"/>
        <v>10399287.759570656</v>
      </c>
      <c r="V183" s="10">
        <f t="shared" si="97"/>
        <v>1000</v>
      </c>
      <c r="W183" s="10">
        <f t="shared" si="98"/>
        <v>653105.61333534098</v>
      </c>
      <c r="X183" s="9">
        <f t="shared" si="79"/>
        <v>3.176693142579134</v>
      </c>
      <c r="Y183" s="9">
        <f t="shared" si="107"/>
        <v>33038.522806677807</v>
      </c>
      <c r="AA183" s="10">
        <f t="shared" si="80"/>
        <v>7542.4257517795395</v>
      </c>
      <c r="AB183" s="10">
        <f t="shared" si="108"/>
        <v>1312382.0808096393</v>
      </c>
      <c r="AC183" s="23"/>
      <c r="AD183" s="25">
        <f t="shared" si="81"/>
        <v>-7542.4257517795395</v>
      </c>
      <c r="AE183" s="25">
        <f t="shared" si="82"/>
        <v>-7542.4257517795395</v>
      </c>
      <c r="AF183" s="25">
        <f t="shared" si="83"/>
        <v>-15000</v>
      </c>
      <c r="AG183" s="25">
        <f t="shared" si="84"/>
        <v>0</v>
      </c>
      <c r="AH183" s="25">
        <f t="shared" si="85"/>
        <v>0</v>
      </c>
      <c r="AI183" s="25">
        <f t="shared" si="86"/>
        <v>0</v>
      </c>
      <c r="AJ183" s="25">
        <f t="shared" si="87"/>
        <v>0</v>
      </c>
      <c r="AK183" s="25">
        <f t="shared" si="88"/>
        <v>0</v>
      </c>
      <c r="AL183" s="25">
        <f t="shared" si="89"/>
        <v>0</v>
      </c>
      <c r="AM183" s="25">
        <f t="shared" si="90"/>
        <v>0</v>
      </c>
    </row>
    <row r="184" spans="1:39" x14ac:dyDescent="0.3">
      <c r="A184" s="4">
        <f t="shared" si="99"/>
        <v>175</v>
      </c>
      <c r="B184">
        <v>322.03299282770308</v>
      </c>
      <c r="C184" s="5">
        <f t="shared" si="75"/>
        <v>78</v>
      </c>
      <c r="D184" s="6">
        <f t="shared" si="91"/>
        <v>2.2999999999999833E-2</v>
      </c>
      <c r="E184" s="7">
        <f t="shared" si="76"/>
        <v>830851.04898415529</v>
      </c>
      <c r="F184" s="7">
        <f t="shared" si="92"/>
        <v>771143.5922032817</v>
      </c>
      <c r="G184" s="7">
        <f t="shared" si="77"/>
        <v>15000</v>
      </c>
      <c r="H184" s="7">
        <f t="shared" si="102"/>
        <v>899014.07052199042</v>
      </c>
      <c r="I184" s="14">
        <f t="shared" si="93"/>
        <v>46.579078336937457</v>
      </c>
      <c r="J184" s="14">
        <f t="shared" si="103"/>
        <v>9141.6007346458227</v>
      </c>
      <c r="K184" s="18"/>
      <c r="L184" s="7">
        <f t="shared" si="78"/>
        <v>7542.4257517795395</v>
      </c>
      <c r="M184" s="7">
        <f t="shared" si="104"/>
        <v>595851.63439058338</v>
      </c>
      <c r="N184" s="14">
        <f t="shared" si="94"/>
        <v>23.421282662844902</v>
      </c>
      <c r="O184" s="13">
        <f t="shared" si="105"/>
        <v>6752.0860954093087</v>
      </c>
      <c r="P184" s="7">
        <f t="shared" si="95"/>
        <v>2174394.4931349796</v>
      </c>
      <c r="Q184" s="12">
        <f t="shared" si="100"/>
        <v>174</v>
      </c>
      <c r="R184" s="9">
        <v>322.03299282770308</v>
      </c>
      <c r="S184" s="11">
        <f t="shared" si="101"/>
        <v>2.2999999999999833E-2</v>
      </c>
      <c r="T184" s="10">
        <f t="shared" si="96"/>
        <v>2954721.4590964126</v>
      </c>
      <c r="U184" s="10">
        <f t="shared" si="106"/>
        <v>10639494.378040781</v>
      </c>
      <c r="V184" s="10">
        <f t="shared" si="97"/>
        <v>1000</v>
      </c>
      <c r="W184" s="10">
        <f t="shared" si="98"/>
        <v>654105.61333534098</v>
      </c>
      <c r="X184" s="9">
        <f t="shared" si="79"/>
        <v>3.1052718891291637</v>
      </c>
      <c r="Y184" s="9">
        <f t="shared" si="107"/>
        <v>33041.628078566937</v>
      </c>
      <c r="AA184" s="10">
        <f t="shared" si="80"/>
        <v>7542.4257517795395</v>
      </c>
      <c r="AB184" s="10">
        <f t="shared" si="108"/>
        <v>1319924.5065614188</v>
      </c>
      <c r="AC184" s="23"/>
      <c r="AD184" s="25">
        <f t="shared" si="81"/>
        <v>-7542.4257517795395</v>
      </c>
      <c r="AE184" s="25">
        <f t="shared" si="82"/>
        <v>-7542.4257517795395</v>
      </c>
      <c r="AF184" s="25">
        <f t="shared" si="83"/>
        <v>-15000</v>
      </c>
      <c r="AG184" s="25">
        <f t="shared" si="84"/>
        <v>0</v>
      </c>
      <c r="AH184" s="25">
        <f t="shared" si="85"/>
        <v>0</v>
      </c>
      <c r="AI184" s="25">
        <f t="shared" si="86"/>
        <v>0</v>
      </c>
      <c r="AJ184" s="25">
        <f t="shared" si="87"/>
        <v>0</v>
      </c>
      <c r="AK184" s="25">
        <f t="shared" si="88"/>
        <v>0</v>
      </c>
      <c r="AL184" s="25">
        <f t="shared" si="89"/>
        <v>0</v>
      </c>
      <c r="AM184" s="25">
        <f t="shared" si="90"/>
        <v>0</v>
      </c>
    </row>
    <row r="185" spans="1:39" x14ac:dyDescent="0.3">
      <c r="A185" s="4">
        <f t="shared" si="99"/>
        <v>176</v>
      </c>
      <c r="B185">
        <v>345.86343429695313</v>
      </c>
      <c r="C185" s="5">
        <f t="shared" si="75"/>
        <v>79</v>
      </c>
      <c r="D185" s="6">
        <f t="shared" si="91"/>
        <v>7.4000000000000066E-2</v>
      </c>
      <c r="E185" s="7">
        <f t="shared" si="76"/>
        <v>845380.08702540083</v>
      </c>
      <c r="F185" s="7">
        <f t="shared" si="92"/>
        <v>829282.21802632464</v>
      </c>
      <c r="G185" s="7">
        <f t="shared" si="77"/>
        <v>15000</v>
      </c>
      <c r="H185" s="7">
        <f t="shared" si="102"/>
        <v>914014.07052199042</v>
      </c>
      <c r="I185" s="14">
        <f t="shared" si="93"/>
        <v>43.369719121915693</v>
      </c>
      <c r="J185" s="14">
        <f t="shared" si="103"/>
        <v>9184.9704537677389</v>
      </c>
      <c r="K185" s="18"/>
      <c r="L185" s="7">
        <f t="shared" si="78"/>
        <v>7542.4257517795395</v>
      </c>
      <c r="M185" s="7">
        <f t="shared" si="104"/>
        <v>603394.06014236296</v>
      </c>
      <c r="N185" s="14">
        <f t="shared" si="94"/>
        <v>21.807525756838828</v>
      </c>
      <c r="O185" s="13">
        <f t="shared" si="105"/>
        <v>6773.8936211661476</v>
      </c>
      <c r="P185" s="7">
        <f t="shared" si="95"/>
        <v>2342842.111378748</v>
      </c>
      <c r="Q185" s="12">
        <f t="shared" si="100"/>
        <v>175</v>
      </c>
      <c r="R185" s="9">
        <v>345.86343429695313</v>
      </c>
      <c r="S185" s="11">
        <f t="shared" si="101"/>
        <v>7.4000000000000066E-2</v>
      </c>
      <c r="T185" s="10">
        <f t="shared" si="96"/>
        <v>2986949.4172219266</v>
      </c>
      <c r="U185" s="10">
        <f t="shared" si="106"/>
        <v>11427890.9620158</v>
      </c>
      <c r="V185" s="10">
        <f t="shared" si="97"/>
        <v>1000</v>
      </c>
      <c r="W185" s="10">
        <f t="shared" si="98"/>
        <v>655105.61333534098</v>
      </c>
      <c r="X185" s="9">
        <f t="shared" si="79"/>
        <v>2.891314608127713</v>
      </c>
      <c r="Y185" s="9">
        <f t="shared" si="107"/>
        <v>33044.519393175062</v>
      </c>
      <c r="AA185" s="10">
        <f t="shared" si="80"/>
        <v>7542.4257517795395</v>
      </c>
      <c r="AB185" s="10">
        <f t="shared" si="108"/>
        <v>1327466.9323131982</v>
      </c>
      <c r="AC185" s="23"/>
      <c r="AD185" s="25">
        <f t="shared" si="81"/>
        <v>-7542.4257517795395</v>
      </c>
      <c r="AE185" s="25">
        <f t="shared" si="82"/>
        <v>-7542.4257517795395</v>
      </c>
      <c r="AF185" s="25">
        <f t="shared" si="83"/>
        <v>-15000</v>
      </c>
      <c r="AG185" s="25">
        <f t="shared" si="84"/>
        <v>0</v>
      </c>
      <c r="AH185" s="25">
        <f t="shared" si="85"/>
        <v>0</v>
      </c>
      <c r="AI185" s="25">
        <f t="shared" si="86"/>
        <v>0</v>
      </c>
      <c r="AJ185" s="25">
        <f t="shared" si="87"/>
        <v>0</v>
      </c>
      <c r="AK185" s="25">
        <f t="shared" si="88"/>
        <v>0</v>
      </c>
      <c r="AL185" s="25">
        <f t="shared" si="89"/>
        <v>0</v>
      </c>
      <c r="AM185" s="25">
        <f t="shared" si="90"/>
        <v>0</v>
      </c>
    </row>
    <row r="186" spans="1:39" x14ac:dyDescent="0.3">
      <c r="A186" s="4">
        <f t="shared" si="99"/>
        <v>177</v>
      </c>
      <c r="B186">
        <v>325.11162823913594</v>
      </c>
      <c r="C186" s="5">
        <f t="shared" si="75"/>
        <v>80</v>
      </c>
      <c r="D186" s="6">
        <f t="shared" si="91"/>
        <v>-6.0000000000000012E-2</v>
      </c>
      <c r="E186" s="7">
        <f t="shared" si="76"/>
        <v>860030.20038365666</v>
      </c>
      <c r="F186" s="7">
        <f t="shared" si="92"/>
        <v>780465.28494474513</v>
      </c>
      <c r="G186" s="7">
        <f t="shared" si="77"/>
        <v>15000</v>
      </c>
      <c r="H186" s="7">
        <f t="shared" si="102"/>
        <v>929014.07052199042</v>
      </c>
      <c r="I186" s="14">
        <f t="shared" si="93"/>
        <v>46.13799906586776</v>
      </c>
      <c r="J186" s="14">
        <f t="shared" si="103"/>
        <v>9231.1084528336069</v>
      </c>
      <c r="K186" s="18"/>
      <c r="L186" s="7">
        <f t="shared" si="78"/>
        <v>7542.4257517795395</v>
      </c>
      <c r="M186" s="7">
        <f t="shared" si="104"/>
        <v>610936.48589414253</v>
      </c>
      <c r="N186" s="14">
        <f t="shared" si="94"/>
        <v>23.199495485998753</v>
      </c>
      <c r="O186" s="13">
        <f t="shared" si="105"/>
        <v>6797.0931166521459</v>
      </c>
      <c r="P186" s="7">
        <f t="shared" si="95"/>
        <v>2209814.0104478025</v>
      </c>
      <c r="Q186" s="12">
        <f t="shared" si="100"/>
        <v>176</v>
      </c>
      <c r="R186" s="9">
        <v>325.11162823913594</v>
      </c>
      <c r="S186" s="11">
        <f t="shared" si="101"/>
        <v>-6.0000000000000012E-2</v>
      </c>
      <c r="T186" s="10">
        <f t="shared" si="96"/>
        <v>3019445.941665154</v>
      </c>
      <c r="U186" s="10">
        <f t="shared" si="106"/>
        <v>10743157.504294852</v>
      </c>
      <c r="V186" s="10">
        <f t="shared" si="97"/>
        <v>1000</v>
      </c>
      <c r="W186" s="10">
        <f t="shared" si="98"/>
        <v>656105.61333534098</v>
      </c>
      <c r="X186" s="9">
        <f t="shared" si="79"/>
        <v>3.0758666043911838</v>
      </c>
      <c r="Y186" s="9">
        <f t="shared" si="107"/>
        <v>33047.595259779453</v>
      </c>
      <c r="AA186" s="10">
        <f t="shared" si="80"/>
        <v>7542.4257517795395</v>
      </c>
      <c r="AB186" s="10">
        <f t="shared" si="108"/>
        <v>1335009.3580649777</v>
      </c>
      <c r="AC186" s="23"/>
      <c r="AD186" s="25">
        <f t="shared" si="81"/>
        <v>-7542.4257517795395</v>
      </c>
      <c r="AE186" s="25">
        <f t="shared" si="82"/>
        <v>-7542.4257517795395</v>
      </c>
      <c r="AF186" s="25">
        <f t="shared" si="83"/>
        <v>-15000</v>
      </c>
      <c r="AG186" s="25">
        <f t="shared" si="84"/>
        <v>0</v>
      </c>
      <c r="AH186" s="25">
        <f t="shared" si="85"/>
        <v>0</v>
      </c>
      <c r="AI186" s="25">
        <f t="shared" si="86"/>
        <v>0</v>
      </c>
      <c r="AJ186" s="25">
        <f t="shared" si="87"/>
        <v>0</v>
      </c>
      <c r="AK186" s="25">
        <f t="shared" si="88"/>
        <v>0</v>
      </c>
      <c r="AL186" s="25">
        <f t="shared" si="89"/>
        <v>0</v>
      </c>
      <c r="AM186" s="25">
        <f t="shared" si="90"/>
        <v>0</v>
      </c>
    </row>
    <row r="187" spans="1:39" x14ac:dyDescent="0.3">
      <c r="A187" s="4">
        <f t="shared" si="99"/>
        <v>178</v>
      </c>
      <c r="B187">
        <v>319.25961893083149</v>
      </c>
      <c r="C187" s="5">
        <f t="shared" si="75"/>
        <v>81</v>
      </c>
      <c r="D187" s="6">
        <f t="shared" si="91"/>
        <v>-1.7999999999999995E-2</v>
      </c>
      <c r="E187" s="7">
        <f t="shared" si="76"/>
        <v>874802.39801989822</v>
      </c>
      <c r="F187" s="7">
        <f t="shared" si="92"/>
        <v>767398.90981573972</v>
      </c>
      <c r="G187" s="7">
        <f t="shared" si="77"/>
        <v>15000</v>
      </c>
      <c r="H187" s="7">
        <f t="shared" si="102"/>
        <v>944014.07052199042</v>
      </c>
      <c r="I187" s="14">
        <f t="shared" si="93"/>
        <v>46.983705769722768</v>
      </c>
      <c r="J187" s="14">
        <f t="shared" si="103"/>
        <v>9278.0921586033292</v>
      </c>
      <c r="K187" s="18"/>
      <c r="L187" s="7">
        <f t="shared" si="78"/>
        <v>7542.4257517795395</v>
      </c>
      <c r="M187" s="7">
        <f t="shared" si="104"/>
        <v>618478.91164592211</v>
      </c>
      <c r="N187" s="14">
        <f t="shared" si="94"/>
        <v>23.624740820772661</v>
      </c>
      <c r="O187" s="13">
        <f t="shared" si="105"/>
        <v>6820.7178574729187</v>
      </c>
      <c r="P187" s="7">
        <f t="shared" si="95"/>
        <v>2177579.7840115214</v>
      </c>
      <c r="Q187" s="12">
        <f t="shared" si="100"/>
        <v>177</v>
      </c>
      <c r="R187" s="9">
        <v>319.25961893083149</v>
      </c>
      <c r="S187" s="11">
        <f t="shared" si="101"/>
        <v>-1.7999999999999995E-2</v>
      </c>
      <c r="T187" s="10">
        <f t="shared" si="96"/>
        <v>3052213.2704787408</v>
      </c>
      <c r="U187" s="10">
        <f t="shared" si="106"/>
        <v>10550762.669217544</v>
      </c>
      <c r="V187" s="10">
        <f t="shared" si="97"/>
        <v>1000</v>
      </c>
      <c r="W187" s="10">
        <f t="shared" si="98"/>
        <v>657105.61333534098</v>
      </c>
      <c r="X187" s="9">
        <f t="shared" si="79"/>
        <v>3.132247051314851</v>
      </c>
      <c r="Y187" s="9">
        <f t="shared" si="107"/>
        <v>33050.727506830764</v>
      </c>
      <c r="AA187" s="10">
        <f t="shared" si="80"/>
        <v>7542.4257517795395</v>
      </c>
      <c r="AB187" s="10">
        <f t="shared" si="108"/>
        <v>1342551.7838167571</v>
      </c>
      <c r="AC187" s="23"/>
      <c r="AD187" s="25">
        <f t="shared" si="81"/>
        <v>-7542.4257517795395</v>
      </c>
      <c r="AE187" s="25">
        <f t="shared" si="82"/>
        <v>-7542.4257517795395</v>
      </c>
      <c r="AF187" s="25">
        <f t="shared" si="83"/>
        <v>-15000</v>
      </c>
      <c r="AG187" s="25">
        <f t="shared" si="84"/>
        <v>0</v>
      </c>
      <c r="AH187" s="25">
        <f t="shared" si="85"/>
        <v>0</v>
      </c>
      <c r="AI187" s="25">
        <f t="shared" si="86"/>
        <v>0</v>
      </c>
      <c r="AJ187" s="25">
        <f t="shared" si="87"/>
        <v>0</v>
      </c>
      <c r="AK187" s="25">
        <f t="shared" si="88"/>
        <v>0</v>
      </c>
      <c r="AL187" s="25">
        <f t="shared" si="89"/>
        <v>0</v>
      </c>
      <c r="AM187" s="25">
        <f t="shared" si="90"/>
        <v>0</v>
      </c>
    </row>
    <row r="188" spans="1:39" x14ac:dyDescent="0.3">
      <c r="A188" s="4">
        <f t="shared" si="99"/>
        <v>179</v>
      </c>
      <c r="B188">
        <v>313.83220540900737</v>
      </c>
      <c r="C188" s="5">
        <f t="shared" si="75"/>
        <v>82</v>
      </c>
      <c r="D188" s="6">
        <f t="shared" si="91"/>
        <v>-1.6999999999999956E-2</v>
      </c>
      <c r="E188" s="7">
        <f t="shared" si="76"/>
        <v>889697.69730310852</v>
      </c>
      <c r="F188" s="7">
        <f t="shared" si="92"/>
        <v>755336.12834887218</v>
      </c>
      <c r="G188" s="7">
        <f t="shared" si="77"/>
        <v>15000</v>
      </c>
      <c r="H188" s="7">
        <f t="shared" si="102"/>
        <v>959014.07052199042</v>
      </c>
      <c r="I188" s="14">
        <f t="shared" si="93"/>
        <v>47.796241881711865</v>
      </c>
      <c r="J188" s="14">
        <f t="shared" si="103"/>
        <v>9325.8884004850406</v>
      </c>
      <c r="K188" s="18"/>
      <c r="L188" s="7">
        <f t="shared" si="78"/>
        <v>7542.4257517795395</v>
      </c>
      <c r="M188" s="7">
        <f t="shared" si="104"/>
        <v>626021.33739770169</v>
      </c>
      <c r="N188" s="14">
        <f t="shared" si="94"/>
        <v>24.033307040460489</v>
      </c>
      <c r="O188" s="13">
        <f t="shared" si="105"/>
        <v>6844.7511645133791</v>
      </c>
      <c r="P188" s="7">
        <f t="shared" si="95"/>
        <v>2148103.3534351052</v>
      </c>
      <c r="Q188" s="12">
        <f t="shared" si="100"/>
        <v>178</v>
      </c>
      <c r="R188" s="9">
        <v>313.83220540900737</v>
      </c>
      <c r="S188" s="11">
        <f t="shared" si="101"/>
        <v>-1.6999999999999956E-2</v>
      </c>
      <c r="T188" s="10">
        <f t="shared" si="96"/>
        <v>3085253.6603657748</v>
      </c>
      <c r="U188" s="10">
        <f t="shared" si="106"/>
        <v>10372382.703840846</v>
      </c>
      <c r="V188" s="10">
        <f t="shared" si="97"/>
        <v>1000</v>
      </c>
      <c r="W188" s="10">
        <f t="shared" si="98"/>
        <v>658105.61333534098</v>
      </c>
      <c r="X188" s="9">
        <f t="shared" si="79"/>
        <v>3.1864161254474577</v>
      </c>
      <c r="Y188" s="9">
        <f t="shared" si="107"/>
        <v>33053.913922956213</v>
      </c>
      <c r="AA188" s="10">
        <f t="shared" si="80"/>
        <v>7542.4257517795395</v>
      </c>
      <c r="AB188" s="10">
        <f t="shared" si="108"/>
        <v>1350094.2095685366</v>
      </c>
      <c r="AC188" s="23"/>
      <c r="AD188" s="25">
        <f t="shared" si="81"/>
        <v>-7542.4257517795395</v>
      </c>
      <c r="AE188" s="25">
        <f t="shared" si="82"/>
        <v>-7542.4257517795395</v>
      </c>
      <c r="AF188" s="25">
        <f t="shared" si="83"/>
        <v>-15000</v>
      </c>
      <c r="AG188" s="25">
        <f t="shared" si="84"/>
        <v>0</v>
      </c>
      <c r="AH188" s="25">
        <f t="shared" si="85"/>
        <v>0</v>
      </c>
      <c r="AI188" s="25">
        <f t="shared" si="86"/>
        <v>0</v>
      </c>
      <c r="AJ188" s="25">
        <f t="shared" si="87"/>
        <v>0</v>
      </c>
      <c r="AK188" s="25">
        <f t="shared" si="88"/>
        <v>0</v>
      </c>
      <c r="AL188" s="25">
        <f t="shared" si="89"/>
        <v>0</v>
      </c>
      <c r="AM188" s="25">
        <f t="shared" si="90"/>
        <v>0</v>
      </c>
    </row>
    <row r="189" spans="1:39" x14ac:dyDescent="0.3">
      <c r="A189" s="4">
        <f t="shared" si="99"/>
        <v>180</v>
      </c>
      <c r="B189">
        <v>297.82676293314796</v>
      </c>
      <c r="C189" s="5">
        <f t="shared" si="75"/>
        <v>83</v>
      </c>
      <c r="D189" s="6">
        <f t="shared" si="91"/>
        <v>-5.1000000000000115E-2</v>
      </c>
      <c r="E189" s="7">
        <f t="shared" si="76"/>
        <v>904717.12408034527</v>
      </c>
      <c r="F189" s="7">
        <f t="shared" si="92"/>
        <v>717762.98580307956</v>
      </c>
      <c r="G189" s="7">
        <f t="shared" si="77"/>
        <v>15000</v>
      </c>
      <c r="H189" s="7">
        <f t="shared" si="102"/>
        <v>974014.07052199042</v>
      </c>
      <c r="I189" s="14">
        <f t="shared" si="93"/>
        <v>50.36484919042347</v>
      </c>
      <c r="J189" s="14">
        <f t="shared" si="103"/>
        <v>9376.2532496754648</v>
      </c>
      <c r="K189" s="18"/>
      <c r="L189" s="7">
        <f t="shared" si="78"/>
        <v>7542.4257517795395</v>
      </c>
      <c r="M189" s="7">
        <f t="shared" si="104"/>
        <v>633563.76314948127</v>
      </c>
      <c r="N189" s="14">
        <f t="shared" si="94"/>
        <v>25.324875701222858</v>
      </c>
      <c r="O189" s="13">
        <f t="shared" si="105"/>
        <v>6870.0760402146016</v>
      </c>
      <c r="P189" s="7">
        <f t="shared" si="95"/>
        <v>2046092.508161694</v>
      </c>
      <c r="Q189" s="12">
        <f t="shared" si="100"/>
        <v>179</v>
      </c>
      <c r="R189" s="9">
        <v>297.82676293314796</v>
      </c>
      <c r="S189" s="11">
        <f t="shared" si="101"/>
        <v>-5.1000000000000115E-2</v>
      </c>
      <c r="T189" s="10">
        <f t="shared" si="96"/>
        <v>3118569.3868352012</v>
      </c>
      <c r="U189" s="10">
        <f t="shared" si="106"/>
        <v>9844340.1859449614</v>
      </c>
      <c r="V189" s="10">
        <f t="shared" si="97"/>
        <v>1000</v>
      </c>
      <c r="W189" s="10">
        <f t="shared" si="98"/>
        <v>659105.61333534098</v>
      </c>
      <c r="X189" s="9">
        <f t="shared" si="79"/>
        <v>3.3576566126948979</v>
      </c>
      <c r="Y189" s="9">
        <f t="shared" si="107"/>
        <v>33057.271579568907</v>
      </c>
      <c r="AA189" s="10">
        <f t="shared" si="80"/>
        <v>7542.4257517795395</v>
      </c>
      <c r="AB189" s="10">
        <f t="shared" si="108"/>
        <v>1357636.6353203161</v>
      </c>
      <c r="AC189" s="23"/>
      <c r="AD189" s="25">
        <f t="shared" si="81"/>
        <v>-7542.4257517795395</v>
      </c>
      <c r="AE189" s="25">
        <f t="shared" si="82"/>
        <v>-7542.4257517795395</v>
      </c>
      <c r="AF189" s="25">
        <f t="shared" si="83"/>
        <v>-15000</v>
      </c>
      <c r="AG189" s="25">
        <f t="shared" si="84"/>
        <v>0</v>
      </c>
      <c r="AH189" s="25">
        <f t="shared" si="85"/>
        <v>0</v>
      </c>
      <c r="AI189" s="25">
        <f t="shared" si="86"/>
        <v>0</v>
      </c>
      <c r="AJ189" s="25">
        <f t="shared" si="87"/>
        <v>0</v>
      </c>
      <c r="AK189" s="25">
        <f t="shared" si="88"/>
        <v>0</v>
      </c>
      <c r="AL189" s="25">
        <f t="shared" si="89"/>
        <v>0</v>
      </c>
      <c r="AM189" s="25">
        <f t="shared" si="90"/>
        <v>0</v>
      </c>
    </row>
    <row r="190" spans="1:39" x14ac:dyDescent="0.3">
      <c r="A190" s="4">
        <f t="shared" si="99"/>
        <v>181</v>
      </c>
      <c r="B190">
        <v>274.29844866142929</v>
      </c>
      <c r="C190" s="5">
        <f t="shared" si="75"/>
        <v>84</v>
      </c>
      <c r="D190" s="6">
        <f t="shared" si="91"/>
        <v>-7.8999999999999945E-2</v>
      </c>
      <c r="E190" s="7">
        <f t="shared" si="76"/>
        <v>919861.71274739236</v>
      </c>
      <c r="F190" s="7">
        <f t="shared" si="92"/>
        <v>661980.70992463629</v>
      </c>
      <c r="G190" s="7">
        <f t="shared" si="77"/>
        <v>15000</v>
      </c>
      <c r="H190" s="7">
        <f t="shared" si="102"/>
        <v>989014.07052199042</v>
      </c>
      <c r="I190" s="14">
        <f t="shared" si="93"/>
        <v>54.684961118809412</v>
      </c>
      <c r="J190" s="14">
        <f t="shared" si="103"/>
        <v>9430.9382107942747</v>
      </c>
      <c r="K190" s="18"/>
      <c r="L190" s="7">
        <f t="shared" si="78"/>
        <v>7542.4257517795395</v>
      </c>
      <c r="M190" s="7">
        <f t="shared" si="104"/>
        <v>641106.18890126084</v>
      </c>
      <c r="N190" s="14">
        <f t="shared" si="94"/>
        <v>27.497150598504732</v>
      </c>
      <c r="O190" s="13">
        <f t="shared" si="105"/>
        <v>6897.5731908131065</v>
      </c>
      <c r="P190" s="7">
        <f t="shared" si="95"/>
        <v>1891993.6257686999</v>
      </c>
      <c r="Q190" s="12">
        <f t="shared" si="100"/>
        <v>180</v>
      </c>
      <c r="R190" s="9">
        <v>274.29844866142929</v>
      </c>
      <c r="S190" s="11">
        <f t="shared" si="101"/>
        <v>-7.8999999999999945E-2</v>
      </c>
      <c r="T190" s="10">
        <f t="shared" si="96"/>
        <v>3152162.7443585377</v>
      </c>
      <c r="U190" s="10">
        <f t="shared" si="106"/>
        <v>9067558.3112553097</v>
      </c>
      <c r="V190" s="10">
        <f t="shared" si="97"/>
        <v>1000</v>
      </c>
      <c r="W190" s="10">
        <f t="shared" si="98"/>
        <v>660105.61333534098</v>
      </c>
      <c r="X190" s="9">
        <f t="shared" si="79"/>
        <v>3.6456640745872941</v>
      </c>
      <c r="Y190" s="9">
        <f t="shared" si="107"/>
        <v>33060.917243643496</v>
      </c>
      <c r="AA190" s="10">
        <f t="shared" si="80"/>
        <v>7542.4257517795395</v>
      </c>
      <c r="AB190" s="10">
        <f t="shared" si="108"/>
        <v>1365179.0610720955</v>
      </c>
      <c r="AC190" s="23"/>
      <c r="AD190" s="25">
        <f t="shared" si="81"/>
        <v>-7542.4257517795395</v>
      </c>
      <c r="AE190" s="25">
        <f t="shared" si="82"/>
        <v>-7542.4257517795395</v>
      </c>
      <c r="AF190" s="25">
        <f t="shared" si="83"/>
        <v>-15000</v>
      </c>
      <c r="AG190" s="25">
        <f t="shared" si="84"/>
        <v>0</v>
      </c>
      <c r="AH190" s="25">
        <f t="shared" si="85"/>
        <v>0</v>
      </c>
      <c r="AI190" s="25">
        <f t="shared" si="86"/>
        <v>0</v>
      </c>
      <c r="AJ190" s="25">
        <f t="shared" si="87"/>
        <v>0</v>
      </c>
      <c r="AK190" s="25">
        <f t="shared" si="88"/>
        <v>0</v>
      </c>
      <c r="AL190" s="25">
        <f t="shared" si="89"/>
        <v>0</v>
      </c>
      <c r="AM190" s="25">
        <f t="shared" si="90"/>
        <v>0</v>
      </c>
    </row>
    <row r="191" spans="1:39" x14ac:dyDescent="0.3">
      <c r="A191" s="4">
        <f t="shared" si="99"/>
        <v>182</v>
      </c>
      <c r="B191">
        <v>259.7606308823735</v>
      </c>
      <c r="C191" s="5">
        <f t="shared" si="75"/>
        <v>85</v>
      </c>
      <c r="D191" s="6">
        <f t="shared" si="91"/>
        <v>-5.3000000000000123E-2</v>
      </c>
      <c r="E191" s="7">
        <f t="shared" si="76"/>
        <v>935132.50631999818</v>
      </c>
      <c r="F191" s="7">
        <f t="shared" si="92"/>
        <v>627842.73229863041</v>
      </c>
      <c r="G191" s="7">
        <f t="shared" si="77"/>
        <v>15000</v>
      </c>
      <c r="H191" s="7">
        <f t="shared" si="102"/>
        <v>1004014.0705219904</v>
      </c>
      <c r="I191" s="14">
        <f t="shared" si="93"/>
        <v>57.74547108638798</v>
      </c>
      <c r="J191" s="14">
        <f t="shared" si="103"/>
        <v>9488.6836818806623</v>
      </c>
      <c r="K191" s="18"/>
      <c r="L191" s="7">
        <f t="shared" si="78"/>
        <v>7542.4257517795395</v>
      </c>
      <c r="M191" s="7">
        <f t="shared" si="104"/>
        <v>648648.61465304042</v>
      </c>
      <c r="N191" s="14">
        <f t="shared" si="94"/>
        <v>29.036061878040901</v>
      </c>
      <c r="O191" s="13">
        <f t="shared" si="105"/>
        <v>6926.609252691147</v>
      </c>
      <c r="P191" s="7">
        <f t="shared" si="95"/>
        <v>1799260.3893547379</v>
      </c>
      <c r="Q191" s="12">
        <f t="shared" si="100"/>
        <v>181</v>
      </c>
      <c r="R191" s="9">
        <v>259.7606308823735</v>
      </c>
      <c r="S191" s="11">
        <f t="shared" si="101"/>
        <v>-5.3000000000000123E-2</v>
      </c>
      <c r="T191" s="10">
        <f t="shared" si="96"/>
        <v>3186036.0465279031</v>
      </c>
      <c r="U191" s="10">
        <f t="shared" si="106"/>
        <v>8587924.7207587771</v>
      </c>
      <c r="V191" s="10">
        <f t="shared" si="97"/>
        <v>1000</v>
      </c>
      <c r="W191" s="10">
        <f t="shared" si="98"/>
        <v>661105.61333534098</v>
      </c>
      <c r="X191" s="9">
        <f t="shared" si="79"/>
        <v>3.8496980724258654</v>
      </c>
      <c r="Y191" s="9">
        <f t="shared" si="107"/>
        <v>33064.76694171592</v>
      </c>
      <c r="AA191" s="10">
        <f t="shared" si="80"/>
        <v>7542.4257517795395</v>
      </c>
      <c r="AB191" s="10">
        <f t="shared" si="108"/>
        <v>1372721.486823875</v>
      </c>
      <c r="AC191" s="23"/>
      <c r="AD191" s="25">
        <f t="shared" si="81"/>
        <v>-7542.4257517795395</v>
      </c>
      <c r="AE191" s="25">
        <f t="shared" si="82"/>
        <v>-7542.4257517795395</v>
      </c>
      <c r="AF191" s="25">
        <f t="shared" si="83"/>
        <v>-15000</v>
      </c>
      <c r="AG191" s="25">
        <f t="shared" si="84"/>
        <v>0</v>
      </c>
      <c r="AH191" s="25">
        <f t="shared" si="85"/>
        <v>0</v>
      </c>
      <c r="AI191" s="25">
        <f t="shared" si="86"/>
        <v>0</v>
      </c>
      <c r="AJ191" s="25">
        <f t="shared" si="87"/>
        <v>0</v>
      </c>
      <c r="AK191" s="25">
        <f t="shared" si="88"/>
        <v>0</v>
      </c>
      <c r="AL191" s="25">
        <f t="shared" si="89"/>
        <v>0</v>
      </c>
      <c r="AM191" s="25">
        <f t="shared" si="90"/>
        <v>0</v>
      </c>
    </row>
    <row r="192" spans="1:39" x14ac:dyDescent="0.3">
      <c r="A192" s="4">
        <f t="shared" si="99"/>
        <v>183</v>
      </c>
      <c r="B192">
        <v>253.52637574119655</v>
      </c>
      <c r="C192" s="5">
        <f t="shared" si="75"/>
        <v>86</v>
      </c>
      <c r="D192" s="6">
        <f t="shared" si="91"/>
        <v>-2.399999999999998E-2</v>
      </c>
      <c r="E192" s="7">
        <f t="shared" si="76"/>
        <v>950530.55650570965</v>
      </c>
      <c r="F192" s="7">
        <f t="shared" si="92"/>
        <v>613750.5067234633</v>
      </c>
      <c r="G192" s="7">
        <f t="shared" si="77"/>
        <v>15000</v>
      </c>
      <c r="H192" s="7">
        <f t="shared" si="102"/>
        <v>1019014.0705219904</v>
      </c>
      <c r="I192" s="14">
        <f t="shared" si="93"/>
        <v>59.165441686872931</v>
      </c>
      <c r="J192" s="14">
        <f t="shared" si="103"/>
        <v>9547.8491235675356</v>
      </c>
      <c r="K192" s="18"/>
      <c r="L192" s="7">
        <f t="shared" si="78"/>
        <v>7542.4257517795395</v>
      </c>
      <c r="M192" s="7">
        <f t="shared" si="104"/>
        <v>656191.04040482</v>
      </c>
      <c r="N192" s="14">
        <f t="shared" si="94"/>
        <v>29.750063399632072</v>
      </c>
      <c r="O192" s="13">
        <f t="shared" si="105"/>
        <v>6956.3593160907794</v>
      </c>
      <c r="P192" s="7">
        <f t="shared" si="95"/>
        <v>1763620.5657620039</v>
      </c>
      <c r="Q192" s="12">
        <f t="shared" si="100"/>
        <v>182</v>
      </c>
      <c r="R192" s="9">
        <v>253.52637574119655</v>
      </c>
      <c r="S192" s="11">
        <f t="shared" si="101"/>
        <v>-2.399999999999998E-2</v>
      </c>
      <c r="T192" s="10">
        <f t="shared" si="96"/>
        <v>3220191.6262153476</v>
      </c>
      <c r="U192" s="10">
        <f t="shared" si="106"/>
        <v>8382790.5274605667</v>
      </c>
      <c r="V192" s="10">
        <f t="shared" si="97"/>
        <v>1000</v>
      </c>
      <c r="W192" s="10">
        <f t="shared" si="98"/>
        <v>662105.61333534098</v>
      </c>
      <c r="X192" s="9">
        <f t="shared" si="79"/>
        <v>3.9443627791248619</v>
      </c>
      <c r="Y192" s="9">
        <f t="shared" si="107"/>
        <v>33068.711304495046</v>
      </c>
      <c r="AA192" s="10">
        <f t="shared" si="80"/>
        <v>7542.4257517795395</v>
      </c>
      <c r="AB192" s="10">
        <f t="shared" si="108"/>
        <v>1380263.9125756545</v>
      </c>
      <c r="AC192" s="23"/>
      <c r="AD192" s="25">
        <f t="shared" si="81"/>
        <v>-7542.4257517795395</v>
      </c>
      <c r="AE192" s="25">
        <f t="shared" si="82"/>
        <v>-7542.4257517795395</v>
      </c>
      <c r="AF192" s="25">
        <f t="shared" si="83"/>
        <v>-15000</v>
      </c>
      <c r="AG192" s="25">
        <f t="shared" si="84"/>
        <v>0</v>
      </c>
      <c r="AH192" s="25">
        <f t="shared" si="85"/>
        <v>0</v>
      </c>
      <c r="AI192" s="25">
        <f t="shared" si="86"/>
        <v>0</v>
      </c>
      <c r="AJ192" s="25">
        <f t="shared" si="87"/>
        <v>0</v>
      </c>
      <c r="AK192" s="25">
        <f t="shared" si="88"/>
        <v>0</v>
      </c>
      <c r="AL192" s="25">
        <f t="shared" si="89"/>
        <v>0</v>
      </c>
      <c r="AM192" s="25">
        <f t="shared" si="90"/>
        <v>0</v>
      </c>
    </row>
    <row r="193" spans="1:39" x14ac:dyDescent="0.3">
      <c r="A193" s="4">
        <f t="shared" si="99"/>
        <v>184</v>
      </c>
      <c r="B193">
        <v>241.10358332987789</v>
      </c>
      <c r="C193" s="5">
        <f t="shared" si="75"/>
        <v>87</v>
      </c>
      <c r="D193" s="6">
        <f t="shared" si="91"/>
        <v>-4.9000000000000085E-2</v>
      </c>
      <c r="E193" s="7">
        <f t="shared" si="76"/>
        <v>966056.92377630097</v>
      </c>
      <c r="F193" s="7">
        <f t="shared" si="92"/>
        <v>584627.73189401359</v>
      </c>
      <c r="G193" s="7">
        <f t="shared" si="77"/>
        <v>15000</v>
      </c>
      <c r="H193" s="7">
        <f t="shared" si="102"/>
        <v>1034014.0705219904</v>
      </c>
      <c r="I193" s="14">
        <f t="shared" si="93"/>
        <v>62.213923960959974</v>
      </c>
      <c r="J193" s="14">
        <f t="shared" si="103"/>
        <v>9610.0630475284961</v>
      </c>
      <c r="K193" s="18"/>
      <c r="L193" s="7">
        <f t="shared" si="78"/>
        <v>7542.4257517795395</v>
      </c>
      <c r="M193" s="7">
        <f t="shared" si="104"/>
        <v>663733.46615659958</v>
      </c>
      <c r="N193" s="14">
        <f t="shared" si="94"/>
        <v>31.282926813493244</v>
      </c>
      <c r="O193" s="13">
        <f t="shared" si="105"/>
        <v>6987.6422429042723</v>
      </c>
      <c r="P193" s="7">
        <f t="shared" si="95"/>
        <v>1684745.583791445</v>
      </c>
      <c r="Q193" s="12">
        <f t="shared" si="100"/>
        <v>183</v>
      </c>
      <c r="R193" s="9">
        <v>241.10358332987789</v>
      </c>
      <c r="S193" s="11">
        <f t="shared" si="101"/>
        <v>-4.9000000000000085E-2</v>
      </c>
      <c r="T193" s="10">
        <f t="shared" si="96"/>
        <v>3254631.8357335185</v>
      </c>
      <c r="U193" s="10">
        <f t="shared" si="106"/>
        <v>7972984.7916149981</v>
      </c>
      <c r="V193" s="10">
        <f t="shared" si="97"/>
        <v>1000</v>
      </c>
      <c r="W193" s="10">
        <f t="shared" si="98"/>
        <v>663105.61333534098</v>
      </c>
      <c r="X193" s="9">
        <f t="shared" si="79"/>
        <v>4.1475949307306648</v>
      </c>
      <c r="Y193" s="9">
        <f t="shared" si="107"/>
        <v>33072.858899425773</v>
      </c>
      <c r="AA193" s="10">
        <f t="shared" si="80"/>
        <v>7542.4257517795395</v>
      </c>
      <c r="AB193" s="10">
        <f t="shared" si="108"/>
        <v>1387806.3383274339</v>
      </c>
      <c r="AC193" s="23"/>
      <c r="AD193" s="25">
        <f t="shared" si="81"/>
        <v>-7542.4257517795395</v>
      </c>
      <c r="AE193" s="25">
        <f t="shared" si="82"/>
        <v>-7542.4257517795395</v>
      </c>
      <c r="AF193" s="25">
        <f t="shared" si="83"/>
        <v>-15000</v>
      </c>
      <c r="AG193" s="25">
        <f t="shared" si="84"/>
        <v>0</v>
      </c>
      <c r="AH193" s="25">
        <f t="shared" si="85"/>
        <v>0</v>
      </c>
      <c r="AI193" s="25">
        <f t="shared" si="86"/>
        <v>0</v>
      </c>
      <c r="AJ193" s="25">
        <f t="shared" si="87"/>
        <v>0</v>
      </c>
      <c r="AK193" s="25">
        <f t="shared" si="88"/>
        <v>0</v>
      </c>
      <c r="AL193" s="25">
        <f t="shared" si="89"/>
        <v>0</v>
      </c>
      <c r="AM193" s="25">
        <f t="shared" si="90"/>
        <v>0</v>
      </c>
    </row>
    <row r="194" spans="1:39" x14ac:dyDescent="0.3">
      <c r="A194" s="4">
        <f t="shared" si="99"/>
        <v>185</v>
      </c>
      <c r="B194">
        <v>255.32869474634069</v>
      </c>
      <c r="C194" s="5">
        <f t="shared" si="75"/>
        <v>88</v>
      </c>
      <c r="D194" s="6">
        <f t="shared" si="91"/>
        <v>5.8999999999999997E-2</v>
      </c>
      <c r="E194" s="7">
        <f t="shared" si="76"/>
        <v>981712.67744081444</v>
      </c>
      <c r="F194" s="7">
        <f t="shared" si="92"/>
        <v>620179.76807576034</v>
      </c>
      <c r="G194" s="7">
        <f t="shared" si="77"/>
        <v>15000</v>
      </c>
      <c r="H194" s="7">
        <f t="shared" si="102"/>
        <v>1049014.0705219903</v>
      </c>
      <c r="I194" s="14">
        <f t="shared" si="93"/>
        <v>58.747803551425847</v>
      </c>
      <c r="J194" s="14">
        <f t="shared" si="103"/>
        <v>9668.8108510799211</v>
      </c>
      <c r="K194" s="18"/>
      <c r="L194" s="7">
        <f t="shared" si="78"/>
        <v>7542.4257517795395</v>
      </c>
      <c r="M194" s="7">
        <f t="shared" si="104"/>
        <v>671275.89190837916</v>
      </c>
      <c r="N194" s="14">
        <f t="shared" si="94"/>
        <v>29.540063091117322</v>
      </c>
      <c r="O194" s="13">
        <f t="shared" si="105"/>
        <v>7017.1823059953895</v>
      </c>
      <c r="P194" s="7">
        <f t="shared" si="95"/>
        <v>1791687.9989869199</v>
      </c>
      <c r="Q194" s="12">
        <f t="shared" si="100"/>
        <v>184</v>
      </c>
      <c r="R194" s="9">
        <v>255.32869474634069</v>
      </c>
      <c r="S194" s="11">
        <f t="shared" si="101"/>
        <v>5.8999999999999997E-2</v>
      </c>
      <c r="T194" s="10">
        <f t="shared" si="96"/>
        <v>3289359.0469976757</v>
      </c>
      <c r="U194" s="10">
        <f t="shared" si="106"/>
        <v>8444449.8943202831</v>
      </c>
      <c r="V194" s="10">
        <f t="shared" si="97"/>
        <v>1000</v>
      </c>
      <c r="W194" s="10">
        <f t="shared" si="98"/>
        <v>664105.61333534098</v>
      </c>
      <c r="X194" s="9">
        <f t="shared" si="79"/>
        <v>3.9165202367617233</v>
      </c>
      <c r="Y194" s="9">
        <f t="shared" si="107"/>
        <v>33076.775419662532</v>
      </c>
      <c r="AA194" s="10">
        <f t="shared" si="80"/>
        <v>7542.4257517795395</v>
      </c>
      <c r="AB194" s="10">
        <f t="shared" si="108"/>
        <v>1395348.7640792134</v>
      </c>
      <c r="AC194" s="23"/>
      <c r="AD194" s="25">
        <f t="shared" si="81"/>
        <v>-7542.4257517795395</v>
      </c>
      <c r="AE194" s="25">
        <f t="shared" si="82"/>
        <v>-7542.4257517795395</v>
      </c>
      <c r="AF194" s="25">
        <f t="shared" si="83"/>
        <v>-15000</v>
      </c>
      <c r="AG194" s="25">
        <f t="shared" si="84"/>
        <v>0</v>
      </c>
      <c r="AH194" s="25">
        <f t="shared" si="85"/>
        <v>0</v>
      </c>
      <c r="AI194" s="25">
        <f t="shared" si="86"/>
        <v>0</v>
      </c>
      <c r="AJ194" s="25">
        <f t="shared" si="87"/>
        <v>0</v>
      </c>
      <c r="AK194" s="25">
        <f t="shared" si="88"/>
        <v>0</v>
      </c>
      <c r="AL194" s="25">
        <f t="shared" si="89"/>
        <v>0</v>
      </c>
      <c r="AM194" s="25">
        <f t="shared" si="90"/>
        <v>0</v>
      </c>
    </row>
    <row r="195" spans="1:39" x14ac:dyDescent="0.3">
      <c r="A195" s="4">
        <f t="shared" si="99"/>
        <v>186</v>
      </c>
      <c r="B195">
        <v>246.13686173547242</v>
      </c>
      <c r="C195" s="5">
        <f t="shared" si="75"/>
        <v>89</v>
      </c>
      <c r="D195" s="6">
        <f t="shared" si="91"/>
        <v>-3.6000000000000004E-2</v>
      </c>
      <c r="E195" s="7">
        <f t="shared" si="76"/>
        <v>997498.89571919874</v>
      </c>
      <c r="F195" s="7">
        <f t="shared" si="92"/>
        <v>598817.2964250329</v>
      </c>
      <c r="G195" s="7">
        <f t="shared" si="77"/>
        <v>15000</v>
      </c>
      <c r="H195" s="7">
        <f t="shared" si="102"/>
        <v>1064014.0705219903</v>
      </c>
      <c r="I195" s="14">
        <f t="shared" si="93"/>
        <v>60.941704928864986</v>
      </c>
      <c r="J195" s="14">
        <f t="shared" si="103"/>
        <v>9729.752556008787</v>
      </c>
      <c r="K195" s="18"/>
      <c r="L195" s="7">
        <f t="shared" si="78"/>
        <v>7542.4257517795395</v>
      </c>
      <c r="M195" s="7">
        <f t="shared" si="104"/>
        <v>678818.31766015873</v>
      </c>
      <c r="N195" s="14">
        <f t="shared" si="94"/>
        <v>30.643218974188091</v>
      </c>
      <c r="O195" s="13">
        <f t="shared" si="105"/>
        <v>7047.8255249695776</v>
      </c>
      <c r="P195" s="7">
        <f t="shared" si="95"/>
        <v>1734729.6567751702</v>
      </c>
      <c r="Q195" s="12">
        <f t="shared" si="100"/>
        <v>185</v>
      </c>
      <c r="R195" s="9">
        <v>246.13686173547242</v>
      </c>
      <c r="S195" s="11">
        <f t="shared" si="101"/>
        <v>-3.6000000000000004E-2</v>
      </c>
      <c r="T195" s="10">
        <f t="shared" si="96"/>
        <v>3324375.6516890335</v>
      </c>
      <c r="U195" s="10">
        <f t="shared" si="106"/>
        <v>8141413.6981247524</v>
      </c>
      <c r="V195" s="10">
        <f t="shared" si="97"/>
        <v>1000</v>
      </c>
      <c r="W195" s="10">
        <f t="shared" si="98"/>
        <v>665105.61333534098</v>
      </c>
      <c r="X195" s="9">
        <f t="shared" si="79"/>
        <v>4.0627803285909989</v>
      </c>
      <c r="Y195" s="9">
        <f t="shared" si="107"/>
        <v>33080.838199991122</v>
      </c>
      <c r="AA195" s="10">
        <f t="shared" si="80"/>
        <v>7542.4257517795395</v>
      </c>
      <c r="AB195" s="10">
        <f t="shared" si="108"/>
        <v>1402891.1898309928</v>
      </c>
      <c r="AC195" s="23"/>
      <c r="AD195" s="25">
        <f t="shared" si="81"/>
        <v>-7542.4257517795395</v>
      </c>
      <c r="AE195" s="25">
        <f t="shared" si="82"/>
        <v>-7542.4257517795395</v>
      </c>
      <c r="AF195" s="25">
        <f t="shared" si="83"/>
        <v>-15000</v>
      </c>
      <c r="AG195" s="25">
        <f t="shared" si="84"/>
        <v>0</v>
      </c>
      <c r="AH195" s="25">
        <f t="shared" si="85"/>
        <v>0</v>
      </c>
      <c r="AI195" s="25">
        <f t="shared" si="86"/>
        <v>0</v>
      </c>
      <c r="AJ195" s="25">
        <f t="shared" si="87"/>
        <v>0</v>
      </c>
      <c r="AK195" s="25">
        <f t="shared" si="88"/>
        <v>0</v>
      </c>
      <c r="AL195" s="25">
        <f t="shared" si="89"/>
        <v>0</v>
      </c>
      <c r="AM195" s="25">
        <f t="shared" si="90"/>
        <v>0</v>
      </c>
    </row>
    <row r="196" spans="1:39" x14ac:dyDescent="0.3">
      <c r="A196" s="4">
        <f t="shared" si="99"/>
        <v>187</v>
      </c>
      <c r="B196">
        <v>254.50551503447849</v>
      </c>
      <c r="C196" s="5">
        <f t="shared" si="75"/>
        <v>90</v>
      </c>
      <c r="D196" s="6">
        <f t="shared" si="91"/>
        <v>3.400000000000003E-2</v>
      </c>
      <c r="E196" s="7">
        <f t="shared" si="76"/>
        <v>1013416.6658165699</v>
      </c>
      <c r="F196" s="7">
        <f t="shared" si="92"/>
        <v>620211.08450348407</v>
      </c>
      <c r="G196" s="7">
        <f t="shared" si="77"/>
        <v>15000</v>
      </c>
      <c r="H196" s="7">
        <f t="shared" si="102"/>
        <v>1079014.0705219903</v>
      </c>
      <c r="I196" s="14">
        <f t="shared" si="93"/>
        <v>58.937819080140223</v>
      </c>
      <c r="J196" s="14">
        <f t="shared" si="103"/>
        <v>9788.6903750889269</v>
      </c>
      <c r="K196" s="18"/>
      <c r="L196" s="7">
        <f t="shared" si="78"/>
        <v>7542.4257517795395</v>
      </c>
      <c r="M196" s="7">
        <f t="shared" si="104"/>
        <v>686360.74341193831</v>
      </c>
      <c r="N196" s="14">
        <f t="shared" si="94"/>
        <v>29.63560829225154</v>
      </c>
      <c r="O196" s="13">
        <f t="shared" si="105"/>
        <v>7077.4611332618288</v>
      </c>
      <c r="P196" s="7">
        <f t="shared" si="95"/>
        <v>1801252.8908573056</v>
      </c>
      <c r="Q196" s="12">
        <f t="shared" si="100"/>
        <v>186</v>
      </c>
      <c r="R196" s="9">
        <v>254.50551503447849</v>
      </c>
      <c r="S196" s="11">
        <f t="shared" si="101"/>
        <v>3.400000000000003E-2</v>
      </c>
      <c r="T196" s="10">
        <f t="shared" si="96"/>
        <v>3359684.0614194865</v>
      </c>
      <c r="U196" s="10">
        <f t="shared" si="106"/>
        <v>8419255.7638609949</v>
      </c>
      <c r="V196" s="10">
        <f t="shared" si="97"/>
        <v>1000</v>
      </c>
      <c r="W196" s="10">
        <f t="shared" si="98"/>
        <v>666105.61333534098</v>
      </c>
      <c r="X196" s="9">
        <f t="shared" si="79"/>
        <v>3.9291879386760145</v>
      </c>
      <c r="Y196" s="9">
        <f t="shared" si="107"/>
        <v>33084.767387929794</v>
      </c>
      <c r="AA196" s="10">
        <f t="shared" si="80"/>
        <v>7542.4257517795395</v>
      </c>
      <c r="AB196" s="10">
        <f t="shared" si="108"/>
        <v>1410433.6155827723</v>
      </c>
      <c r="AC196" s="23"/>
      <c r="AD196" s="25">
        <f t="shared" si="81"/>
        <v>-7542.4257517795395</v>
      </c>
      <c r="AE196" s="25">
        <f t="shared" si="82"/>
        <v>-7542.4257517795395</v>
      </c>
      <c r="AF196" s="25">
        <f t="shared" si="83"/>
        <v>-15000</v>
      </c>
      <c r="AG196" s="25">
        <f t="shared" si="84"/>
        <v>0</v>
      </c>
      <c r="AH196" s="25">
        <f t="shared" si="85"/>
        <v>0</v>
      </c>
      <c r="AI196" s="25">
        <f t="shared" si="86"/>
        <v>0</v>
      </c>
      <c r="AJ196" s="25">
        <f t="shared" si="87"/>
        <v>0</v>
      </c>
      <c r="AK196" s="25">
        <f t="shared" si="88"/>
        <v>0</v>
      </c>
      <c r="AL196" s="25">
        <f t="shared" si="89"/>
        <v>0</v>
      </c>
      <c r="AM196" s="25">
        <f t="shared" si="90"/>
        <v>0</v>
      </c>
    </row>
    <row r="197" spans="1:39" x14ac:dyDescent="0.3">
      <c r="A197" s="4">
        <f t="shared" si="99"/>
        <v>188</v>
      </c>
      <c r="B197">
        <v>248.65188818868549</v>
      </c>
      <c r="C197" s="5">
        <f t="shared" si="75"/>
        <v>91</v>
      </c>
      <c r="D197" s="6">
        <f t="shared" si="91"/>
        <v>-2.2999999999999986E-2</v>
      </c>
      <c r="E197" s="7">
        <f t="shared" si="76"/>
        <v>1029467.0839980857</v>
      </c>
      <c r="F197" s="7">
        <f t="shared" si="92"/>
        <v>606923.22955990396</v>
      </c>
      <c r="G197" s="7">
        <f t="shared" si="77"/>
        <v>15000</v>
      </c>
      <c r="H197" s="7">
        <f t="shared" si="102"/>
        <v>1094014.0705219903</v>
      </c>
      <c r="I197" s="14">
        <f t="shared" si="93"/>
        <v>60.325301003214143</v>
      </c>
      <c r="J197" s="14">
        <f t="shared" si="103"/>
        <v>9849.0156760921418</v>
      </c>
      <c r="K197" s="18"/>
      <c r="L197" s="7">
        <f t="shared" si="78"/>
        <v>7542.4257517795395</v>
      </c>
      <c r="M197" s="7">
        <f t="shared" si="104"/>
        <v>693903.16916371789</v>
      </c>
      <c r="N197" s="14">
        <f t="shared" si="94"/>
        <v>30.333273584699629</v>
      </c>
      <c r="O197" s="13">
        <f t="shared" si="105"/>
        <v>7107.7944068465285</v>
      </c>
      <c r="P197" s="7">
        <f t="shared" si="95"/>
        <v>1767366.5001193671</v>
      </c>
      <c r="Q197" s="12">
        <f t="shared" si="100"/>
        <v>187</v>
      </c>
      <c r="R197" s="9">
        <v>248.65188818868549</v>
      </c>
      <c r="S197" s="11">
        <f t="shared" si="101"/>
        <v>-2.2999999999999986E-2</v>
      </c>
      <c r="T197" s="10">
        <f t="shared" si="96"/>
        <v>3395286.7078976934</v>
      </c>
      <c r="U197" s="10">
        <f t="shared" si="106"/>
        <v>8226589.8812921923</v>
      </c>
      <c r="V197" s="10">
        <f t="shared" si="97"/>
        <v>1000</v>
      </c>
      <c r="W197" s="10">
        <f t="shared" si="98"/>
        <v>667105.61333534098</v>
      </c>
      <c r="X197" s="9">
        <f t="shared" si="79"/>
        <v>4.0216867335476092</v>
      </c>
      <c r="Y197" s="9">
        <f t="shared" si="107"/>
        <v>33088.789074663342</v>
      </c>
      <c r="AA197" s="10">
        <f t="shared" si="80"/>
        <v>7542.4257517795395</v>
      </c>
      <c r="AB197" s="10">
        <f t="shared" si="108"/>
        <v>1417976.0413345518</v>
      </c>
      <c r="AC197" s="23"/>
      <c r="AD197" s="25">
        <f t="shared" si="81"/>
        <v>-7542.4257517795395</v>
      </c>
      <c r="AE197" s="25">
        <f t="shared" si="82"/>
        <v>-7542.4257517795395</v>
      </c>
      <c r="AF197" s="25">
        <f t="shared" si="83"/>
        <v>-15000</v>
      </c>
      <c r="AG197" s="25">
        <f t="shared" si="84"/>
        <v>0</v>
      </c>
      <c r="AH197" s="25">
        <f t="shared" si="85"/>
        <v>0</v>
      </c>
      <c r="AI197" s="25">
        <f t="shared" si="86"/>
        <v>0</v>
      </c>
      <c r="AJ197" s="25">
        <f t="shared" si="87"/>
        <v>0</v>
      </c>
      <c r="AK197" s="25">
        <f t="shared" si="88"/>
        <v>0</v>
      </c>
      <c r="AL197" s="25">
        <f t="shared" si="89"/>
        <v>0</v>
      </c>
      <c r="AM197" s="25">
        <f t="shared" si="90"/>
        <v>0</v>
      </c>
    </row>
    <row r="198" spans="1:39" x14ac:dyDescent="0.3">
      <c r="A198" s="4">
        <f t="shared" si="99"/>
        <v>189</v>
      </c>
      <c r="B198">
        <v>258.84661560442157</v>
      </c>
      <c r="C198" s="5">
        <f t="shared" si="75"/>
        <v>92</v>
      </c>
      <c r="D198" s="6">
        <f t="shared" si="91"/>
        <v>4.0999999999999912E-2</v>
      </c>
      <c r="E198" s="7">
        <f t="shared" si="76"/>
        <v>1045651.2556644478</v>
      </c>
      <c r="F198" s="7">
        <f t="shared" si="92"/>
        <v>632848.08197186003</v>
      </c>
      <c r="G198" s="7">
        <f t="shared" si="77"/>
        <v>15000</v>
      </c>
      <c r="H198" s="7">
        <f t="shared" si="102"/>
        <v>1109014.0705219903</v>
      </c>
      <c r="I198" s="14">
        <f t="shared" si="93"/>
        <v>57.949376564086599</v>
      </c>
      <c r="J198" s="14">
        <f t="shared" si="103"/>
        <v>9906.9650526562291</v>
      </c>
      <c r="K198" s="18"/>
      <c r="L198" s="7">
        <f t="shared" si="78"/>
        <v>7542.4257517795395</v>
      </c>
      <c r="M198" s="7">
        <f t="shared" si="104"/>
        <v>701445.59491549747</v>
      </c>
      <c r="N198" s="14">
        <f t="shared" si="94"/>
        <v>29.1385913397691</v>
      </c>
      <c r="O198" s="13">
        <f t="shared" si="105"/>
        <v>7136.9329981862975</v>
      </c>
      <c r="P198" s="7">
        <f t="shared" si="95"/>
        <v>1847370.9523760404</v>
      </c>
      <c r="Q198" s="12">
        <f t="shared" si="100"/>
        <v>188</v>
      </c>
      <c r="R198" s="9">
        <v>258.84661560442157</v>
      </c>
      <c r="S198" s="11">
        <f t="shared" si="101"/>
        <v>4.0999999999999912E-2</v>
      </c>
      <c r="T198" s="10">
        <f t="shared" si="96"/>
        <v>3431186.0430965521</v>
      </c>
      <c r="U198" s="10">
        <f t="shared" si="106"/>
        <v>8564921.0664251707</v>
      </c>
      <c r="V198" s="10">
        <f t="shared" si="97"/>
        <v>1000</v>
      </c>
      <c r="W198" s="10">
        <f t="shared" si="98"/>
        <v>668105.61333534098</v>
      </c>
      <c r="X198" s="9">
        <f t="shared" si="79"/>
        <v>3.8632917709391066</v>
      </c>
      <c r="Y198" s="9">
        <f t="shared" si="107"/>
        <v>33092.652366434282</v>
      </c>
      <c r="AA198" s="10">
        <f t="shared" si="80"/>
        <v>7542.4257517795395</v>
      </c>
      <c r="AB198" s="10">
        <f t="shared" si="108"/>
        <v>1425518.4670863312</v>
      </c>
      <c r="AC198" s="23"/>
      <c r="AD198" s="25">
        <f t="shared" si="81"/>
        <v>-7542.4257517795395</v>
      </c>
      <c r="AE198" s="25">
        <f t="shared" si="82"/>
        <v>-7542.4257517795395</v>
      </c>
      <c r="AF198" s="25">
        <f t="shared" si="83"/>
        <v>-15000</v>
      </c>
      <c r="AG198" s="25">
        <f t="shared" si="84"/>
        <v>0</v>
      </c>
      <c r="AH198" s="25">
        <f t="shared" si="85"/>
        <v>0</v>
      </c>
      <c r="AI198" s="25">
        <f t="shared" si="86"/>
        <v>0</v>
      </c>
      <c r="AJ198" s="25">
        <f t="shared" si="87"/>
        <v>0</v>
      </c>
      <c r="AK198" s="25">
        <f t="shared" si="88"/>
        <v>0</v>
      </c>
      <c r="AL198" s="25">
        <f t="shared" si="89"/>
        <v>0</v>
      </c>
      <c r="AM198" s="25">
        <f t="shared" si="90"/>
        <v>0</v>
      </c>
    </row>
    <row r="199" spans="1:39" x14ac:dyDescent="0.3">
      <c r="A199" s="4">
        <f t="shared" si="99"/>
        <v>190</v>
      </c>
      <c r="B199">
        <v>258.84661560442157</v>
      </c>
      <c r="C199" s="5">
        <f t="shared" si="75"/>
        <v>93</v>
      </c>
      <c r="D199" s="6">
        <f t="shared" si="91"/>
        <v>0</v>
      </c>
      <c r="E199" s="7">
        <f t="shared" si="76"/>
        <v>1061970.2954280286</v>
      </c>
      <c r="F199" s="7">
        <f t="shared" si="92"/>
        <v>633848.08197186003</v>
      </c>
      <c r="G199" s="7">
        <f t="shared" si="77"/>
        <v>15000</v>
      </c>
      <c r="H199" s="7">
        <f t="shared" si="102"/>
        <v>1124014.0705219903</v>
      </c>
      <c r="I199" s="14">
        <f t="shared" si="93"/>
        <v>57.949376564086599</v>
      </c>
      <c r="J199" s="14">
        <f t="shared" si="103"/>
        <v>9964.9144292203164</v>
      </c>
      <c r="K199" s="18"/>
      <c r="L199" s="7">
        <f t="shared" si="78"/>
        <v>7542.4257517795395</v>
      </c>
      <c r="M199" s="7">
        <f t="shared" si="104"/>
        <v>708988.02066727704</v>
      </c>
      <c r="N199" s="14">
        <f t="shared" si="94"/>
        <v>29.1385913397691</v>
      </c>
      <c r="O199" s="13">
        <f t="shared" si="105"/>
        <v>7166.0715895260664</v>
      </c>
      <c r="P199" s="7">
        <f t="shared" si="95"/>
        <v>1854913.3781278201</v>
      </c>
      <c r="Q199" s="12">
        <f t="shared" si="100"/>
        <v>189</v>
      </c>
      <c r="R199" s="9">
        <v>258.84661560442157</v>
      </c>
      <c r="S199" s="11">
        <f t="shared" si="101"/>
        <v>0</v>
      </c>
      <c r="T199" s="10">
        <f t="shared" si="96"/>
        <v>3467384.5394220664</v>
      </c>
      <c r="U199" s="10">
        <f t="shared" si="106"/>
        <v>8565921.0664251707</v>
      </c>
      <c r="V199" s="10">
        <f t="shared" si="97"/>
        <v>1000</v>
      </c>
      <c r="W199" s="10">
        <f t="shared" si="98"/>
        <v>669105.61333534098</v>
      </c>
      <c r="X199" s="9">
        <f t="shared" si="79"/>
        <v>3.8632917709391066</v>
      </c>
      <c r="Y199" s="9">
        <f t="shared" si="107"/>
        <v>33096.515658205222</v>
      </c>
      <c r="AA199" s="10">
        <f t="shared" si="80"/>
        <v>7542.4257517795395</v>
      </c>
      <c r="AB199" s="10">
        <f t="shared" si="108"/>
        <v>1433060.8928381107</v>
      </c>
      <c r="AC199" s="23"/>
      <c r="AD199" s="25">
        <f t="shared" si="81"/>
        <v>-7542.4257517795395</v>
      </c>
      <c r="AE199" s="25">
        <f t="shared" si="82"/>
        <v>-7542.4257517795395</v>
      </c>
      <c r="AF199" s="25">
        <f t="shared" si="83"/>
        <v>-15000</v>
      </c>
      <c r="AG199" s="25">
        <f t="shared" si="84"/>
        <v>0</v>
      </c>
      <c r="AH199" s="25">
        <f t="shared" si="85"/>
        <v>0</v>
      </c>
      <c r="AI199" s="25">
        <f t="shared" si="86"/>
        <v>0</v>
      </c>
      <c r="AJ199" s="25">
        <f t="shared" si="87"/>
        <v>0</v>
      </c>
      <c r="AK199" s="25">
        <f t="shared" si="88"/>
        <v>0</v>
      </c>
      <c r="AL199" s="25">
        <f t="shared" si="89"/>
        <v>0</v>
      </c>
      <c r="AM199" s="25">
        <f t="shared" si="90"/>
        <v>0</v>
      </c>
    </row>
    <row r="200" spans="1:39" x14ac:dyDescent="0.3">
      <c r="A200" s="4">
        <f t="shared" si="99"/>
        <v>191</v>
      </c>
      <c r="B200">
        <v>225.71424880705561</v>
      </c>
      <c r="C200" s="5">
        <f t="shared" si="75"/>
        <v>94</v>
      </c>
      <c r="D200" s="6">
        <f t="shared" si="91"/>
        <v>-0.128</v>
      </c>
      <c r="E200" s="7">
        <f t="shared" si="76"/>
        <v>1078425.3271896399</v>
      </c>
      <c r="F200" s="7">
        <f t="shared" si="92"/>
        <v>553587.52747946198</v>
      </c>
      <c r="G200" s="7">
        <f t="shared" si="77"/>
        <v>15000</v>
      </c>
      <c r="H200" s="7">
        <f t="shared" si="102"/>
        <v>1139014.0705219903</v>
      </c>
      <c r="I200" s="14">
        <f t="shared" si="93"/>
        <v>66.455707068906648</v>
      </c>
      <c r="J200" s="14">
        <f t="shared" si="103"/>
        <v>10031.370136289223</v>
      </c>
      <c r="K200" s="18"/>
      <c r="L200" s="7">
        <f t="shared" si="78"/>
        <v>7542.4257517795395</v>
      </c>
      <c r="M200" s="7">
        <f t="shared" si="104"/>
        <v>716530.44641905662</v>
      </c>
      <c r="N200" s="14">
        <f t="shared" si="94"/>
        <v>33.415815756615942</v>
      </c>
      <c r="O200" s="13">
        <f t="shared" si="105"/>
        <v>7199.4874052826826</v>
      </c>
      <c r="P200" s="7">
        <f t="shared" si="95"/>
        <v>1625026.8914792386</v>
      </c>
      <c r="Q200" s="12">
        <f t="shared" si="100"/>
        <v>190</v>
      </c>
      <c r="R200" s="9">
        <v>225.71424880705561</v>
      </c>
      <c r="S200" s="11">
        <f t="shared" si="101"/>
        <v>-0.128</v>
      </c>
      <c r="T200" s="10">
        <f t="shared" si="96"/>
        <v>3503884.6898836289</v>
      </c>
      <c r="U200" s="10">
        <f t="shared" si="106"/>
        <v>7470355.1699227486</v>
      </c>
      <c r="V200" s="10">
        <f t="shared" si="97"/>
        <v>1000</v>
      </c>
      <c r="W200" s="10">
        <f t="shared" si="98"/>
        <v>670105.61333534098</v>
      </c>
      <c r="X200" s="9">
        <f t="shared" si="79"/>
        <v>4.4303804712604435</v>
      </c>
      <c r="Y200" s="9">
        <f t="shared" si="107"/>
        <v>33100.946038676484</v>
      </c>
      <c r="AA200" s="10">
        <f t="shared" si="80"/>
        <v>7542.4257517795395</v>
      </c>
      <c r="AB200" s="10">
        <f t="shared" si="108"/>
        <v>1440603.3185898901</v>
      </c>
      <c r="AC200" s="23"/>
      <c r="AD200" s="25">
        <f t="shared" si="81"/>
        <v>-7542.4257517795395</v>
      </c>
      <c r="AE200" s="25">
        <f t="shared" si="82"/>
        <v>-7542.4257517795395</v>
      </c>
      <c r="AF200" s="25">
        <f t="shared" si="83"/>
        <v>-15000</v>
      </c>
      <c r="AG200" s="25">
        <f t="shared" si="84"/>
        <v>0</v>
      </c>
      <c r="AH200" s="25">
        <f t="shared" si="85"/>
        <v>0</v>
      </c>
      <c r="AI200" s="25">
        <f t="shared" si="86"/>
        <v>0</v>
      </c>
      <c r="AJ200" s="25">
        <f t="shared" si="87"/>
        <v>0</v>
      </c>
      <c r="AK200" s="25">
        <f t="shared" si="88"/>
        <v>0</v>
      </c>
      <c r="AL200" s="25">
        <f t="shared" si="89"/>
        <v>0</v>
      </c>
      <c r="AM200" s="25">
        <f t="shared" si="90"/>
        <v>0</v>
      </c>
    </row>
    <row r="201" spans="1:39" x14ac:dyDescent="0.3">
      <c r="A201" s="4">
        <f t="shared" si="99"/>
        <v>192</v>
      </c>
      <c r="B201">
        <v>237.90281824263661</v>
      </c>
      <c r="C201" s="5">
        <f t="shared" si="75"/>
        <v>95</v>
      </c>
      <c r="D201" s="6">
        <f t="shared" si="91"/>
        <v>5.3999999999999992E-2</v>
      </c>
      <c r="E201" s="7">
        <f t="shared" si="76"/>
        <v>1095017.4842159313</v>
      </c>
      <c r="F201" s="7">
        <f t="shared" si="92"/>
        <v>584535.253963353</v>
      </c>
      <c r="G201" s="7">
        <f t="shared" si="77"/>
        <v>15000</v>
      </c>
      <c r="H201" s="7">
        <f t="shared" si="102"/>
        <v>1154014.0705219903</v>
      </c>
      <c r="I201" s="14">
        <f t="shared" si="93"/>
        <v>63.050955473345965</v>
      </c>
      <c r="J201" s="14">
        <f t="shared" si="103"/>
        <v>10094.421091762568</v>
      </c>
      <c r="K201" s="18"/>
      <c r="L201" s="7">
        <f t="shared" si="78"/>
        <v>7542.4257517795395</v>
      </c>
      <c r="M201" s="7">
        <f t="shared" si="104"/>
        <v>724072.8721708362</v>
      </c>
      <c r="N201" s="14">
        <f t="shared" si="94"/>
        <v>31.703810015764649</v>
      </c>
      <c r="O201" s="13">
        <f t="shared" si="105"/>
        <v>7231.1912152984469</v>
      </c>
      <c r="P201" s="7">
        <f t="shared" si="95"/>
        <v>1720320.769370897</v>
      </c>
      <c r="Q201" s="12">
        <f t="shared" si="100"/>
        <v>191</v>
      </c>
      <c r="R201" s="9">
        <v>237.90281824263661</v>
      </c>
      <c r="S201" s="11">
        <f t="shared" si="101"/>
        <v>5.3999999999999992E-2</v>
      </c>
      <c r="T201" s="10">
        <f t="shared" si="96"/>
        <v>3540689.008265703</v>
      </c>
      <c r="U201" s="10">
        <f t="shared" si="106"/>
        <v>7874808.3490985772</v>
      </c>
      <c r="V201" s="10">
        <f t="shared" si="97"/>
        <v>1000</v>
      </c>
      <c r="W201" s="10">
        <f t="shared" si="98"/>
        <v>671105.61333534098</v>
      </c>
      <c r="X201" s="9">
        <f t="shared" si="79"/>
        <v>4.2033970315563982</v>
      </c>
      <c r="Y201" s="9">
        <f t="shared" si="107"/>
        <v>33105.149435708037</v>
      </c>
      <c r="AA201" s="10">
        <f t="shared" si="80"/>
        <v>7542.4257517795395</v>
      </c>
      <c r="AB201" s="10">
        <f t="shared" si="108"/>
        <v>1448145.7443416696</v>
      </c>
      <c r="AC201" s="23"/>
      <c r="AD201" s="25">
        <f t="shared" si="81"/>
        <v>-7542.4257517795395</v>
      </c>
      <c r="AE201" s="25">
        <f t="shared" si="82"/>
        <v>-7542.4257517795395</v>
      </c>
      <c r="AF201" s="25">
        <f t="shared" si="83"/>
        <v>-15000</v>
      </c>
      <c r="AG201" s="25">
        <f t="shared" si="84"/>
        <v>0</v>
      </c>
      <c r="AH201" s="25">
        <f t="shared" si="85"/>
        <v>0</v>
      </c>
      <c r="AI201" s="25">
        <f t="shared" si="86"/>
        <v>0</v>
      </c>
      <c r="AJ201" s="25">
        <f t="shared" si="87"/>
        <v>0</v>
      </c>
      <c r="AK201" s="25">
        <f t="shared" si="88"/>
        <v>0</v>
      </c>
      <c r="AL201" s="25">
        <f t="shared" si="89"/>
        <v>0</v>
      </c>
      <c r="AM201" s="25">
        <f t="shared" si="90"/>
        <v>0</v>
      </c>
    </row>
    <row r="202" spans="1:39" x14ac:dyDescent="0.3">
      <c r="A202" s="4">
        <f t="shared" si="99"/>
        <v>193</v>
      </c>
      <c r="B202">
        <v>224.34235760280632</v>
      </c>
      <c r="C202" s="5">
        <f t="shared" ref="C202:C265" si="109">IF(AND(A202&gt;=startm,A202&lt;=endm),A202-startm,"NA")</f>
        <v>96</v>
      </c>
      <c r="D202" s="6">
        <f t="shared" si="91"/>
        <v>-5.7000000000000037E-2</v>
      </c>
      <c r="E202" s="7">
        <f t="shared" ref="E202:E265" si="110">IF(C202="NA","NA",IF(C202=0,typical,(1+return/12)*typical*((1+return/12)^C202-1)/(return/12)))</f>
        <v>1111747.9092174417</v>
      </c>
      <c r="F202" s="7">
        <f t="shared" si="92"/>
        <v>552159.74448744184</v>
      </c>
      <c r="G202" s="7">
        <f t="shared" ref="G202:G265" si="111">IF(C202="NA","NA",IF(C202=0,typical,IF((F202-E202)&gt;0,IF(typical-(F202-E202)&lt;min,min,typical-(F202-E202)),IF((F202-E202)&lt;0,IF(typical-(F202-E202)&gt;max,max,typical-(F202-E202)),IF((E202-F202)=0,min,)))))</f>
        <v>15000</v>
      </c>
      <c r="H202" s="7">
        <f t="shared" si="102"/>
        <v>1169014.0705219903</v>
      </c>
      <c r="I202" s="14">
        <f t="shared" si="93"/>
        <v>66.862094881597002</v>
      </c>
      <c r="J202" s="14">
        <f t="shared" si="103"/>
        <v>10161.283186644165</v>
      </c>
      <c r="K202" s="18"/>
      <c r="L202" s="7">
        <f t="shared" ref="L202:L265" si="112">IF(C202="NA","NA",typical)</f>
        <v>7542.4257517795395</v>
      </c>
      <c r="M202" s="7">
        <f t="shared" si="104"/>
        <v>731615.29792261578</v>
      </c>
      <c r="N202" s="14">
        <f t="shared" si="94"/>
        <v>33.620159083525607</v>
      </c>
      <c r="O202" s="13">
        <f t="shared" si="105"/>
        <v>7264.8113743819722</v>
      </c>
      <c r="P202" s="7">
        <f t="shared" si="95"/>
        <v>1629804.9112685353</v>
      </c>
      <c r="Q202" s="12">
        <f t="shared" si="100"/>
        <v>192</v>
      </c>
      <c r="R202" s="9">
        <v>224.34235760280632</v>
      </c>
      <c r="S202" s="11">
        <f t="shared" si="101"/>
        <v>-5.7000000000000037E-2</v>
      </c>
      <c r="T202" s="10">
        <f t="shared" si="96"/>
        <v>3577800.0293009607</v>
      </c>
      <c r="U202" s="10">
        <f t="shared" si="106"/>
        <v>7426887.2731999578</v>
      </c>
      <c r="V202" s="10">
        <f t="shared" si="97"/>
        <v>1000</v>
      </c>
      <c r="W202" s="10">
        <f t="shared" si="98"/>
        <v>672105.61333534098</v>
      </c>
      <c r="X202" s="9">
        <f t="shared" ref="X202:X265" si="113">V202/R202</f>
        <v>4.4574729921064664</v>
      </c>
      <c r="Y202" s="9">
        <f t="shared" si="107"/>
        <v>33109.606908700145</v>
      </c>
      <c r="AA202" s="10">
        <f t="shared" ref="AA202:AA265" si="114">typical</f>
        <v>7542.4257517795395</v>
      </c>
      <c r="AB202" s="10">
        <f t="shared" si="108"/>
        <v>1455688.1700934491</v>
      </c>
      <c r="AC202" s="23"/>
      <c r="AD202" s="25">
        <f t="shared" ref="AD202:AD265" si="115">IF(A202=endm,E202,IF(C202="NA","NA",-typical))</f>
        <v>-7542.4257517795395</v>
      </c>
      <c r="AE202" s="25">
        <f t="shared" ref="AE202:AE265" si="116">IF(A202=endm,P202,IF(C202="NA","NA",-typical))</f>
        <v>-7542.4257517795395</v>
      </c>
      <c r="AF202" s="25">
        <f t="shared" ref="AF202:AF265" si="117">IF(A202=endm,F202,IF(C202="NA","NA",-G202))</f>
        <v>-15000</v>
      </c>
      <c r="AG202" s="25">
        <f t="shared" ref="AG202:AG265" si="118">IF(A202=endm,O202,0)</f>
        <v>0</v>
      </c>
      <c r="AH202" s="25">
        <f t="shared" ref="AH202:AH265" si="119">IF(A202=endm,J202,0)</f>
        <v>0</v>
      </c>
      <c r="AI202" s="25">
        <f t="shared" ref="AI202:AI265" si="120">IF(A202=endm,E202,0)</f>
        <v>0</v>
      </c>
      <c r="AJ202" s="25">
        <f t="shared" ref="AJ202:AJ265" si="121">IF(A202=endm,P202,0)</f>
        <v>0</v>
      </c>
      <c r="AK202" s="25">
        <f t="shared" ref="AK202:AK265" si="122">IF(A202=endm,F202,0)</f>
        <v>0</v>
      </c>
      <c r="AL202" s="25">
        <f t="shared" ref="AL202:AL265" si="123">IF(A202=endm,M202,0)</f>
        <v>0</v>
      </c>
      <c r="AM202" s="25">
        <f t="shared" ref="AM202:AM265" si="124">IF(A202=endm,H202,0)</f>
        <v>0</v>
      </c>
    </row>
    <row r="203" spans="1:39" x14ac:dyDescent="0.3">
      <c r="A203" s="4">
        <f t="shared" si="99"/>
        <v>194</v>
      </c>
      <c r="B203">
        <v>262.48055839528337</v>
      </c>
      <c r="C203" s="5">
        <f t="shared" si="109"/>
        <v>97</v>
      </c>
      <c r="D203" s="6">
        <f t="shared" ref="D203:D266" si="125">IF(C203="NA","NA",IF(C203=0,0,(B203-B202)/B202))</f>
        <v>0.1699999999999999</v>
      </c>
      <c r="E203" s="7">
        <f t="shared" si="110"/>
        <v>1128617.754427298</v>
      </c>
      <c r="F203" s="7">
        <f t="shared" ref="F203:F266" si="126">IF(C203="NA","NA",IF(C203=0,typical,(F202+IF(V202=typical,0,V202))*(1+D203)))</f>
        <v>647196.90105030697</v>
      </c>
      <c r="G203" s="7">
        <f t="shared" si="111"/>
        <v>15000</v>
      </c>
      <c r="H203" s="7">
        <f t="shared" si="102"/>
        <v>1184014.0705219903</v>
      </c>
      <c r="I203" s="14">
        <f t="shared" ref="I203:I266" si="127">IF(C203="NA","NA",G203/B203)</f>
        <v>57.147089642390604</v>
      </c>
      <c r="J203" s="14">
        <f t="shared" si="103"/>
        <v>10218.430276286555</v>
      </c>
      <c r="K203" s="18"/>
      <c r="L203" s="7">
        <f t="shared" si="112"/>
        <v>7542.4257517795395</v>
      </c>
      <c r="M203" s="7">
        <f t="shared" si="104"/>
        <v>739157.72367439535</v>
      </c>
      <c r="N203" s="14">
        <f t="shared" ref="N203:N266" si="128">IF(C203="NA","NA",L203/B203)</f>
        <v>28.735178703868044</v>
      </c>
      <c r="O203" s="13">
        <f t="shared" si="105"/>
        <v>7293.5465530858401</v>
      </c>
      <c r="P203" s="7">
        <f t="shared" ref="P203:P266" si="129">IF(C203="NA","NA",O203*B203)</f>
        <v>1914414.1719359655</v>
      </c>
      <c r="Q203" s="12">
        <f t="shared" si="100"/>
        <v>193</v>
      </c>
      <c r="R203" s="9">
        <v>262.48055839528337</v>
      </c>
      <c r="S203" s="11">
        <f t="shared" si="101"/>
        <v>0.1699999999999999</v>
      </c>
      <c r="T203" s="10">
        <f t="shared" ref="T203:T266" si="130">(1+return/12)*typical*((1+return/12)^Q203-1)/(return/12)</f>
        <v>3615220.3088448467</v>
      </c>
      <c r="U203" s="10">
        <f t="shared" si="106"/>
        <v>8690628.1096439492</v>
      </c>
      <c r="V203" s="10">
        <f t="shared" ref="V203:V266" si="131">IF((U203-T203)&gt;0,IF(typical-(U203-T203)&lt;min,min,typical-(U203-T203)),IF((U203-T203)&lt;0,IF(typical-(U203-T203)&gt;max,max,typical-(U203-T203)),IF((T203-U203)=0,min,)))</f>
        <v>1000</v>
      </c>
      <c r="W203" s="10">
        <f t="shared" ref="W203:W266" si="132">W202+V203</f>
        <v>673105.61333534098</v>
      </c>
      <c r="X203" s="9">
        <f t="shared" si="113"/>
        <v>3.8098059761593737</v>
      </c>
      <c r="Y203" s="9">
        <f t="shared" si="107"/>
        <v>33113.416714676307</v>
      </c>
      <c r="AA203" s="10">
        <f t="shared" si="114"/>
        <v>7542.4257517795395</v>
      </c>
      <c r="AB203" s="10">
        <f t="shared" si="108"/>
        <v>1463230.5958452285</v>
      </c>
      <c r="AC203" s="23"/>
      <c r="AD203" s="25">
        <f t="shared" si="115"/>
        <v>-7542.4257517795395</v>
      </c>
      <c r="AE203" s="25">
        <f t="shared" si="116"/>
        <v>-7542.4257517795395</v>
      </c>
      <c r="AF203" s="25">
        <f t="shared" si="117"/>
        <v>-15000</v>
      </c>
      <c r="AG203" s="25">
        <f t="shared" si="118"/>
        <v>0</v>
      </c>
      <c r="AH203" s="25">
        <f t="shared" si="119"/>
        <v>0</v>
      </c>
      <c r="AI203" s="25">
        <f t="shared" si="120"/>
        <v>0</v>
      </c>
      <c r="AJ203" s="25">
        <f t="shared" si="121"/>
        <v>0</v>
      </c>
      <c r="AK203" s="25">
        <f t="shared" si="122"/>
        <v>0</v>
      </c>
      <c r="AL203" s="25">
        <f t="shared" si="123"/>
        <v>0</v>
      </c>
      <c r="AM203" s="25">
        <f t="shared" si="124"/>
        <v>0</v>
      </c>
    </row>
    <row r="204" spans="1:39" x14ac:dyDescent="0.3">
      <c r="A204" s="4">
        <f t="shared" ref="A204:A267" si="133">A203+1</f>
        <v>195</v>
      </c>
      <c r="B204">
        <v>260.64319448651639</v>
      </c>
      <c r="C204" s="5">
        <f t="shared" si="109"/>
        <v>98</v>
      </c>
      <c r="D204" s="6">
        <f t="shared" si="125"/>
        <v>-6.9999999999999655E-3</v>
      </c>
      <c r="E204" s="7">
        <f t="shared" si="110"/>
        <v>1145628.1816805701</v>
      </c>
      <c r="F204" s="7">
        <f t="shared" si="126"/>
        <v>643659.52274295478</v>
      </c>
      <c r="G204" s="7">
        <f t="shared" si="111"/>
        <v>15000</v>
      </c>
      <c r="H204" s="7">
        <f t="shared" si="102"/>
        <v>1199014.0705219903</v>
      </c>
      <c r="I204" s="14">
        <f t="shared" si="127"/>
        <v>57.549939216908967</v>
      </c>
      <c r="J204" s="14">
        <f t="shared" si="103"/>
        <v>10275.980215503465</v>
      </c>
      <c r="K204" s="18"/>
      <c r="L204" s="7">
        <f t="shared" si="112"/>
        <v>7542.4257517795395</v>
      </c>
      <c r="M204" s="7">
        <f t="shared" si="104"/>
        <v>746700.14942617493</v>
      </c>
      <c r="N204" s="14">
        <f t="shared" si="128"/>
        <v>28.937742904197425</v>
      </c>
      <c r="O204" s="13">
        <f t="shared" si="105"/>
        <v>7322.4842959900379</v>
      </c>
      <c r="P204" s="7">
        <f t="shared" si="129"/>
        <v>1908555.6984841935</v>
      </c>
      <c r="Q204" s="12">
        <f t="shared" ref="Q204:Q267" si="134">Q203+1</f>
        <v>194</v>
      </c>
      <c r="R204" s="9">
        <v>260.64319448651639</v>
      </c>
      <c r="S204" s="11">
        <f t="shared" si="101"/>
        <v>-6.9999999999999655E-3</v>
      </c>
      <c r="T204" s="10">
        <f t="shared" si="130"/>
        <v>3652952.4240515982</v>
      </c>
      <c r="U204" s="10">
        <f t="shared" si="106"/>
        <v>8630786.712876441</v>
      </c>
      <c r="V204" s="10">
        <f t="shared" si="131"/>
        <v>1000</v>
      </c>
      <c r="W204" s="10">
        <f t="shared" si="132"/>
        <v>674105.61333534098</v>
      </c>
      <c r="X204" s="9">
        <f t="shared" si="113"/>
        <v>3.8366626144605975</v>
      </c>
      <c r="Y204" s="9">
        <f t="shared" si="107"/>
        <v>33117.25337729077</v>
      </c>
      <c r="AA204" s="10">
        <f t="shared" si="114"/>
        <v>7542.4257517795395</v>
      </c>
      <c r="AB204" s="10">
        <f t="shared" si="108"/>
        <v>1470773.021597008</v>
      </c>
      <c r="AC204" s="23"/>
      <c r="AD204" s="25">
        <f t="shared" si="115"/>
        <v>-7542.4257517795395</v>
      </c>
      <c r="AE204" s="25">
        <f t="shared" si="116"/>
        <v>-7542.4257517795395</v>
      </c>
      <c r="AF204" s="25">
        <f t="shared" si="117"/>
        <v>-15000</v>
      </c>
      <c r="AG204" s="25">
        <f t="shared" si="118"/>
        <v>0</v>
      </c>
      <c r="AH204" s="25">
        <f t="shared" si="119"/>
        <v>0</v>
      </c>
      <c r="AI204" s="25">
        <f t="shared" si="120"/>
        <v>0</v>
      </c>
      <c r="AJ204" s="25">
        <f t="shared" si="121"/>
        <v>0</v>
      </c>
      <c r="AK204" s="25">
        <f t="shared" si="122"/>
        <v>0</v>
      </c>
      <c r="AL204" s="25">
        <f t="shared" si="123"/>
        <v>0</v>
      </c>
      <c r="AM204" s="25">
        <f t="shared" si="124"/>
        <v>0</v>
      </c>
    </row>
    <row r="205" spans="1:39" x14ac:dyDescent="0.3">
      <c r="A205" s="4">
        <f t="shared" si="133"/>
        <v>196</v>
      </c>
      <c r="B205">
        <v>294.78745296425006</v>
      </c>
      <c r="C205" s="5">
        <f t="shared" si="109"/>
        <v>99</v>
      </c>
      <c r="D205" s="6">
        <f t="shared" si="125"/>
        <v>0.13100000000000009</v>
      </c>
      <c r="E205" s="7">
        <f t="shared" si="110"/>
        <v>1162780.3624942855</v>
      </c>
      <c r="F205" s="7">
        <f t="shared" si="126"/>
        <v>729109.92022228183</v>
      </c>
      <c r="G205" s="7">
        <f t="shared" si="111"/>
        <v>15000</v>
      </c>
      <c r="H205" s="7">
        <f t="shared" si="102"/>
        <v>1214014.0705219903</v>
      </c>
      <c r="I205" s="14">
        <f t="shared" si="127"/>
        <v>50.884119555180334</v>
      </c>
      <c r="J205" s="14">
        <f t="shared" si="103"/>
        <v>10326.864335058644</v>
      </c>
      <c r="K205" s="18"/>
      <c r="L205" s="7">
        <f t="shared" si="112"/>
        <v>7542.4257517795395</v>
      </c>
      <c r="M205" s="7">
        <f t="shared" si="104"/>
        <v>754242.57517795451</v>
      </c>
      <c r="N205" s="14">
        <f t="shared" si="128"/>
        <v>25.585979579308066</v>
      </c>
      <c r="O205" s="13">
        <f t="shared" si="105"/>
        <v>7348.0702755693464</v>
      </c>
      <c r="P205" s="7">
        <f t="shared" si="129"/>
        <v>2166118.9207374025</v>
      </c>
      <c r="Q205" s="12">
        <f t="shared" si="134"/>
        <v>195</v>
      </c>
      <c r="R205" s="9">
        <v>294.78745296425006</v>
      </c>
      <c r="S205" s="11">
        <f t="shared" si="101"/>
        <v>0.13100000000000009</v>
      </c>
      <c r="T205" s="10">
        <f t="shared" si="130"/>
        <v>3690998.973551739</v>
      </c>
      <c r="U205" s="10">
        <f t="shared" si="106"/>
        <v>9762550.772263255</v>
      </c>
      <c r="V205" s="10">
        <f t="shared" si="131"/>
        <v>1000</v>
      </c>
      <c r="W205" s="10">
        <f t="shared" si="132"/>
        <v>675105.61333534098</v>
      </c>
      <c r="X205" s="9">
        <f t="shared" si="113"/>
        <v>3.3922746370120223</v>
      </c>
      <c r="Y205" s="9">
        <f t="shared" si="107"/>
        <v>33120.645651927785</v>
      </c>
      <c r="AA205" s="10">
        <f t="shared" si="114"/>
        <v>7542.4257517795395</v>
      </c>
      <c r="AB205" s="10">
        <f t="shared" si="108"/>
        <v>1478315.4473487874</v>
      </c>
      <c r="AC205" s="23"/>
      <c r="AD205" s="25">
        <f t="shared" si="115"/>
        <v>-7542.4257517795395</v>
      </c>
      <c r="AE205" s="25">
        <f t="shared" si="116"/>
        <v>-7542.4257517795395</v>
      </c>
      <c r="AF205" s="25">
        <f t="shared" si="117"/>
        <v>-15000</v>
      </c>
      <c r="AG205" s="25">
        <f t="shared" si="118"/>
        <v>0</v>
      </c>
      <c r="AH205" s="25">
        <f t="shared" si="119"/>
        <v>0</v>
      </c>
      <c r="AI205" s="25">
        <f t="shared" si="120"/>
        <v>0</v>
      </c>
      <c r="AJ205" s="25">
        <f t="shared" si="121"/>
        <v>0</v>
      </c>
      <c r="AK205" s="25">
        <f t="shared" si="122"/>
        <v>0</v>
      </c>
      <c r="AL205" s="25">
        <f t="shared" si="123"/>
        <v>0</v>
      </c>
      <c r="AM205" s="25">
        <f t="shared" si="124"/>
        <v>0</v>
      </c>
    </row>
    <row r="206" spans="1:39" x14ac:dyDescent="0.3">
      <c r="A206" s="4">
        <f t="shared" si="133"/>
        <v>197</v>
      </c>
      <c r="B206">
        <v>288.30212899903654</v>
      </c>
      <c r="C206" s="5">
        <f t="shared" si="109"/>
        <v>100</v>
      </c>
      <c r="D206" s="6">
        <f t="shared" si="125"/>
        <v>-2.2000000000000079E-2</v>
      </c>
      <c r="E206" s="7">
        <f t="shared" si="110"/>
        <v>1180075.4781481151</v>
      </c>
      <c r="F206" s="7">
        <f t="shared" si="126"/>
        <v>714047.50197739154</v>
      </c>
      <c r="G206" s="7">
        <f t="shared" si="111"/>
        <v>15000</v>
      </c>
      <c r="H206" s="7">
        <f t="shared" si="102"/>
        <v>1229014.0705219903</v>
      </c>
      <c r="I206" s="14">
        <f t="shared" si="127"/>
        <v>52.028752101411392</v>
      </c>
      <c r="J206" s="14">
        <f t="shared" si="103"/>
        <v>10378.893087160055</v>
      </c>
      <c r="K206" s="18"/>
      <c r="L206" s="7">
        <f t="shared" si="112"/>
        <v>7542.4257517795395</v>
      </c>
      <c r="M206" s="7">
        <f t="shared" si="104"/>
        <v>761785.00092973409</v>
      </c>
      <c r="N206" s="14">
        <f t="shared" si="128"/>
        <v>26.161533312175941</v>
      </c>
      <c r="O206" s="13">
        <f t="shared" si="105"/>
        <v>7374.2318088815227</v>
      </c>
      <c r="P206" s="7">
        <f t="shared" si="129"/>
        <v>2126006.7302329591</v>
      </c>
      <c r="Q206" s="12">
        <f t="shared" si="134"/>
        <v>196</v>
      </c>
      <c r="R206" s="9">
        <v>288.30212899903654</v>
      </c>
      <c r="S206" s="11">
        <f t="shared" ref="S206:S269" si="135">(R206-R205)/R205</f>
        <v>-2.2000000000000079E-2</v>
      </c>
      <c r="T206" s="10">
        <f t="shared" si="130"/>
        <v>3729362.577631047</v>
      </c>
      <c r="U206" s="10">
        <f t="shared" si="106"/>
        <v>9548752.6552734617</v>
      </c>
      <c r="V206" s="10">
        <f t="shared" si="131"/>
        <v>1000</v>
      </c>
      <c r="W206" s="10">
        <f t="shared" si="132"/>
        <v>676105.61333534098</v>
      </c>
      <c r="X206" s="9">
        <f t="shared" si="113"/>
        <v>3.4685834734274259</v>
      </c>
      <c r="Y206" s="9">
        <f t="shared" si="107"/>
        <v>33124.114235401212</v>
      </c>
      <c r="AA206" s="10">
        <f t="shared" si="114"/>
        <v>7542.4257517795395</v>
      </c>
      <c r="AB206" s="10">
        <f t="shared" si="108"/>
        <v>1485857.8731005669</v>
      </c>
      <c r="AC206" s="23"/>
      <c r="AD206" s="25">
        <f t="shared" si="115"/>
        <v>-7542.4257517795395</v>
      </c>
      <c r="AE206" s="25">
        <f t="shared" si="116"/>
        <v>-7542.4257517795395</v>
      </c>
      <c r="AF206" s="25">
        <f t="shared" si="117"/>
        <v>-15000</v>
      </c>
      <c r="AG206" s="25">
        <f t="shared" si="118"/>
        <v>0</v>
      </c>
      <c r="AH206" s="25">
        <f t="shared" si="119"/>
        <v>0</v>
      </c>
      <c r="AI206" s="25">
        <f t="shared" si="120"/>
        <v>0</v>
      </c>
      <c r="AJ206" s="25">
        <f t="shared" si="121"/>
        <v>0</v>
      </c>
      <c r="AK206" s="25">
        <f t="shared" si="122"/>
        <v>0</v>
      </c>
      <c r="AL206" s="25">
        <f t="shared" si="123"/>
        <v>0</v>
      </c>
      <c r="AM206" s="25">
        <f t="shared" si="124"/>
        <v>0</v>
      </c>
    </row>
    <row r="207" spans="1:39" x14ac:dyDescent="0.3">
      <c r="A207" s="4">
        <f t="shared" si="133"/>
        <v>198</v>
      </c>
      <c r="B207">
        <v>296.66289074000855</v>
      </c>
      <c r="C207" s="5">
        <f t="shared" si="109"/>
        <v>101</v>
      </c>
      <c r="D207" s="6">
        <f t="shared" si="125"/>
        <v>2.8999999999999825E-2</v>
      </c>
      <c r="E207" s="7">
        <f t="shared" si="110"/>
        <v>1197514.7197657272</v>
      </c>
      <c r="F207" s="7">
        <f t="shared" si="126"/>
        <v>735783.87953473581</v>
      </c>
      <c r="G207" s="7">
        <f t="shared" si="111"/>
        <v>15000</v>
      </c>
      <c r="H207" s="7">
        <f t="shared" si="102"/>
        <v>1244014.0705219903</v>
      </c>
      <c r="I207" s="14">
        <f t="shared" si="127"/>
        <v>50.562441303606803</v>
      </c>
      <c r="J207" s="14">
        <f t="shared" si="103"/>
        <v>10429.455528463663</v>
      </c>
      <c r="K207" s="18"/>
      <c r="L207" s="7">
        <f t="shared" si="112"/>
        <v>7542.4257517795395</v>
      </c>
      <c r="M207" s="7">
        <f t="shared" si="104"/>
        <v>769327.42668151367</v>
      </c>
      <c r="N207" s="14">
        <f t="shared" si="128"/>
        <v>25.424230624077691</v>
      </c>
      <c r="O207" s="13">
        <f t="shared" si="105"/>
        <v>7399.6560395056003</v>
      </c>
      <c r="P207" s="7">
        <f t="shared" si="129"/>
        <v>2195203.3511614944</v>
      </c>
      <c r="Q207" s="12">
        <f t="shared" si="134"/>
        <v>197</v>
      </c>
      <c r="R207" s="9">
        <v>296.66289074000855</v>
      </c>
      <c r="S207" s="11">
        <f t="shared" si="135"/>
        <v>2.8999999999999825E-2</v>
      </c>
      <c r="T207" s="10">
        <f t="shared" si="130"/>
        <v>3768045.8784110164</v>
      </c>
      <c r="U207" s="10">
        <f t="shared" si="106"/>
        <v>9826695.4822763912</v>
      </c>
      <c r="V207" s="10">
        <f t="shared" si="131"/>
        <v>1000</v>
      </c>
      <c r="W207" s="10">
        <f t="shared" si="132"/>
        <v>677105.61333534098</v>
      </c>
      <c r="X207" s="9">
        <f t="shared" si="113"/>
        <v>3.3708294202404536</v>
      </c>
      <c r="Y207" s="9">
        <f t="shared" si="107"/>
        <v>33127.485064821449</v>
      </c>
      <c r="AA207" s="10">
        <f t="shared" si="114"/>
        <v>7542.4257517795395</v>
      </c>
      <c r="AB207" s="10">
        <f t="shared" si="108"/>
        <v>1493400.2988523464</v>
      </c>
      <c r="AC207" s="23"/>
      <c r="AD207" s="25">
        <f t="shared" si="115"/>
        <v>-7542.4257517795395</v>
      </c>
      <c r="AE207" s="25">
        <f t="shared" si="116"/>
        <v>-7542.4257517795395</v>
      </c>
      <c r="AF207" s="25">
        <f t="shared" si="117"/>
        <v>-15000</v>
      </c>
      <c r="AG207" s="25">
        <f t="shared" si="118"/>
        <v>0</v>
      </c>
      <c r="AH207" s="25">
        <f t="shared" si="119"/>
        <v>0</v>
      </c>
      <c r="AI207" s="25">
        <f t="shared" si="120"/>
        <v>0</v>
      </c>
      <c r="AJ207" s="25">
        <f t="shared" si="121"/>
        <v>0</v>
      </c>
      <c r="AK207" s="25">
        <f t="shared" si="122"/>
        <v>0</v>
      </c>
      <c r="AL207" s="25">
        <f t="shared" si="123"/>
        <v>0</v>
      </c>
      <c r="AM207" s="25">
        <f t="shared" si="124"/>
        <v>0</v>
      </c>
    </row>
    <row r="208" spans="1:39" x14ac:dyDescent="0.3">
      <c r="A208" s="4">
        <f t="shared" si="133"/>
        <v>199</v>
      </c>
      <c r="B208">
        <v>275.59982549746798</v>
      </c>
      <c r="C208" s="5">
        <f t="shared" si="109"/>
        <v>102</v>
      </c>
      <c r="D208" s="6">
        <f t="shared" si="125"/>
        <v>-7.0999999999999883E-2</v>
      </c>
      <c r="E208" s="7">
        <f t="shared" si="110"/>
        <v>1215099.2883968195</v>
      </c>
      <c r="F208" s="7">
        <f t="shared" si="126"/>
        <v>684472.22408776963</v>
      </c>
      <c r="G208" s="7">
        <f t="shared" si="111"/>
        <v>15000</v>
      </c>
      <c r="H208" s="7">
        <f t="shared" si="102"/>
        <v>1259014.0705219903</v>
      </c>
      <c r="I208" s="14">
        <f t="shared" si="127"/>
        <v>54.426739831654245</v>
      </c>
      <c r="J208" s="14">
        <f t="shared" si="103"/>
        <v>10483.882268295318</v>
      </c>
      <c r="K208" s="18"/>
      <c r="L208" s="7">
        <f t="shared" si="112"/>
        <v>7542.4257517795395</v>
      </c>
      <c r="M208" s="7">
        <f t="shared" si="104"/>
        <v>776869.85243329324</v>
      </c>
      <c r="N208" s="14">
        <f t="shared" si="128"/>
        <v>27.367309606111611</v>
      </c>
      <c r="O208" s="13">
        <f t="shared" si="105"/>
        <v>7427.0233491117124</v>
      </c>
      <c r="P208" s="7">
        <f t="shared" si="129"/>
        <v>2046886.3389808082</v>
      </c>
      <c r="Q208" s="12">
        <f t="shared" si="134"/>
        <v>198</v>
      </c>
      <c r="R208" s="9">
        <v>275.59982549746798</v>
      </c>
      <c r="S208" s="11">
        <f t="shared" si="135"/>
        <v>-7.0999999999999883E-2</v>
      </c>
      <c r="T208" s="10">
        <f t="shared" si="130"/>
        <v>3807051.5400308194</v>
      </c>
      <c r="U208" s="10">
        <f t="shared" si="106"/>
        <v>9129929.1030347683</v>
      </c>
      <c r="V208" s="10">
        <f t="shared" si="131"/>
        <v>1000</v>
      </c>
      <c r="W208" s="10">
        <f t="shared" si="132"/>
        <v>678105.61333534098</v>
      </c>
      <c r="X208" s="9">
        <f t="shared" si="113"/>
        <v>3.6284493221102831</v>
      </c>
      <c r="Y208" s="9">
        <f t="shared" si="107"/>
        <v>33131.113514143559</v>
      </c>
      <c r="AA208" s="10">
        <f t="shared" si="114"/>
        <v>7542.4257517795395</v>
      </c>
      <c r="AB208" s="10">
        <f t="shared" si="108"/>
        <v>1500942.7246041258</v>
      </c>
      <c r="AC208" s="23"/>
      <c r="AD208" s="25">
        <f t="shared" si="115"/>
        <v>-7542.4257517795395</v>
      </c>
      <c r="AE208" s="25">
        <f t="shared" si="116"/>
        <v>-7542.4257517795395</v>
      </c>
      <c r="AF208" s="25">
        <f t="shared" si="117"/>
        <v>-15000</v>
      </c>
      <c r="AG208" s="25">
        <f t="shared" si="118"/>
        <v>0</v>
      </c>
      <c r="AH208" s="25">
        <f t="shared" si="119"/>
        <v>0</v>
      </c>
      <c r="AI208" s="25">
        <f t="shared" si="120"/>
        <v>0</v>
      </c>
      <c r="AJ208" s="25">
        <f t="shared" si="121"/>
        <v>0</v>
      </c>
      <c r="AK208" s="25">
        <f t="shared" si="122"/>
        <v>0</v>
      </c>
      <c r="AL208" s="25">
        <f t="shared" si="123"/>
        <v>0</v>
      </c>
      <c r="AM208" s="25">
        <f t="shared" si="124"/>
        <v>0</v>
      </c>
    </row>
    <row r="209" spans="1:39" x14ac:dyDescent="0.3">
      <c r="A209" s="4">
        <f t="shared" si="133"/>
        <v>200</v>
      </c>
      <c r="B209">
        <v>272.01702776600087</v>
      </c>
      <c r="C209" s="5">
        <f t="shared" si="109"/>
        <v>103</v>
      </c>
      <c r="D209" s="6">
        <f t="shared" si="125"/>
        <v>-1.3000000000000097E-2</v>
      </c>
      <c r="E209" s="7">
        <f t="shared" si="110"/>
        <v>1232830.3950998366</v>
      </c>
      <c r="F209" s="7">
        <f t="shared" si="126"/>
        <v>676561.08517462853</v>
      </c>
      <c r="G209" s="7">
        <f t="shared" si="111"/>
        <v>15000</v>
      </c>
      <c r="H209" s="7">
        <f t="shared" si="102"/>
        <v>1274014.0705219903</v>
      </c>
      <c r="I209" s="14">
        <f t="shared" si="127"/>
        <v>55.143606719001269</v>
      </c>
      <c r="J209" s="14">
        <f t="shared" si="103"/>
        <v>10539.025875014318</v>
      </c>
      <c r="K209" s="18"/>
      <c r="L209" s="7">
        <f t="shared" si="112"/>
        <v>7542.4257517795395</v>
      </c>
      <c r="M209" s="7">
        <f t="shared" si="104"/>
        <v>784412.27818507282</v>
      </c>
      <c r="N209" s="14">
        <f t="shared" si="128"/>
        <v>27.727770624226562</v>
      </c>
      <c r="O209" s="13">
        <f t="shared" si="105"/>
        <v>7454.751119735939</v>
      </c>
      <c r="P209" s="7">
        <f t="shared" si="129"/>
        <v>2027819.242325837</v>
      </c>
      <c r="Q209" s="12">
        <f t="shared" si="134"/>
        <v>199</v>
      </c>
      <c r="R209" s="9">
        <v>272.01702776600087</v>
      </c>
      <c r="S209" s="11">
        <f t="shared" si="135"/>
        <v>-1.3000000000000097E-2</v>
      </c>
      <c r="T209" s="10">
        <f t="shared" si="130"/>
        <v>3846382.2488307869</v>
      </c>
      <c r="U209" s="10">
        <f t="shared" si="106"/>
        <v>9012227.0246953145</v>
      </c>
      <c r="V209" s="10">
        <f t="shared" si="131"/>
        <v>1000</v>
      </c>
      <c r="W209" s="10">
        <f t="shared" si="132"/>
        <v>679105.61333534098</v>
      </c>
      <c r="X209" s="9">
        <f t="shared" si="113"/>
        <v>3.6762404479334179</v>
      </c>
      <c r="Y209" s="9">
        <f t="shared" si="107"/>
        <v>33134.789754591489</v>
      </c>
      <c r="AA209" s="10">
        <f t="shared" si="114"/>
        <v>7542.4257517795395</v>
      </c>
      <c r="AB209" s="10">
        <f t="shared" si="108"/>
        <v>1508485.1503559053</v>
      </c>
      <c r="AC209" s="23"/>
      <c r="AD209" s="25">
        <f t="shared" si="115"/>
        <v>-7542.4257517795395</v>
      </c>
      <c r="AE209" s="25">
        <f t="shared" si="116"/>
        <v>-7542.4257517795395</v>
      </c>
      <c r="AF209" s="25">
        <f t="shared" si="117"/>
        <v>-15000</v>
      </c>
      <c r="AG209" s="25">
        <f t="shared" si="118"/>
        <v>0</v>
      </c>
      <c r="AH209" s="25">
        <f t="shared" si="119"/>
        <v>0</v>
      </c>
      <c r="AI209" s="25">
        <f t="shared" si="120"/>
        <v>0</v>
      </c>
      <c r="AJ209" s="25">
        <f t="shared" si="121"/>
        <v>0</v>
      </c>
      <c r="AK209" s="25">
        <f t="shared" si="122"/>
        <v>0</v>
      </c>
      <c r="AL209" s="25">
        <f t="shared" si="123"/>
        <v>0</v>
      </c>
      <c r="AM209" s="25">
        <f t="shared" si="124"/>
        <v>0</v>
      </c>
    </row>
    <row r="210" spans="1:39" x14ac:dyDescent="0.3">
      <c r="A210" s="4">
        <f t="shared" si="133"/>
        <v>201</v>
      </c>
      <c r="B210">
        <v>249.43961446142279</v>
      </c>
      <c r="C210" s="5">
        <f t="shared" si="109"/>
        <v>104</v>
      </c>
      <c r="D210" s="6">
        <f t="shared" si="125"/>
        <v>-8.3000000000000004E-2</v>
      </c>
      <c r="E210" s="7">
        <f t="shared" si="110"/>
        <v>1250709.2610253799</v>
      </c>
      <c r="F210" s="7">
        <f t="shared" si="126"/>
        <v>621323.51510513434</v>
      </c>
      <c r="G210" s="7">
        <f t="shared" si="111"/>
        <v>15000</v>
      </c>
      <c r="H210" s="7">
        <f t="shared" si="102"/>
        <v>1289014.0705219903</v>
      </c>
      <c r="I210" s="14">
        <f t="shared" si="127"/>
        <v>60.134794677209669</v>
      </c>
      <c r="J210" s="14">
        <f t="shared" si="103"/>
        <v>10599.160669691528</v>
      </c>
      <c r="K210" s="18"/>
      <c r="L210" s="7">
        <f t="shared" si="112"/>
        <v>7542.4257517795395</v>
      </c>
      <c r="M210" s="7">
        <f t="shared" si="104"/>
        <v>791954.7039368524</v>
      </c>
      <c r="N210" s="14">
        <f t="shared" si="128"/>
        <v>30.237481596757426</v>
      </c>
      <c r="O210" s="13">
        <f t="shared" si="105"/>
        <v>7484.9886013326968</v>
      </c>
      <c r="P210" s="7">
        <f t="shared" si="129"/>
        <v>1867052.6709645721</v>
      </c>
      <c r="Q210" s="12">
        <f t="shared" si="134"/>
        <v>200</v>
      </c>
      <c r="R210" s="9">
        <v>249.43961446142279</v>
      </c>
      <c r="S210" s="11">
        <f t="shared" si="135"/>
        <v>-8.3000000000000004E-2</v>
      </c>
      <c r="T210" s="10">
        <f t="shared" si="130"/>
        <v>3886040.7135374211</v>
      </c>
      <c r="U210" s="10">
        <f t="shared" si="106"/>
        <v>8265129.1816456039</v>
      </c>
      <c r="V210" s="10">
        <f t="shared" si="131"/>
        <v>1000</v>
      </c>
      <c r="W210" s="10">
        <f t="shared" si="132"/>
        <v>680105.61333534098</v>
      </c>
      <c r="X210" s="9">
        <f t="shared" si="113"/>
        <v>4.0089863118139784</v>
      </c>
      <c r="Y210" s="9">
        <f t="shared" si="107"/>
        <v>33138.798740903301</v>
      </c>
      <c r="AA210" s="10">
        <f t="shared" si="114"/>
        <v>7542.4257517795395</v>
      </c>
      <c r="AB210" s="10">
        <f t="shared" si="108"/>
        <v>1516027.5761076848</v>
      </c>
      <c r="AC210" s="23"/>
      <c r="AD210" s="25">
        <f t="shared" si="115"/>
        <v>-7542.4257517795395</v>
      </c>
      <c r="AE210" s="25">
        <f t="shared" si="116"/>
        <v>-7542.4257517795395</v>
      </c>
      <c r="AF210" s="25">
        <f t="shared" si="117"/>
        <v>-15000</v>
      </c>
      <c r="AG210" s="25">
        <f t="shared" si="118"/>
        <v>0</v>
      </c>
      <c r="AH210" s="25">
        <f t="shared" si="119"/>
        <v>0</v>
      </c>
      <c r="AI210" s="25">
        <f t="shared" si="120"/>
        <v>0</v>
      </c>
      <c r="AJ210" s="25">
        <f t="shared" si="121"/>
        <v>0</v>
      </c>
      <c r="AK210" s="25">
        <f t="shared" si="122"/>
        <v>0</v>
      </c>
      <c r="AL210" s="25">
        <f t="shared" si="123"/>
        <v>0</v>
      </c>
      <c r="AM210" s="25">
        <f t="shared" si="124"/>
        <v>0</v>
      </c>
    </row>
    <row r="211" spans="1:39" x14ac:dyDescent="0.3">
      <c r="A211" s="4">
        <f t="shared" si="133"/>
        <v>202</v>
      </c>
      <c r="B211">
        <v>240.21034872635013</v>
      </c>
      <c r="C211" s="5">
        <f t="shared" si="109"/>
        <v>105</v>
      </c>
      <c r="D211" s="6">
        <f t="shared" si="125"/>
        <v>-3.7000000000000061E-2</v>
      </c>
      <c r="E211" s="7">
        <f t="shared" si="110"/>
        <v>1268737.1175003024</v>
      </c>
      <c r="F211" s="7">
        <f t="shared" si="126"/>
        <v>599297.5450462444</v>
      </c>
      <c r="G211" s="7">
        <f t="shared" si="111"/>
        <v>15000</v>
      </c>
      <c r="H211" s="7">
        <f t="shared" si="102"/>
        <v>1304014.0705219903</v>
      </c>
      <c r="I211" s="14">
        <f t="shared" si="127"/>
        <v>62.445269654423342</v>
      </c>
      <c r="J211" s="14">
        <f t="shared" si="103"/>
        <v>10661.605939345951</v>
      </c>
      <c r="K211" s="18"/>
      <c r="L211" s="7">
        <f t="shared" si="112"/>
        <v>7542.4257517795395</v>
      </c>
      <c r="M211" s="7">
        <f t="shared" si="104"/>
        <v>799497.12968863198</v>
      </c>
      <c r="N211" s="14">
        <f t="shared" si="128"/>
        <v>31.399253994556002</v>
      </c>
      <c r="O211" s="13">
        <f t="shared" si="105"/>
        <v>7516.3878553272525</v>
      </c>
      <c r="P211" s="7">
        <f t="shared" si="129"/>
        <v>1805514.1478906623</v>
      </c>
      <c r="Q211" s="12">
        <f t="shared" si="134"/>
        <v>201</v>
      </c>
      <c r="R211" s="9">
        <v>240.21034872635013</v>
      </c>
      <c r="S211" s="11">
        <f t="shared" si="135"/>
        <v>-3.7000000000000061E-2</v>
      </c>
      <c r="T211" s="10">
        <f t="shared" si="130"/>
        <v>3926029.6654499434</v>
      </c>
      <c r="U211" s="10">
        <f t="shared" si="106"/>
        <v>7960282.4019247163</v>
      </c>
      <c r="V211" s="10">
        <f t="shared" si="131"/>
        <v>1000</v>
      </c>
      <c r="W211" s="10">
        <f t="shared" si="132"/>
        <v>681105.61333534098</v>
      </c>
      <c r="X211" s="9">
        <f t="shared" si="113"/>
        <v>4.1630179769615561</v>
      </c>
      <c r="Y211" s="9">
        <f t="shared" si="107"/>
        <v>33142.961758880265</v>
      </c>
      <c r="AA211" s="10">
        <f t="shared" si="114"/>
        <v>7542.4257517795395</v>
      </c>
      <c r="AB211" s="10">
        <f t="shared" si="108"/>
        <v>1523570.0018594642</v>
      </c>
      <c r="AC211" s="23"/>
      <c r="AD211" s="25">
        <f t="shared" si="115"/>
        <v>-7542.4257517795395</v>
      </c>
      <c r="AE211" s="25">
        <f t="shared" si="116"/>
        <v>-7542.4257517795395</v>
      </c>
      <c r="AF211" s="25">
        <f t="shared" si="117"/>
        <v>-15000</v>
      </c>
      <c r="AG211" s="25">
        <f t="shared" si="118"/>
        <v>0</v>
      </c>
      <c r="AH211" s="25">
        <f t="shared" si="119"/>
        <v>0</v>
      </c>
      <c r="AI211" s="25">
        <f t="shared" si="120"/>
        <v>0</v>
      </c>
      <c r="AJ211" s="25">
        <f t="shared" si="121"/>
        <v>0</v>
      </c>
      <c r="AK211" s="25">
        <f t="shared" si="122"/>
        <v>0</v>
      </c>
      <c r="AL211" s="25">
        <f t="shared" si="123"/>
        <v>0</v>
      </c>
      <c r="AM211" s="25">
        <f t="shared" si="124"/>
        <v>0</v>
      </c>
    </row>
    <row r="212" spans="1:39" x14ac:dyDescent="0.3">
      <c r="A212" s="4">
        <f t="shared" si="133"/>
        <v>203</v>
      </c>
      <c r="B212">
        <v>219.31204838715769</v>
      </c>
      <c r="C212" s="5">
        <f t="shared" si="109"/>
        <v>106</v>
      </c>
      <c r="D212" s="6">
        <f t="shared" si="125"/>
        <v>-8.6999999999999938E-2</v>
      </c>
      <c r="E212" s="7">
        <f t="shared" si="110"/>
        <v>1286915.2061125159</v>
      </c>
      <c r="F212" s="7">
        <f t="shared" si="126"/>
        <v>548071.65862722113</v>
      </c>
      <c r="G212" s="7">
        <f t="shared" si="111"/>
        <v>15000</v>
      </c>
      <c r="H212" s="7">
        <f t="shared" si="102"/>
        <v>1319014.0705219903</v>
      </c>
      <c r="I212" s="14">
        <f t="shared" si="127"/>
        <v>68.395695130803219</v>
      </c>
      <c r="J212" s="14">
        <f t="shared" si="103"/>
        <v>10730.001634476754</v>
      </c>
      <c r="K212" s="18"/>
      <c r="L212" s="7">
        <f t="shared" si="112"/>
        <v>7542.4257517795395</v>
      </c>
      <c r="M212" s="7">
        <f t="shared" si="104"/>
        <v>807039.55544041155</v>
      </c>
      <c r="N212" s="14">
        <f t="shared" si="128"/>
        <v>34.391296817695505</v>
      </c>
      <c r="O212" s="13">
        <f t="shared" si="105"/>
        <v>7550.7791521449481</v>
      </c>
      <c r="P212" s="7">
        <f t="shared" si="129"/>
        <v>1655976.8427759544</v>
      </c>
      <c r="Q212" s="12">
        <f t="shared" si="134"/>
        <v>202</v>
      </c>
      <c r="R212" s="9">
        <v>219.31204838715769</v>
      </c>
      <c r="S212" s="11">
        <f t="shared" si="135"/>
        <v>-8.6999999999999938E-2</v>
      </c>
      <c r="T212" s="10">
        <f t="shared" si="130"/>
        <v>3966351.8586284043</v>
      </c>
      <c r="U212" s="10">
        <f t="shared" si="106"/>
        <v>7268650.8329572659</v>
      </c>
      <c r="V212" s="10">
        <f t="shared" si="131"/>
        <v>1000</v>
      </c>
      <c r="W212" s="10">
        <f t="shared" si="132"/>
        <v>682105.61333534098</v>
      </c>
      <c r="X212" s="9">
        <f t="shared" si="113"/>
        <v>4.5597130087202142</v>
      </c>
      <c r="Y212" s="9">
        <f t="shared" si="107"/>
        <v>33147.521471888984</v>
      </c>
      <c r="AA212" s="10">
        <f t="shared" si="114"/>
        <v>7542.4257517795395</v>
      </c>
      <c r="AB212" s="10">
        <f t="shared" si="108"/>
        <v>1531112.4276112437</v>
      </c>
      <c r="AC212" s="23"/>
      <c r="AD212" s="25">
        <f t="shared" si="115"/>
        <v>-7542.4257517795395</v>
      </c>
      <c r="AE212" s="25">
        <f t="shared" si="116"/>
        <v>-7542.4257517795395</v>
      </c>
      <c r="AF212" s="25">
        <f t="shared" si="117"/>
        <v>-15000</v>
      </c>
      <c r="AG212" s="25">
        <f t="shared" si="118"/>
        <v>0</v>
      </c>
      <c r="AH212" s="25">
        <f t="shared" si="119"/>
        <v>0</v>
      </c>
      <c r="AI212" s="25">
        <f t="shared" si="120"/>
        <v>0</v>
      </c>
      <c r="AJ212" s="25">
        <f t="shared" si="121"/>
        <v>0</v>
      </c>
      <c r="AK212" s="25">
        <f t="shared" si="122"/>
        <v>0</v>
      </c>
      <c r="AL212" s="25">
        <f t="shared" si="123"/>
        <v>0</v>
      </c>
      <c r="AM212" s="25">
        <f t="shared" si="124"/>
        <v>0</v>
      </c>
    </row>
    <row r="213" spans="1:39" x14ac:dyDescent="0.3">
      <c r="A213" s="4">
        <f t="shared" si="133"/>
        <v>204</v>
      </c>
      <c r="B213">
        <v>237.51494840329175</v>
      </c>
      <c r="C213" s="5">
        <f t="shared" si="109"/>
        <v>107</v>
      </c>
      <c r="D213" s="6">
        <f t="shared" si="125"/>
        <v>8.2999999999999893E-2</v>
      </c>
      <c r="E213" s="7">
        <f t="shared" si="110"/>
        <v>1305244.7787964977</v>
      </c>
      <c r="F213" s="7">
        <f t="shared" si="126"/>
        <v>594644.60629328049</v>
      </c>
      <c r="G213" s="7">
        <f t="shared" si="111"/>
        <v>15000</v>
      </c>
      <c r="H213" s="7">
        <f t="shared" si="102"/>
        <v>1334014.0705219903</v>
      </c>
      <c r="I213" s="14">
        <f t="shared" si="127"/>
        <v>63.153919788368626</v>
      </c>
      <c r="J213" s="14">
        <f t="shared" si="103"/>
        <v>10793.155554265122</v>
      </c>
      <c r="K213" s="18"/>
      <c r="L213" s="7">
        <f t="shared" si="112"/>
        <v>7542.4257517795395</v>
      </c>
      <c r="M213" s="7">
        <f t="shared" si="104"/>
        <v>814581.98119219113</v>
      </c>
      <c r="N213" s="14">
        <f t="shared" si="128"/>
        <v>31.755583395840731</v>
      </c>
      <c r="O213" s="13">
        <f t="shared" si="105"/>
        <v>7582.5347355407885</v>
      </c>
      <c r="P213" s="7">
        <f t="shared" si="129"/>
        <v>1800965.3464781379</v>
      </c>
      <c r="Q213" s="12">
        <f t="shared" si="134"/>
        <v>203</v>
      </c>
      <c r="R213" s="9">
        <v>237.51494840329175</v>
      </c>
      <c r="S213" s="11">
        <f t="shared" si="135"/>
        <v>8.2999999999999893E-2</v>
      </c>
      <c r="T213" s="10">
        <f t="shared" si="130"/>
        <v>4007010.0700833523</v>
      </c>
      <c r="U213" s="10">
        <f t="shared" si="106"/>
        <v>7873031.8520927187</v>
      </c>
      <c r="V213" s="10">
        <f t="shared" si="131"/>
        <v>1000</v>
      </c>
      <c r="W213" s="10">
        <f t="shared" si="132"/>
        <v>683105.61333534098</v>
      </c>
      <c r="X213" s="9">
        <f t="shared" si="113"/>
        <v>4.2102613192245748</v>
      </c>
      <c r="Y213" s="9">
        <f t="shared" si="107"/>
        <v>33151.731733208209</v>
      </c>
      <c r="AA213" s="10">
        <f t="shared" si="114"/>
        <v>7542.4257517795395</v>
      </c>
      <c r="AB213" s="10">
        <f t="shared" si="108"/>
        <v>1538654.8533630231</v>
      </c>
      <c r="AC213" s="23"/>
      <c r="AD213" s="25">
        <f t="shared" si="115"/>
        <v>-7542.4257517795395</v>
      </c>
      <c r="AE213" s="25">
        <f t="shared" si="116"/>
        <v>-7542.4257517795395</v>
      </c>
      <c r="AF213" s="25">
        <f t="shared" si="117"/>
        <v>-15000</v>
      </c>
      <c r="AG213" s="25">
        <f t="shared" si="118"/>
        <v>0</v>
      </c>
      <c r="AH213" s="25">
        <f t="shared" si="119"/>
        <v>0</v>
      </c>
      <c r="AI213" s="25">
        <f t="shared" si="120"/>
        <v>0</v>
      </c>
      <c r="AJ213" s="25">
        <f t="shared" si="121"/>
        <v>0</v>
      </c>
      <c r="AK213" s="25">
        <f t="shared" si="122"/>
        <v>0</v>
      </c>
      <c r="AL213" s="25">
        <f t="shared" si="123"/>
        <v>0</v>
      </c>
      <c r="AM213" s="25">
        <f t="shared" si="124"/>
        <v>0</v>
      </c>
    </row>
    <row r="214" spans="1:39" x14ac:dyDescent="0.3">
      <c r="A214" s="4">
        <f t="shared" si="133"/>
        <v>205</v>
      </c>
      <c r="B214">
        <v>260.31638345000778</v>
      </c>
      <c r="C214" s="5">
        <f t="shared" si="109"/>
        <v>108</v>
      </c>
      <c r="D214" s="6">
        <f t="shared" si="125"/>
        <v>9.6000000000000058E-2</v>
      </c>
      <c r="E214" s="7">
        <f t="shared" si="110"/>
        <v>1323727.0979195132</v>
      </c>
      <c r="F214" s="7">
        <f t="shared" si="126"/>
        <v>652826.48849743546</v>
      </c>
      <c r="G214" s="7">
        <f t="shared" si="111"/>
        <v>15000</v>
      </c>
      <c r="H214" s="7">
        <f t="shared" si="102"/>
        <v>1349014.0705219903</v>
      </c>
      <c r="I214" s="14">
        <f t="shared" si="127"/>
        <v>57.622189587927572</v>
      </c>
      <c r="J214" s="14">
        <f t="shared" si="103"/>
        <v>10850.77774385305</v>
      </c>
      <c r="K214" s="18"/>
      <c r="L214" s="7">
        <f t="shared" si="112"/>
        <v>7542.4257517795395</v>
      </c>
      <c r="M214" s="7">
        <f t="shared" si="104"/>
        <v>822124.40694397071</v>
      </c>
      <c r="N214" s="14">
        <f t="shared" si="128"/>
        <v>28.974072441460518</v>
      </c>
      <c r="O214" s="13">
        <f t="shared" si="105"/>
        <v>7611.508807982249</v>
      </c>
      <c r="P214" s="7">
        <f t="shared" si="129"/>
        <v>1981400.4454918187</v>
      </c>
      <c r="Q214" s="12">
        <f t="shared" si="134"/>
        <v>204</v>
      </c>
      <c r="R214" s="9">
        <v>260.31638345000778</v>
      </c>
      <c r="S214" s="11">
        <f t="shared" si="135"/>
        <v>9.6000000000000058E-2</v>
      </c>
      <c r="T214" s="10">
        <f t="shared" si="130"/>
        <v>4048007.0999670909</v>
      </c>
      <c r="U214" s="10">
        <f t="shared" si="106"/>
        <v>8629938.9098936208</v>
      </c>
      <c r="V214" s="10">
        <f t="shared" si="131"/>
        <v>1000</v>
      </c>
      <c r="W214" s="10">
        <f t="shared" si="132"/>
        <v>684105.61333534098</v>
      </c>
      <c r="X214" s="9">
        <f t="shared" si="113"/>
        <v>3.8414793058618382</v>
      </c>
      <c r="Y214" s="9">
        <f t="shared" si="107"/>
        <v>33155.573212514071</v>
      </c>
      <c r="AA214" s="10">
        <f t="shared" si="114"/>
        <v>7542.4257517795395</v>
      </c>
      <c r="AB214" s="10">
        <f t="shared" si="108"/>
        <v>1546197.2791148026</v>
      </c>
      <c r="AC214" s="23"/>
      <c r="AD214" s="25">
        <f t="shared" si="115"/>
        <v>-7542.4257517795395</v>
      </c>
      <c r="AE214" s="25">
        <f t="shared" si="116"/>
        <v>-7542.4257517795395</v>
      </c>
      <c r="AF214" s="25">
        <f t="shared" si="117"/>
        <v>-15000</v>
      </c>
      <c r="AG214" s="25">
        <f t="shared" si="118"/>
        <v>0</v>
      </c>
      <c r="AH214" s="25">
        <f t="shared" si="119"/>
        <v>0</v>
      </c>
      <c r="AI214" s="25">
        <f t="shared" si="120"/>
        <v>0</v>
      </c>
      <c r="AJ214" s="25">
        <f t="shared" si="121"/>
        <v>0</v>
      </c>
      <c r="AK214" s="25">
        <f t="shared" si="122"/>
        <v>0</v>
      </c>
      <c r="AL214" s="25">
        <f t="shared" si="123"/>
        <v>0</v>
      </c>
      <c r="AM214" s="25">
        <f t="shared" si="124"/>
        <v>0</v>
      </c>
    </row>
    <row r="215" spans="1:39" x14ac:dyDescent="0.3">
      <c r="A215" s="4">
        <f t="shared" si="133"/>
        <v>206</v>
      </c>
      <c r="B215">
        <v>267.34492580315799</v>
      </c>
      <c r="C215" s="5">
        <f t="shared" si="109"/>
        <v>109</v>
      </c>
      <c r="D215" s="6">
        <f t="shared" si="125"/>
        <v>2.7000000000000017E-2</v>
      </c>
      <c r="E215" s="7">
        <f t="shared" si="110"/>
        <v>1342363.4363685525</v>
      </c>
      <c r="F215" s="7">
        <f t="shared" si="126"/>
        <v>671479.80368686619</v>
      </c>
      <c r="G215" s="7">
        <f t="shared" si="111"/>
        <v>15000</v>
      </c>
      <c r="H215" s="7">
        <f t="shared" ref="H215:H278" si="136">IF(C215="NA","NA",IF(H214="NA",G215,H214+G215))</f>
        <v>1364014.0705219903</v>
      </c>
      <c r="I215" s="14">
        <f t="shared" si="127"/>
        <v>56.1072926854212</v>
      </c>
      <c r="J215" s="14">
        <f t="shared" ref="J215:J278" si="137">IF(C215="NA","NA",IF(J214="NA",I215,J214+I215))</f>
        <v>10906.885036538471</v>
      </c>
      <c r="K215" s="18"/>
      <c r="L215" s="7">
        <f t="shared" si="112"/>
        <v>7542.4257517795395</v>
      </c>
      <c r="M215" s="7">
        <f t="shared" ref="M215:M278" si="138">IF(C215="NA","NA",IF(M214="NA",L215,M214+L215))</f>
        <v>829666.83269575029</v>
      </c>
      <c r="N215" s="14">
        <f t="shared" si="128"/>
        <v>28.212339280876844</v>
      </c>
      <c r="O215" s="13">
        <f t="shared" ref="O215:O278" si="139">IF(C215="NA","NA",IF(O214="NA",N215,O214+N215))</f>
        <v>7639.7211472631261</v>
      </c>
      <c r="P215" s="7">
        <f t="shared" si="129"/>
        <v>2042440.6832718775</v>
      </c>
      <c r="Q215" s="12">
        <f t="shared" si="134"/>
        <v>205</v>
      </c>
      <c r="R215" s="9">
        <v>267.34492580315799</v>
      </c>
      <c r="S215" s="11">
        <f t="shared" si="135"/>
        <v>2.7000000000000017E-2</v>
      </c>
      <c r="T215" s="10">
        <f t="shared" si="130"/>
        <v>4089345.7717665266</v>
      </c>
      <c r="U215" s="10">
        <f t="shared" si="106"/>
        <v>8863974.2604607474</v>
      </c>
      <c r="V215" s="10">
        <f t="shared" si="131"/>
        <v>1000</v>
      </c>
      <c r="W215" s="10">
        <f t="shared" si="132"/>
        <v>685105.61333534098</v>
      </c>
      <c r="X215" s="9">
        <f t="shared" si="113"/>
        <v>3.7404861790280801</v>
      </c>
      <c r="Y215" s="9">
        <f t="shared" si="107"/>
        <v>33159.313698693099</v>
      </c>
      <c r="AA215" s="10">
        <f t="shared" si="114"/>
        <v>7542.4257517795395</v>
      </c>
      <c r="AB215" s="10">
        <f t="shared" si="108"/>
        <v>1553739.7048665821</v>
      </c>
      <c r="AC215" s="23"/>
      <c r="AD215" s="25">
        <f t="shared" si="115"/>
        <v>-7542.4257517795395</v>
      </c>
      <c r="AE215" s="25">
        <f t="shared" si="116"/>
        <v>-7542.4257517795395</v>
      </c>
      <c r="AF215" s="25">
        <f t="shared" si="117"/>
        <v>-15000</v>
      </c>
      <c r="AG215" s="25">
        <f t="shared" si="118"/>
        <v>0</v>
      </c>
      <c r="AH215" s="25">
        <f t="shared" si="119"/>
        <v>0</v>
      </c>
      <c r="AI215" s="25">
        <f t="shared" si="120"/>
        <v>0</v>
      </c>
      <c r="AJ215" s="25">
        <f t="shared" si="121"/>
        <v>0</v>
      </c>
      <c r="AK215" s="25">
        <f t="shared" si="122"/>
        <v>0</v>
      </c>
      <c r="AL215" s="25">
        <f t="shared" si="123"/>
        <v>0</v>
      </c>
      <c r="AM215" s="25">
        <f t="shared" si="124"/>
        <v>0</v>
      </c>
    </row>
    <row r="216" spans="1:39" x14ac:dyDescent="0.3">
      <c r="A216" s="4">
        <f t="shared" si="133"/>
        <v>207</v>
      </c>
      <c r="B216">
        <v>259.32457802906322</v>
      </c>
      <c r="C216" s="5">
        <f t="shared" si="109"/>
        <v>110</v>
      </c>
      <c r="D216" s="6">
        <f t="shared" si="125"/>
        <v>-3.0000000000000124E-2</v>
      </c>
      <c r="E216" s="7">
        <f t="shared" si="110"/>
        <v>1361155.0776380021</v>
      </c>
      <c r="F216" s="7">
        <f t="shared" si="126"/>
        <v>652305.40957626014</v>
      </c>
      <c r="G216" s="7">
        <f t="shared" si="111"/>
        <v>15000</v>
      </c>
      <c r="H216" s="7">
        <f t="shared" si="136"/>
        <v>1379014.0705219903</v>
      </c>
      <c r="I216" s="14">
        <f t="shared" si="127"/>
        <v>57.84256977878475</v>
      </c>
      <c r="J216" s="14">
        <f t="shared" si="137"/>
        <v>10964.727606317256</v>
      </c>
      <c r="K216" s="18"/>
      <c r="L216" s="7">
        <f t="shared" si="112"/>
        <v>7542.4257517795395</v>
      </c>
      <c r="M216" s="7">
        <f t="shared" si="138"/>
        <v>837209.25844752986</v>
      </c>
      <c r="N216" s="14">
        <f t="shared" si="128"/>
        <v>29.084885856574068</v>
      </c>
      <c r="O216" s="13">
        <f t="shared" si="139"/>
        <v>7668.8060331197003</v>
      </c>
      <c r="P216" s="7">
        <f t="shared" si="129"/>
        <v>1988709.8885255004</v>
      </c>
      <c r="Q216" s="12">
        <f t="shared" si="134"/>
        <v>206</v>
      </c>
      <c r="R216" s="9">
        <v>259.32457802906322</v>
      </c>
      <c r="S216" s="11">
        <f t="shared" si="135"/>
        <v>-3.0000000000000124E-2</v>
      </c>
      <c r="T216" s="10">
        <f t="shared" si="130"/>
        <v>4131028.9324976266</v>
      </c>
      <c r="U216" s="10">
        <f t="shared" si="106"/>
        <v>8599025.0326469243</v>
      </c>
      <c r="V216" s="10">
        <f t="shared" si="131"/>
        <v>1000</v>
      </c>
      <c r="W216" s="10">
        <f t="shared" si="132"/>
        <v>686105.61333534098</v>
      </c>
      <c r="X216" s="9">
        <f t="shared" si="113"/>
        <v>3.8561713185856501</v>
      </c>
      <c r="Y216" s="9">
        <f t="shared" si="107"/>
        <v>33163.169870011683</v>
      </c>
      <c r="AA216" s="10">
        <f t="shared" si="114"/>
        <v>7542.4257517795395</v>
      </c>
      <c r="AB216" s="10">
        <f t="shared" si="108"/>
        <v>1561282.1306183615</v>
      </c>
      <c r="AC216" s="23"/>
      <c r="AD216" s="25">
        <f t="shared" si="115"/>
        <v>-7542.4257517795395</v>
      </c>
      <c r="AE216" s="25">
        <f t="shared" si="116"/>
        <v>-7542.4257517795395</v>
      </c>
      <c r="AF216" s="25">
        <f t="shared" si="117"/>
        <v>-15000</v>
      </c>
      <c r="AG216" s="25">
        <f t="shared" si="118"/>
        <v>0</v>
      </c>
      <c r="AH216" s="25">
        <f t="shared" si="119"/>
        <v>0</v>
      </c>
      <c r="AI216" s="25">
        <f t="shared" si="120"/>
        <v>0</v>
      </c>
      <c r="AJ216" s="25">
        <f t="shared" si="121"/>
        <v>0</v>
      </c>
      <c r="AK216" s="25">
        <f t="shared" si="122"/>
        <v>0</v>
      </c>
      <c r="AL216" s="25">
        <f t="shared" si="123"/>
        <v>0</v>
      </c>
      <c r="AM216" s="25">
        <f t="shared" si="124"/>
        <v>0</v>
      </c>
    </row>
    <row r="217" spans="1:39" x14ac:dyDescent="0.3">
      <c r="A217" s="4">
        <f t="shared" si="133"/>
        <v>208</v>
      </c>
      <c r="B217">
        <v>289.1469045024055</v>
      </c>
      <c r="C217" s="5">
        <f t="shared" si="109"/>
        <v>111</v>
      </c>
      <c r="D217" s="6">
        <f t="shared" si="125"/>
        <v>0.11500000000000006</v>
      </c>
      <c r="E217" s="7">
        <f t="shared" si="110"/>
        <v>1380103.3159180295</v>
      </c>
      <c r="F217" s="7">
        <f t="shared" si="126"/>
        <v>728435.53167753003</v>
      </c>
      <c r="G217" s="7">
        <f t="shared" si="111"/>
        <v>15000</v>
      </c>
      <c r="H217" s="7">
        <f t="shared" si="136"/>
        <v>1394014.0705219903</v>
      </c>
      <c r="I217" s="14">
        <f t="shared" si="127"/>
        <v>51.876744196219505</v>
      </c>
      <c r="J217" s="14">
        <f t="shared" si="137"/>
        <v>11016.604350513475</v>
      </c>
      <c r="K217" s="18"/>
      <c r="L217" s="7">
        <f t="shared" si="112"/>
        <v>7542.4257517795395</v>
      </c>
      <c r="M217" s="7">
        <f t="shared" si="138"/>
        <v>844751.68419930944</v>
      </c>
      <c r="N217" s="14">
        <f t="shared" si="128"/>
        <v>26.085099422936384</v>
      </c>
      <c r="O217" s="13">
        <f t="shared" si="139"/>
        <v>7694.891132542637</v>
      </c>
      <c r="P217" s="7">
        <f t="shared" si="129"/>
        <v>2224953.9514577128</v>
      </c>
      <c r="Q217" s="12">
        <f t="shared" si="134"/>
        <v>207</v>
      </c>
      <c r="R217" s="9">
        <v>289.1469045024055</v>
      </c>
      <c r="S217" s="11">
        <f t="shared" si="135"/>
        <v>0.11500000000000006</v>
      </c>
      <c r="T217" s="10">
        <f t="shared" si="130"/>
        <v>4173059.452901484</v>
      </c>
      <c r="U217" s="10">
        <f t="shared" si="106"/>
        <v>9589027.9114013202</v>
      </c>
      <c r="V217" s="10">
        <f t="shared" si="131"/>
        <v>1000</v>
      </c>
      <c r="W217" s="10">
        <f t="shared" si="132"/>
        <v>687105.61333534098</v>
      </c>
      <c r="X217" s="9">
        <f t="shared" si="113"/>
        <v>3.4584496130813003</v>
      </c>
      <c r="Y217" s="9">
        <f t="shared" si="107"/>
        <v>33166.628319624768</v>
      </c>
      <c r="AA217" s="10">
        <f t="shared" si="114"/>
        <v>7542.4257517795395</v>
      </c>
      <c r="AB217" s="10">
        <f t="shared" si="108"/>
        <v>1568824.556370141</v>
      </c>
      <c r="AC217" s="23"/>
      <c r="AD217" s="25">
        <f t="shared" si="115"/>
        <v>-7542.4257517795395</v>
      </c>
      <c r="AE217" s="25">
        <f t="shared" si="116"/>
        <v>-7542.4257517795395</v>
      </c>
      <c r="AF217" s="25">
        <f t="shared" si="117"/>
        <v>-15000</v>
      </c>
      <c r="AG217" s="25">
        <f t="shared" si="118"/>
        <v>0</v>
      </c>
      <c r="AH217" s="25">
        <f t="shared" si="119"/>
        <v>0</v>
      </c>
      <c r="AI217" s="25">
        <f t="shared" si="120"/>
        <v>0</v>
      </c>
      <c r="AJ217" s="25">
        <f t="shared" si="121"/>
        <v>0</v>
      </c>
      <c r="AK217" s="25">
        <f t="shared" si="122"/>
        <v>0</v>
      </c>
      <c r="AL217" s="25">
        <f t="shared" si="123"/>
        <v>0</v>
      </c>
      <c r="AM217" s="25">
        <f t="shared" si="124"/>
        <v>0</v>
      </c>
    </row>
    <row r="218" spans="1:39" x14ac:dyDescent="0.3">
      <c r="A218" s="4">
        <f t="shared" si="133"/>
        <v>209</v>
      </c>
      <c r="B218">
        <v>281.33993808084057</v>
      </c>
      <c r="C218" s="5">
        <f t="shared" si="109"/>
        <v>112</v>
      </c>
      <c r="D218" s="6">
        <f t="shared" si="125"/>
        <v>-2.6999999999999958E-2</v>
      </c>
      <c r="E218" s="7">
        <f t="shared" si="110"/>
        <v>1399209.4561837243</v>
      </c>
      <c r="F218" s="7">
        <f t="shared" si="126"/>
        <v>709740.77232223679</v>
      </c>
      <c r="G218" s="7">
        <f t="shared" si="111"/>
        <v>15000</v>
      </c>
      <c r="H218" s="7">
        <f t="shared" si="136"/>
        <v>1409014.0705219903</v>
      </c>
      <c r="I218" s="14">
        <f t="shared" si="127"/>
        <v>53.316283860451698</v>
      </c>
      <c r="J218" s="14">
        <f t="shared" si="137"/>
        <v>11069.920634373926</v>
      </c>
      <c r="K218" s="18"/>
      <c r="L218" s="7">
        <f t="shared" si="112"/>
        <v>7542.4257517795395</v>
      </c>
      <c r="M218" s="7">
        <f t="shared" si="138"/>
        <v>852294.10995108902</v>
      </c>
      <c r="N218" s="14">
        <f t="shared" si="128"/>
        <v>26.808940825217249</v>
      </c>
      <c r="O218" s="13">
        <f t="shared" si="139"/>
        <v>7721.7000733678542</v>
      </c>
      <c r="P218" s="7">
        <f t="shared" si="129"/>
        <v>2172422.620520134</v>
      </c>
      <c r="Q218" s="12">
        <f t="shared" si="134"/>
        <v>208</v>
      </c>
      <c r="R218" s="9">
        <v>281.33993808084057</v>
      </c>
      <c r="S218" s="11">
        <f t="shared" si="135"/>
        <v>-2.6999999999999958E-2</v>
      </c>
      <c r="T218" s="10">
        <f t="shared" si="130"/>
        <v>4215440.2276420407</v>
      </c>
      <c r="U218" s="10">
        <f t="shared" si="106"/>
        <v>9331097.1577934846</v>
      </c>
      <c r="V218" s="10">
        <f t="shared" si="131"/>
        <v>1000</v>
      </c>
      <c r="W218" s="10">
        <f t="shared" si="132"/>
        <v>688105.61333534098</v>
      </c>
      <c r="X218" s="9">
        <f t="shared" si="113"/>
        <v>3.5544189240301134</v>
      </c>
      <c r="Y218" s="9">
        <f t="shared" si="107"/>
        <v>33170.1827385488</v>
      </c>
      <c r="AA218" s="10">
        <f t="shared" si="114"/>
        <v>7542.4257517795395</v>
      </c>
      <c r="AB218" s="10">
        <f t="shared" si="108"/>
        <v>1576366.9821219204</v>
      </c>
      <c r="AC218" s="23"/>
      <c r="AD218" s="25">
        <f t="shared" si="115"/>
        <v>-7542.4257517795395</v>
      </c>
      <c r="AE218" s="25">
        <f t="shared" si="116"/>
        <v>-7542.4257517795395</v>
      </c>
      <c r="AF218" s="25">
        <f t="shared" si="117"/>
        <v>-15000</v>
      </c>
      <c r="AG218" s="25">
        <f t="shared" si="118"/>
        <v>0</v>
      </c>
      <c r="AH218" s="25">
        <f t="shared" si="119"/>
        <v>0</v>
      </c>
      <c r="AI218" s="25">
        <f t="shared" si="120"/>
        <v>0</v>
      </c>
      <c r="AJ218" s="25">
        <f t="shared" si="121"/>
        <v>0</v>
      </c>
      <c r="AK218" s="25">
        <f t="shared" si="122"/>
        <v>0</v>
      </c>
      <c r="AL218" s="25">
        <f t="shared" si="123"/>
        <v>0</v>
      </c>
      <c r="AM218" s="25">
        <f t="shared" si="124"/>
        <v>0</v>
      </c>
    </row>
    <row r="219" spans="1:39" x14ac:dyDescent="0.3">
      <c r="A219" s="4">
        <f t="shared" si="133"/>
        <v>210</v>
      </c>
      <c r="B219">
        <v>319.32082972175402</v>
      </c>
      <c r="C219" s="5">
        <f t="shared" si="109"/>
        <v>113</v>
      </c>
      <c r="D219" s="6">
        <f t="shared" si="125"/>
        <v>0.13499999999999993</v>
      </c>
      <c r="E219" s="7">
        <f t="shared" si="110"/>
        <v>1418474.8142849661</v>
      </c>
      <c r="F219" s="7">
        <f t="shared" si="126"/>
        <v>806690.77658573876</v>
      </c>
      <c r="G219" s="7">
        <f t="shared" si="111"/>
        <v>15000</v>
      </c>
      <c r="H219" s="7">
        <f t="shared" si="136"/>
        <v>1424014.0705219903</v>
      </c>
      <c r="I219" s="14">
        <f t="shared" si="127"/>
        <v>46.97469943652132</v>
      </c>
      <c r="J219" s="14">
        <f t="shared" si="137"/>
        <v>11116.895333810447</v>
      </c>
      <c r="K219" s="18"/>
      <c r="L219" s="7">
        <f t="shared" si="112"/>
        <v>7542.4257517795395</v>
      </c>
      <c r="M219" s="7">
        <f t="shared" si="138"/>
        <v>859836.5357028686</v>
      </c>
      <c r="N219" s="14">
        <f t="shared" si="128"/>
        <v>23.620212180808149</v>
      </c>
      <c r="O219" s="13">
        <f t="shared" si="139"/>
        <v>7745.3202855486625</v>
      </c>
      <c r="P219" s="7">
        <f t="shared" si="129"/>
        <v>2473242.1000421317</v>
      </c>
      <c r="Q219" s="12">
        <f t="shared" si="134"/>
        <v>209</v>
      </c>
      <c r="R219" s="9">
        <v>319.32082972175402</v>
      </c>
      <c r="S219" s="11">
        <f t="shared" si="135"/>
        <v>0.13499999999999993</v>
      </c>
      <c r="T219" s="10">
        <f t="shared" si="130"/>
        <v>4258174.1755054351</v>
      </c>
      <c r="U219" s="10">
        <f t="shared" si="106"/>
        <v>10591930.274095606</v>
      </c>
      <c r="V219" s="10">
        <f t="shared" si="131"/>
        <v>1000</v>
      </c>
      <c r="W219" s="10">
        <f t="shared" si="132"/>
        <v>689105.61333534098</v>
      </c>
      <c r="X219" s="9">
        <f t="shared" si="113"/>
        <v>3.1316466291014216</v>
      </c>
      <c r="Y219" s="9">
        <f t="shared" si="107"/>
        <v>33173.314385177902</v>
      </c>
      <c r="AA219" s="10">
        <f t="shared" si="114"/>
        <v>7542.4257517795395</v>
      </c>
      <c r="AB219" s="10">
        <f t="shared" si="108"/>
        <v>1583909.4078736999</v>
      </c>
      <c r="AC219" s="23"/>
      <c r="AD219" s="25">
        <f t="shared" si="115"/>
        <v>-7542.4257517795395</v>
      </c>
      <c r="AE219" s="25">
        <f t="shared" si="116"/>
        <v>-7542.4257517795395</v>
      </c>
      <c r="AF219" s="25">
        <f t="shared" si="117"/>
        <v>-15000</v>
      </c>
      <c r="AG219" s="25">
        <f t="shared" si="118"/>
        <v>0</v>
      </c>
      <c r="AH219" s="25">
        <f t="shared" si="119"/>
        <v>0</v>
      </c>
      <c r="AI219" s="25">
        <f t="shared" si="120"/>
        <v>0</v>
      </c>
      <c r="AJ219" s="25">
        <f t="shared" si="121"/>
        <v>0</v>
      </c>
      <c r="AK219" s="25">
        <f t="shared" si="122"/>
        <v>0</v>
      </c>
      <c r="AL219" s="25">
        <f t="shared" si="123"/>
        <v>0</v>
      </c>
      <c r="AM219" s="25">
        <f t="shared" si="124"/>
        <v>0</v>
      </c>
    </row>
    <row r="220" spans="1:39" x14ac:dyDescent="0.3">
      <c r="A220" s="4">
        <f t="shared" si="133"/>
        <v>211</v>
      </c>
      <c r="B220">
        <v>326.98452963507611</v>
      </c>
      <c r="C220" s="5">
        <f t="shared" si="109"/>
        <v>114</v>
      </c>
      <c r="D220" s="6">
        <f t="shared" si="125"/>
        <v>2.3999999999999983E-2</v>
      </c>
      <c r="E220" s="7">
        <f t="shared" si="110"/>
        <v>1437900.7170370524</v>
      </c>
      <c r="F220" s="7">
        <f t="shared" si="126"/>
        <v>827075.35522379645</v>
      </c>
      <c r="G220" s="7">
        <f t="shared" si="111"/>
        <v>15000</v>
      </c>
      <c r="H220" s="7">
        <f t="shared" si="136"/>
        <v>1439014.0705219903</v>
      </c>
      <c r="I220" s="14">
        <f t="shared" si="127"/>
        <v>45.873729918477856</v>
      </c>
      <c r="J220" s="14">
        <f t="shared" si="137"/>
        <v>11162.769063728925</v>
      </c>
      <c r="K220" s="18"/>
      <c r="L220" s="7">
        <f t="shared" si="112"/>
        <v>7542.4257517795395</v>
      </c>
      <c r="M220" s="7">
        <f t="shared" si="138"/>
        <v>867378.96145464818</v>
      </c>
      <c r="N220" s="14">
        <f t="shared" si="128"/>
        <v>23.066613457820459</v>
      </c>
      <c r="O220" s="13">
        <f t="shared" si="139"/>
        <v>7768.386899006483</v>
      </c>
      <c r="P220" s="7">
        <f t="shared" si="129"/>
        <v>2540142.3361949222</v>
      </c>
      <c r="Q220" s="12">
        <f t="shared" si="134"/>
        <v>210</v>
      </c>
      <c r="R220" s="9">
        <v>326.98452963507611</v>
      </c>
      <c r="S220" s="11">
        <f t="shared" si="135"/>
        <v>2.3999999999999983E-2</v>
      </c>
      <c r="T220" s="10">
        <f t="shared" si="130"/>
        <v>4301264.2396010254</v>
      </c>
      <c r="U220" s="10">
        <f t="shared" si="106"/>
        <v>10847160.600673901</v>
      </c>
      <c r="V220" s="10">
        <f t="shared" si="131"/>
        <v>1000</v>
      </c>
      <c r="W220" s="10">
        <f t="shared" si="132"/>
        <v>690105.61333534098</v>
      </c>
      <c r="X220" s="9">
        <f t="shared" si="113"/>
        <v>3.0582486612318571</v>
      </c>
      <c r="Y220" s="9">
        <f t="shared" si="107"/>
        <v>33176.372633839135</v>
      </c>
      <c r="AA220" s="10">
        <f t="shared" si="114"/>
        <v>7542.4257517795395</v>
      </c>
      <c r="AB220" s="10">
        <f t="shared" si="108"/>
        <v>1591451.8336254794</v>
      </c>
      <c r="AC220" s="23"/>
      <c r="AD220" s="25">
        <f t="shared" si="115"/>
        <v>-7542.4257517795395</v>
      </c>
      <c r="AE220" s="25">
        <f t="shared" si="116"/>
        <v>-7542.4257517795395</v>
      </c>
      <c r="AF220" s="25">
        <f t="shared" si="117"/>
        <v>-15000</v>
      </c>
      <c r="AG220" s="25">
        <f t="shared" si="118"/>
        <v>0</v>
      </c>
      <c r="AH220" s="25">
        <f t="shared" si="119"/>
        <v>0</v>
      </c>
      <c r="AI220" s="25">
        <f t="shared" si="120"/>
        <v>0</v>
      </c>
      <c r="AJ220" s="25">
        <f t="shared" si="121"/>
        <v>0</v>
      </c>
      <c r="AK220" s="25">
        <f t="shared" si="122"/>
        <v>0</v>
      </c>
      <c r="AL220" s="25">
        <f t="shared" si="123"/>
        <v>0</v>
      </c>
      <c r="AM220" s="25">
        <f t="shared" si="124"/>
        <v>0</v>
      </c>
    </row>
    <row r="221" spans="1:39" x14ac:dyDescent="0.3">
      <c r="A221" s="4">
        <f t="shared" si="133"/>
        <v>212</v>
      </c>
      <c r="B221">
        <v>295.92099931974388</v>
      </c>
      <c r="C221" s="5">
        <f t="shared" si="109"/>
        <v>115</v>
      </c>
      <c r="D221" s="6">
        <f t="shared" si="125"/>
        <v>-9.5000000000000001E-2</v>
      </c>
      <c r="E221" s="7">
        <f t="shared" si="110"/>
        <v>1457488.5023120719</v>
      </c>
      <c r="F221" s="7">
        <f t="shared" si="126"/>
        <v>749408.19647753576</v>
      </c>
      <c r="G221" s="7">
        <f t="shared" si="111"/>
        <v>15000</v>
      </c>
      <c r="H221" s="7">
        <f t="shared" si="136"/>
        <v>1454014.0705219903</v>
      </c>
      <c r="I221" s="14">
        <f t="shared" si="127"/>
        <v>50.689204329809783</v>
      </c>
      <c r="J221" s="14">
        <f t="shared" si="137"/>
        <v>11213.458268058735</v>
      </c>
      <c r="K221" s="18"/>
      <c r="L221" s="7">
        <f t="shared" si="112"/>
        <v>7542.4257517795395</v>
      </c>
      <c r="M221" s="7">
        <f t="shared" si="138"/>
        <v>874921.38720642775</v>
      </c>
      <c r="N221" s="14">
        <f t="shared" si="128"/>
        <v>25.487970671624815</v>
      </c>
      <c r="O221" s="13">
        <f t="shared" si="139"/>
        <v>7793.8748696781076</v>
      </c>
      <c r="P221" s="7">
        <f t="shared" si="129"/>
        <v>2306371.2400081842</v>
      </c>
      <c r="Q221" s="12">
        <f t="shared" si="134"/>
        <v>211</v>
      </c>
      <c r="R221" s="9">
        <v>295.92099931974388</v>
      </c>
      <c r="S221" s="11">
        <f t="shared" si="135"/>
        <v>-9.5000000000000001E-2</v>
      </c>
      <c r="T221" s="10">
        <f t="shared" si="130"/>
        <v>4344713.387564077</v>
      </c>
      <c r="U221" s="10">
        <f t="shared" si="106"/>
        <v>9817585.3436098807</v>
      </c>
      <c r="V221" s="10">
        <f t="shared" si="131"/>
        <v>1000</v>
      </c>
      <c r="W221" s="10">
        <f t="shared" si="132"/>
        <v>691105.61333534098</v>
      </c>
      <c r="X221" s="9">
        <f t="shared" si="113"/>
        <v>3.3792802886539857</v>
      </c>
      <c r="Y221" s="9">
        <f t="shared" si="107"/>
        <v>33179.751914127788</v>
      </c>
      <c r="AA221" s="10">
        <f t="shared" si="114"/>
        <v>7542.4257517795395</v>
      </c>
      <c r="AB221" s="10">
        <f t="shared" si="108"/>
        <v>1598994.2593772588</v>
      </c>
      <c r="AC221" s="23"/>
      <c r="AD221" s="25">
        <f t="shared" si="115"/>
        <v>-7542.4257517795395</v>
      </c>
      <c r="AE221" s="25">
        <f t="shared" si="116"/>
        <v>-7542.4257517795395</v>
      </c>
      <c r="AF221" s="25">
        <f t="shared" si="117"/>
        <v>-15000</v>
      </c>
      <c r="AG221" s="25">
        <f t="shared" si="118"/>
        <v>0</v>
      </c>
      <c r="AH221" s="25">
        <f t="shared" si="119"/>
        <v>0</v>
      </c>
      <c r="AI221" s="25">
        <f t="shared" si="120"/>
        <v>0</v>
      </c>
      <c r="AJ221" s="25">
        <f t="shared" si="121"/>
        <v>0</v>
      </c>
      <c r="AK221" s="25">
        <f t="shared" si="122"/>
        <v>0</v>
      </c>
      <c r="AL221" s="25">
        <f t="shared" si="123"/>
        <v>0</v>
      </c>
      <c r="AM221" s="25">
        <f t="shared" si="124"/>
        <v>0</v>
      </c>
    </row>
    <row r="222" spans="1:39" x14ac:dyDescent="0.3">
      <c r="A222" s="4">
        <f t="shared" si="133"/>
        <v>213</v>
      </c>
      <c r="B222">
        <v>300.95165630817951</v>
      </c>
      <c r="C222" s="5">
        <f t="shared" si="109"/>
        <v>116</v>
      </c>
      <c r="D222" s="6">
        <f t="shared" si="125"/>
        <v>1.6999999999999925E-2</v>
      </c>
      <c r="E222" s="7">
        <f t="shared" si="110"/>
        <v>1477239.5191310495</v>
      </c>
      <c r="F222" s="7">
        <f t="shared" si="126"/>
        <v>763165.13581765385</v>
      </c>
      <c r="G222" s="7">
        <f t="shared" si="111"/>
        <v>15000</v>
      </c>
      <c r="H222" s="7">
        <f t="shared" si="136"/>
        <v>1469014.0705219903</v>
      </c>
      <c r="I222" s="14">
        <f t="shared" si="127"/>
        <v>49.841892163038139</v>
      </c>
      <c r="J222" s="14">
        <f t="shared" si="137"/>
        <v>11263.300160221774</v>
      </c>
      <c r="K222" s="18"/>
      <c r="L222" s="7">
        <f t="shared" si="112"/>
        <v>7542.4257517795395</v>
      </c>
      <c r="M222" s="7">
        <f t="shared" si="138"/>
        <v>882463.81295820733</v>
      </c>
      <c r="N222" s="14">
        <f t="shared" si="128"/>
        <v>25.061918064527845</v>
      </c>
      <c r="O222" s="13">
        <f t="shared" si="139"/>
        <v>7818.9367877426357</v>
      </c>
      <c r="P222" s="7">
        <f t="shared" si="129"/>
        <v>2353121.976840103</v>
      </c>
      <c r="Q222" s="12">
        <f t="shared" si="134"/>
        <v>212</v>
      </c>
      <c r="R222" s="9">
        <v>300.95165630817951</v>
      </c>
      <c r="S222" s="11">
        <f t="shared" si="135"/>
        <v>1.6999999999999925E-2</v>
      </c>
      <c r="T222" s="10">
        <f t="shared" si="130"/>
        <v>4388524.6117601544</v>
      </c>
      <c r="U222" s="10">
        <f t="shared" si="106"/>
        <v>9985501.2944512479</v>
      </c>
      <c r="V222" s="10">
        <f t="shared" si="131"/>
        <v>1000</v>
      </c>
      <c r="W222" s="10">
        <f t="shared" si="132"/>
        <v>692105.61333534098</v>
      </c>
      <c r="X222" s="9">
        <f t="shared" si="113"/>
        <v>3.3227928108692093</v>
      </c>
      <c r="Y222" s="9">
        <f t="shared" si="107"/>
        <v>33183.074706938656</v>
      </c>
      <c r="AA222" s="10">
        <f t="shared" si="114"/>
        <v>7542.4257517795395</v>
      </c>
      <c r="AB222" s="10">
        <f t="shared" si="108"/>
        <v>1606536.6851290383</v>
      </c>
      <c r="AC222" s="23"/>
      <c r="AD222" s="25">
        <f t="shared" si="115"/>
        <v>-7542.4257517795395</v>
      </c>
      <c r="AE222" s="25">
        <f t="shared" si="116"/>
        <v>-7542.4257517795395</v>
      </c>
      <c r="AF222" s="25">
        <f t="shared" si="117"/>
        <v>-15000</v>
      </c>
      <c r="AG222" s="25">
        <f t="shared" si="118"/>
        <v>0</v>
      </c>
      <c r="AH222" s="25">
        <f t="shared" si="119"/>
        <v>0</v>
      </c>
      <c r="AI222" s="25">
        <f t="shared" si="120"/>
        <v>0</v>
      </c>
      <c r="AJ222" s="25">
        <f t="shared" si="121"/>
        <v>0</v>
      </c>
      <c r="AK222" s="25">
        <f t="shared" si="122"/>
        <v>0</v>
      </c>
      <c r="AL222" s="25">
        <f t="shared" si="123"/>
        <v>0</v>
      </c>
      <c r="AM222" s="25">
        <f t="shared" si="124"/>
        <v>0</v>
      </c>
    </row>
    <row r="223" spans="1:39" x14ac:dyDescent="0.3">
      <c r="A223" s="4">
        <f t="shared" si="133"/>
        <v>214</v>
      </c>
      <c r="B223">
        <v>290.71929999370138</v>
      </c>
      <c r="C223" s="5">
        <f t="shared" si="109"/>
        <v>117</v>
      </c>
      <c r="D223" s="6">
        <f t="shared" si="125"/>
        <v>-3.4000000000000072E-2</v>
      </c>
      <c r="E223" s="7">
        <f t="shared" si="110"/>
        <v>1497155.1277568527</v>
      </c>
      <c r="F223" s="7">
        <f t="shared" si="126"/>
        <v>738183.52119985363</v>
      </c>
      <c r="G223" s="7">
        <f t="shared" si="111"/>
        <v>15000</v>
      </c>
      <c r="H223" s="7">
        <f t="shared" si="136"/>
        <v>1484014.0705219903</v>
      </c>
      <c r="I223" s="14">
        <f t="shared" si="127"/>
        <v>51.596161659459774</v>
      </c>
      <c r="J223" s="14">
        <f t="shared" si="137"/>
        <v>11314.896321881233</v>
      </c>
      <c r="K223" s="18"/>
      <c r="L223" s="7">
        <f t="shared" si="112"/>
        <v>7542.4257517795395</v>
      </c>
      <c r="M223" s="7">
        <f t="shared" si="138"/>
        <v>890006.23870998691</v>
      </c>
      <c r="N223" s="14">
        <f t="shared" si="128"/>
        <v>25.944014559552638</v>
      </c>
      <c r="O223" s="13">
        <f t="shared" si="139"/>
        <v>7844.8808023021884</v>
      </c>
      <c r="P223" s="7">
        <f t="shared" si="129"/>
        <v>2280658.2553793187</v>
      </c>
      <c r="Q223" s="12">
        <f t="shared" si="134"/>
        <v>213</v>
      </c>
      <c r="R223" s="9">
        <v>290.71929999370138</v>
      </c>
      <c r="S223" s="11">
        <f t="shared" si="135"/>
        <v>-3.4000000000000072E-2</v>
      </c>
      <c r="T223" s="10">
        <f t="shared" si="130"/>
        <v>4432700.9294912005</v>
      </c>
      <c r="U223" s="10">
        <f t="shared" si="106"/>
        <v>9646960.2504399046</v>
      </c>
      <c r="V223" s="10">
        <f t="shared" si="131"/>
        <v>1000</v>
      </c>
      <c r="W223" s="10">
        <f t="shared" si="132"/>
        <v>693105.61333534098</v>
      </c>
      <c r="X223" s="9">
        <f t="shared" si="113"/>
        <v>3.4397441106306519</v>
      </c>
      <c r="Y223" s="9">
        <f t="shared" si="107"/>
        <v>33186.51445104929</v>
      </c>
      <c r="AA223" s="10">
        <f t="shared" si="114"/>
        <v>7542.4257517795395</v>
      </c>
      <c r="AB223" s="10">
        <f t="shared" si="108"/>
        <v>1614079.1108808178</v>
      </c>
      <c r="AC223" s="23"/>
      <c r="AD223" s="25">
        <f t="shared" si="115"/>
        <v>-7542.4257517795395</v>
      </c>
      <c r="AE223" s="25">
        <f t="shared" si="116"/>
        <v>-7542.4257517795395</v>
      </c>
      <c r="AF223" s="25">
        <f t="shared" si="117"/>
        <v>-15000</v>
      </c>
      <c r="AG223" s="25">
        <f t="shared" si="118"/>
        <v>0</v>
      </c>
      <c r="AH223" s="25">
        <f t="shared" si="119"/>
        <v>0</v>
      </c>
      <c r="AI223" s="25">
        <f t="shared" si="120"/>
        <v>0</v>
      </c>
      <c r="AJ223" s="25">
        <f t="shared" si="121"/>
        <v>0</v>
      </c>
      <c r="AK223" s="25">
        <f t="shared" si="122"/>
        <v>0</v>
      </c>
      <c r="AL223" s="25">
        <f t="shared" si="123"/>
        <v>0</v>
      </c>
      <c r="AM223" s="25">
        <f t="shared" si="124"/>
        <v>0</v>
      </c>
    </row>
    <row r="224" spans="1:39" x14ac:dyDescent="0.3">
      <c r="A224" s="4">
        <f t="shared" si="133"/>
        <v>215</v>
      </c>
      <c r="B224">
        <v>274.43901919405408</v>
      </c>
      <c r="C224" s="5">
        <f t="shared" si="109"/>
        <v>118</v>
      </c>
      <c r="D224" s="6">
        <f t="shared" si="125"/>
        <v>-5.6000000000000077E-2</v>
      </c>
      <c r="E224" s="7">
        <f t="shared" si="110"/>
        <v>1517236.6997878712</v>
      </c>
      <c r="F224" s="7">
        <f t="shared" si="126"/>
        <v>697789.24401266174</v>
      </c>
      <c r="G224" s="7">
        <f t="shared" si="111"/>
        <v>15000</v>
      </c>
      <c r="H224" s="7">
        <f t="shared" si="136"/>
        <v>1499014.0705219903</v>
      </c>
      <c r="I224" s="14">
        <f t="shared" si="127"/>
        <v>54.656950910444685</v>
      </c>
      <c r="J224" s="14">
        <f t="shared" si="137"/>
        <v>11369.553272791678</v>
      </c>
      <c r="K224" s="18"/>
      <c r="L224" s="7">
        <f t="shared" si="112"/>
        <v>7542.4257517795395</v>
      </c>
      <c r="M224" s="7">
        <f t="shared" si="138"/>
        <v>897548.66446176649</v>
      </c>
      <c r="N224" s="14">
        <f t="shared" si="128"/>
        <v>27.483066270712541</v>
      </c>
      <c r="O224" s="13">
        <f t="shared" si="139"/>
        <v>7872.3638685729011</v>
      </c>
      <c r="P224" s="7">
        <f t="shared" si="129"/>
        <v>2160483.8188298563</v>
      </c>
      <c r="Q224" s="12">
        <f t="shared" si="134"/>
        <v>214</v>
      </c>
      <c r="R224" s="9">
        <v>274.43901919405408</v>
      </c>
      <c r="S224" s="11">
        <f t="shared" si="135"/>
        <v>-5.6000000000000077E-2</v>
      </c>
      <c r="T224" s="10">
        <f t="shared" si="130"/>
        <v>4477245.3832033398</v>
      </c>
      <c r="U224" s="10">
        <f t="shared" si="106"/>
        <v>9107674.4764152691</v>
      </c>
      <c r="V224" s="10">
        <f t="shared" si="131"/>
        <v>1000</v>
      </c>
      <c r="W224" s="10">
        <f t="shared" si="132"/>
        <v>694105.61333534098</v>
      </c>
      <c r="X224" s="9">
        <f t="shared" si="113"/>
        <v>3.6437967273629788</v>
      </c>
      <c r="Y224" s="9">
        <f t="shared" si="107"/>
        <v>33190.15824777665</v>
      </c>
      <c r="AA224" s="10">
        <f t="shared" si="114"/>
        <v>7542.4257517795395</v>
      </c>
      <c r="AB224" s="10">
        <f t="shared" si="108"/>
        <v>1621621.5366325972</v>
      </c>
      <c r="AC224" s="23"/>
      <c r="AD224" s="25">
        <f t="shared" si="115"/>
        <v>-7542.4257517795395</v>
      </c>
      <c r="AE224" s="25">
        <f t="shared" si="116"/>
        <v>-7542.4257517795395</v>
      </c>
      <c r="AF224" s="25">
        <f t="shared" si="117"/>
        <v>-15000</v>
      </c>
      <c r="AG224" s="25">
        <f t="shared" si="118"/>
        <v>0</v>
      </c>
      <c r="AH224" s="25">
        <f t="shared" si="119"/>
        <v>0</v>
      </c>
      <c r="AI224" s="25">
        <f t="shared" si="120"/>
        <v>0</v>
      </c>
      <c r="AJ224" s="25">
        <f t="shared" si="121"/>
        <v>0</v>
      </c>
      <c r="AK224" s="25">
        <f t="shared" si="122"/>
        <v>0</v>
      </c>
      <c r="AL224" s="25">
        <f t="shared" si="123"/>
        <v>0</v>
      </c>
      <c r="AM224" s="25">
        <f t="shared" si="124"/>
        <v>0</v>
      </c>
    </row>
    <row r="225" spans="1:39" x14ac:dyDescent="0.3">
      <c r="A225" s="4">
        <f t="shared" si="133"/>
        <v>216</v>
      </c>
      <c r="B225">
        <v>289.258726230533</v>
      </c>
      <c r="C225" s="5">
        <f t="shared" si="109"/>
        <v>119</v>
      </c>
      <c r="D225" s="6">
        <f t="shared" si="125"/>
        <v>5.3999999999999986E-2</v>
      </c>
      <c r="E225" s="7">
        <f t="shared" si="110"/>
        <v>1537485.6182524806</v>
      </c>
      <c r="F225" s="7">
        <f t="shared" si="126"/>
        <v>736523.86318934546</v>
      </c>
      <c r="G225" s="7">
        <f t="shared" si="111"/>
        <v>15000</v>
      </c>
      <c r="H225" s="7">
        <f t="shared" si="136"/>
        <v>1514014.0705219903</v>
      </c>
      <c r="I225" s="14">
        <f t="shared" si="127"/>
        <v>51.856689668353589</v>
      </c>
      <c r="J225" s="14">
        <f t="shared" si="137"/>
        <v>11421.409962460031</v>
      </c>
      <c r="K225" s="18"/>
      <c r="L225" s="7">
        <f t="shared" si="112"/>
        <v>7542.4257517795395</v>
      </c>
      <c r="M225" s="7">
        <f t="shared" si="138"/>
        <v>905091.09021354606</v>
      </c>
      <c r="N225" s="14">
        <f t="shared" si="128"/>
        <v>26.075015437108672</v>
      </c>
      <c r="O225" s="13">
        <f t="shared" si="139"/>
        <v>7898.43888401001</v>
      </c>
      <c r="P225" s="7">
        <f t="shared" si="129"/>
        <v>2284692.3707984481</v>
      </c>
      <c r="Q225" s="12">
        <f t="shared" si="134"/>
        <v>215</v>
      </c>
      <c r="R225" s="9">
        <v>289.258726230533</v>
      </c>
      <c r="S225" s="11">
        <f t="shared" si="135"/>
        <v>5.3999999999999986E-2</v>
      </c>
      <c r="T225" s="10">
        <f t="shared" si="130"/>
        <v>4522161.0406964095</v>
      </c>
      <c r="U225" s="10">
        <f t="shared" si="106"/>
        <v>9600542.8981416933</v>
      </c>
      <c r="V225" s="10">
        <f t="shared" si="131"/>
        <v>1000</v>
      </c>
      <c r="W225" s="10">
        <f t="shared" si="132"/>
        <v>695105.61333534098</v>
      </c>
      <c r="X225" s="9">
        <f t="shared" si="113"/>
        <v>3.457112644556906</v>
      </c>
      <c r="Y225" s="9">
        <f t="shared" si="107"/>
        <v>33193.615360421209</v>
      </c>
      <c r="AA225" s="10">
        <f t="shared" si="114"/>
        <v>7542.4257517795395</v>
      </c>
      <c r="AB225" s="10">
        <f t="shared" si="108"/>
        <v>1629163.9623843767</v>
      </c>
      <c r="AC225" s="23"/>
      <c r="AD225" s="25">
        <f t="shared" si="115"/>
        <v>-7542.4257517795395</v>
      </c>
      <c r="AE225" s="25">
        <f t="shared" si="116"/>
        <v>-7542.4257517795395</v>
      </c>
      <c r="AF225" s="25">
        <f t="shared" si="117"/>
        <v>-15000</v>
      </c>
      <c r="AG225" s="25">
        <f t="shared" si="118"/>
        <v>0</v>
      </c>
      <c r="AH225" s="25">
        <f t="shared" si="119"/>
        <v>0</v>
      </c>
      <c r="AI225" s="25">
        <f t="shared" si="120"/>
        <v>0</v>
      </c>
      <c r="AJ225" s="25">
        <f t="shared" si="121"/>
        <v>0</v>
      </c>
      <c r="AK225" s="25">
        <f t="shared" si="122"/>
        <v>0</v>
      </c>
      <c r="AL225" s="25">
        <f t="shared" si="123"/>
        <v>0</v>
      </c>
      <c r="AM225" s="25">
        <f t="shared" si="124"/>
        <v>0</v>
      </c>
    </row>
    <row r="226" spans="1:39" x14ac:dyDescent="0.3">
      <c r="A226" s="4">
        <f t="shared" si="133"/>
        <v>217</v>
      </c>
      <c r="B226">
        <v>254.83693780909957</v>
      </c>
      <c r="C226" s="5">
        <f t="shared" si="109"/>
        <v>120</v>
      </c>
      <c r="D226" s="6">
        <f t="shared" si="125"/>
        <v>-0.11900000000000002</v>
      </c>
      <c r="E226" s="7">
        <f t="shared" si="110"/>
        <v>1557903.2777042959</v>
      </c>
      <c r="F226" s="7">
        <f t="shared" si="126"/>
        <v>649758.5234698134</v>
      </c>
      <c r="G226" s="7">
        <f t="shared" si="111"/>
        <v>15000</v>
      </c>
      <c r="H226" s="7">
        <f t="shared" si="136"/>
        <v>1529014.0705219903</v>
      </c>
      <c r="I226" s="14">
        <f t="shared" si="127"/>
        <v>58.861168749550046</v>
      </c>
      <c r="J226" s="14">
        <f t="shared" si="137"/>
        <v>11480.271131209582</v>
      </c>
      <c r="K226" s="18"/>
      <c r="L226" s="7">
        <f t="shared" si="112"/>
        <v>7542.4257517795395</v>
      </c>
      <c r="M226" s="7">
        <f t="shared" si="138"/>
        <v>912633.51596532564</v>
      </c>
      <c r="N226" s="14">
        <f t="shared" si="128"/>
        <v>29.597066330429822</v>
      </c>
      <c r="O226" s="13">
        <f t="shared" si="139"/>
        <v>7928.0359503404397</v>
      </c>
      <c r="P226" s="7">
        <f t="shared" si="129"/>
        <v>2020356.4044252122</v>
      </c>
      <c r="Q226" s="12">
        <f t="shared" si="134"/>
        <v>216</v>
      </c>
      <c r="R226" s="9">
        <v>254.83693780909957</v>
      </c>
      <c r="S226" s="11">
        <f t="shared" si="135"/>
        <v>-0.11900000000000002</v>
      </c>
      <c r="T226" s="10">
        <f t="shared" si="130"/>
        <v>4567450.9953352567</v>
      </c>
      <c r="U226" s="10">
        <f t="shared" si="106"/>
        <v>8458959.2932628319</v>
      </c>
      <c r="V226" s="10">
        <f t="shared" si="131"/>
        <v>1000</v>
      </c>
      <c r="W226" s="10">
        <f t="shared" si="132"/>
        <v>696105.61333534098</v>
      </c>
      <c r="X226" s="9">
        <f t="shared" si="113"/>
        <v>3.9240779166366697</v>
      </c>
      <c r="Y226" s="9">
        <f t="shared" si="107"/>
        <v>33197.539438337844</v>
      </c>
      <c r="AA226" s="10">
        <f t="shared" si="114"/>
        <v>7542.4257517795395</v>
      </c>
      <c r="AB226" s="10">
        <f t="shared" si="108"/>
        <v>1636706.3881361561</v>
      </c>
      <c r="AC226" s="23"/>
      <c r="AD226" s="25">
        <f t="shared" si="115"/>
        <v>-7542.4257517795395</v>
      </c>
      <c r="AE226" s="25">
        <f t="shared" si="116"/>
        <v>-7542.4257517795395</v>
      </c>
      <c r="AF226" s="25">
        <f t="shared" si="117"/>
        <v>-15000</v>
      </c>
      <c r="AG226" s="25">
        <f t="shared" si="118"/>
        <v>0</v>
      </c>
      <c r="AH226" s="25">
        <f t="shared" si="119"/>
        <v>0</v>
      </c>
      <c r="AI226" s="25">
        <f t="shared" si="120"/>
        <v>0</v>
      </c>
      <c r="AJ226" s="25">
        <f t="shared" si="121"/>
        <v>0</v>
      </c>
      <c r="AK226" s="25">
        <f t="shared" si="122"/>
        <v>0</v>
      </c>
      <c r="AL226" s="25">
        <f t="shared" si="123"/>
        <v>0</v>
      </c>
      <c r="AM226" s="25">
        <f t="shared" si="124"/>
        <v>0</v>
      </c>
    </row>
    <row r="227" spans="1:39" x14ac:dyDescent="0.3">
      <c r="A227" s="4">
        <f t="shared" si="133"/>
        <v>218</v>
      </c>
      <c r="B227">
        <v>280.5754685278186</v>
      </c>
      <c r="C227" s="5">
        <f t="shared" si="109"/>
        <v>121</v>
      </c>
      <c r="D227" s="6">
        <f t="shared" si="125"/>
        <v>0.10099999999999991</v>
      </c>
      <c r="E227" s="7">
        <f t="shared" si="110"/>
        <v>1578491.0843182087</v>
      </c>
      <c r="F227" s="7">
        <f t="shared" si="126"/>
        <v>716485.13434026449</v>
      </c>
      <c r="G227" s="7">
        <f t="shared" si="111"/>
        <v>15000</v>
      </c>
      <c r="H227" s="7">
        <f t="shared" si="136"/>
        <v>1544014.0705219903</v>
      </c>
      <c r="I227" s="14">
        <f t="shared" si="127"/>
        <v>53.461551997774798</v>
      </c>
      <c r="J227" s="14">
        <f t="shared" si="137"/>
        <v>11533.732683207356</v>
      </c>
      <c r="K227" s="18"/>
      <c r="L227" s="7">
        <f t="shared" si="112"/>
        <v>7542.4257517795395</v>
      </c>
      <c r="M227" s="7">
        <f t="shared" si="138"/>
        <v>920175.94171710522</v>
      </c>
      <c r="N227" s="14">
        <f t="shared" si="128"/>
        <v>26.8819857678745</v>
      </c>
      <c r="O227" s="13">
        <f t="shared" si="139"/>
        <v>7954.9179361083143</v>
      </c>
      <c r="P227" s="7">
        <f t="shared" si="129"/>
        <v>2231954.8270239378</v>
      </c>
      <c r="Q227" s="12">
        <f t="shared" si="134"/>
        <v>217</v>
      </c>
      <c r="R227" s="9">
        <v>280.5754685278186</v>
      </c>
      <c r="S227" s="11">
        <f t="shared" si="135"/>
        <v>0.10099999999999991</v>
      </c>
      <c r="T227" s="10">
        <f t="shared" si="130"/>
        <v>4613118.3662627628</v>
      </c>
      <c r="U227" s="10">
        <f t="shared" si="106"/>
        <v>9314415.1818823777</v>
      </c>
      <c r="V227" s="10">
        <f t="shared" si="131"/>
        <v>1000</v>
      </c>
      <c r="W227" s="10">
        <f t="shared" si="132"/>
        <v>697105.61333534098</v>
      </c>
      <c r="X227" s="9">
        <f t="shared" si="113"/>
        <v>3.5641034665183198</v>
      </c>
      <c r="Y227" s="9">
        <f t="shared" si="107"/>
        <v>33201.103541804361</v>
      </c>
      <c r="AA227" s="10">
        <f t="shared" si="114"/>
        <v>7542.4257517795395</v>
      </c>
      <c r="AB227" s="10">
        <f t="shared" si="108"/>
        <v>1644248.8138879356</v>
      </c>
      <c r="AC227" s="23"/>
      <c r="AD227" s="25">
        <f t="shared" si="115"/>
        <v>-7542.4257517795395</v>
      </c>
      <c r="AE227" s="25">
        <f t="shared" si="116"/>
        <v>-7542.4257517795395</v>
      </c>
      <c r="AF227" s="25">
        <f t="shared" si="117"/>
        <v>-15000</v>
      </c>
      <c r="AG227" s="25">
        <f t="shared" si="118"/>
        <v>0</v>
      </c>
      <c r="AH227" s="25">
        <f t="shared" si="119"/>
        <v>0</v>
      </c>
      <c r="AI227" s="25">
        <f t="shared" si="120"/>
        <v>0</v>
      </c>
      <c r="AJ227" s="25">
        <f t="shared" si="121"/>
        <v>0</v>
      </c>
      <c r="AK227" s="25">
        <f t="shared" si="122"/>
        <v>0</v>
      </c>
      <c r="AL227" s="25">
        <f t="shared" si="123"/>
        <v>0</v>
      </c>
      <c r="AM227" s="25">
        <f t="shared" si="124"/>
        <v>0</v>
      </c>
    </row>
    <row r="228" spans="1:39" x14ac:dyDescent="0.3">
      <c r="A228" s="4">
        <f t="shared" si="133"/>
        <v>219</v>
      </c>
      <c r="B228">
        <v>295.44596835979297</v>
      </c>
      <c r="C228" s="5">
        <f t="shared" si="109"/>
        <v>122</v>
      </c>
      <c r="D228" s="6">
        <f t="shared" si="125"/>
        <v>5.299999999999995E-2</v>
      </c>
      <c r="E228" s="7">
        <f t="shared" si="110"/>
        <v>1599250.4559872386</v>
      </c>
      <c r="F228" s="7">
        <f t="shared" si="126"/>
        <v>755511.8464602984</v>
      </c>
      <c r="G228" s="7">
        <f t="shared" si="111"/>
        <v>15000</v>
      </c>
      <c r="H228" s="7">
        <f t="shared" si="136"/>
        <v>1559014.0705219903</v>
      </c>
      <c r="I228" s="14">
        <f t="shared" si="127"/>
        <v>50.770704651258121</v>
      </c>
      <c r="J228" s="14">
        <f t="shared" si="137"/>
        <v>11584.503387858615</v>
      </c>
      <c r="K228" s="18"/>
      <c r="L228" s="7">
        <f t="shared" si="112"/>
        <v>7542.4257517795395</v>
      </c>
      <c r="M228" s="7">
        <f t="shared" si="138"/>
        <v>927718.3674688848</v>
      </c>
      <c r="N228" s="14">
        <f t="shared" si="128"/>
        <v>25.528951346509498</v>
      </c>
      <c r="O228" s="13">
        <f t="shared" si="139"/>
        <v>7980.4468874548238</v>
      </c>
      <c r="P228" s="7">
        <f t="shared" si="129"/>
        <v>2357790.858607986</v>
      </c>
      <c r="Q228" s="12">
        <f t="shared" si="134"/>
        <v>218</v>
      </c>
      <c r="R228" s="9">
        <v>295.44596835979297</v>
      </c>
      <c r="S228" s="11">
        <f t="shared" si="135"/>
        <v>5.299999999999995E-2</v>
      </c>
      <c r="T228" s="10">
        <f t="shared" si="130"/>
        <v>4659166.2986146621</v>
      </c>
      <c r="U228" s="10">
        <f t="shared" si="106"/>
        <v>9809132.186522143</v>
      </c>
      <c r="V228" s="10">
        <f t="shared" si="131"/>
        <v>1000</v>
      </c>
      <c r="W228" s="10">
        <f t="shared" si="132"/>
        <v>698105.61333534098</v>
      </c>
      <c r="X228" s="9">
        <f t="shared" si="113"/>
        <v>3.384713643417208</v>
      </c>
      <c r="Y228" s="9">
        <f t="shared" si="107"/>
        <v>33204.488255447781</v>
      </c>
      <c r="AA228" s="10">
        <f t="shared" si="114"/>
        <v>7542.4257517795395</v>
      </c>
      <c r="AB228" s="10">
        <f t="shared" si="108"/>
        <v>1651791.2396397151</v>
      </c>
      <c r="AC228" s="23"/>
      <c r="AD228" s="25">
        <f t="shared" si="115"/>
        <v>-7542.4257517795395</v>
      </c>
      <c r="AE228" s="25">
        <f t="shared" si="116"/>
        <v>-7542.4257517795395</v>
      </c>
      <c r="AF228" s="25">
        <f t="shared" si="117"/>
        <v>-15000</v>
      </c>
      <c r="AG228" s="25">
        <f t="shared" si="118"/>
        <v>0</v>
      </c>
      <c r="AH228" s="25">
        <f t="shared" si="119"/>
        <v>0</v>
      </c>
      <c r="AI228" s="25">
        <f t="shared" si="120"/>
        <v>0</v>
      </c>
      <c r="AJ228" s="25">
        <f t="shared" si="121"/>
        <v>0</v>
      </c>
      <c r="AK228" s="25">
        <f t="shared" si="122"/>
        <v>0</v>
      </c>
      <c r="AL228" s="25">
        <f t="shared" si="123"/>
        <v>0</v>
      </c>
      <c r="AM228" s="25">
        <f t="shared" si="124"/>
        <v>0</v>
      </c>
    </row>
    <row r="229" spans="1:39" x14ac:dyDescent="0.3">
      <c r="A229" s="4">
        <f t="shared" si="133"/>
        <v>220</v>
      </c>
      <c r="B229">
        <v>306.67291515746513</v>
      </c>
      <c r="C229" s="5">
        <f t="shared" si="109"/>
        <v>123</v>
      </c>
      <c r="D229" s="6">
        <f t="shared" si="125"/>
        <v>3.8000000000000075E-2</v>
      </c>
      <c r="E229" s="7">
        <f t="shared" si="110"/>
        <v>1620182.8224201766</v>
      </c>
      <c r="F229" s="7">
        <f t="shared" si="126"/>
        <v>785259.29662578972</v>
      </c>
      <c r="G229" s="7">
        <f t="shared" si="111"/>
        <v>15000</v>
      </c>
      <c r="H229" s="7">
        <f t="shared" si="136"/>
        <v>1574014.0705219903</v>
      </c>
      <c r="I229" s="14">
        <f t="shared" si="127"/>
        <v>48.912046870190864</v>
      </c>
      <c r="J229" s="14">
        <f t="shared" si="137"/>
        <v>11633.415434728806</v>
      </c>
      <c r="K229" s="18"/>
      <c r="L229" s="7">
        <f t="shared" si="112"/>
        <v>7542.4257517795395</v>
      </c>
      <c r="M229" s="7">
        <f t="shared" si="138"/>
        <v>935260.79322066437</v>
      </c>
      <c r="N229" s="14">
        <f t="shared" si="128"/>
        <v>24.594365459065024</v>
      </c>
      <c r="O229" s="13">
        <f t="shared" si="139"/>
        <v>8005.0412529138885</v>
      </c>
      <c r="P229" s="7">
        <f t="shared" si="129"/>
        <v>2454929.3369868691</v>
      </c>
      <c r="Q229" s="12">
        <f t="shared" si="134"/>
        <v>219</v>
      </c>
      <c r="R229" s="9">
        <v>306.67291515746513</v>
      </c>
      <c r="S229" s="11">
        <f t="shared" si="135"/>
        <v>3.8000000000000075E-2</v>
      </c>
      <c r="T229" s="10">
        <f t="shared" si="130"/>
        <v>4705597.9637361635</v>
      </c>
      <c r="U229" s="10">
        <f t="shared" si="106"/>
        <v>10182917.209609985</v>
      </c>
      <c r="V229" s="10">
        <f t="shared" si="131"/>
        <v>1000</v>
      </c>
      <c r="W229" s="10">
        <f t="shared" si="132"/>
        <v>699105.61333534098</v>
      </c>
      <c r="X229" s="9">
        <f t="shared" si="113"/>
        <v>3.2608031246793909</v>
      </c>
      <c r="Y229" s="9">
        <f t="shared" si="107"/>
        <v>33207.749058572459</v>
      </c>
      <c r="AA229" s="10">
        <f t="shared" si="114"/>
        <v>7542.4257517795395</v>
      </c>
      <c r="AB229" s="10">
        <f t="shared" si="108"/>
        <v>1659333.6653914945</v>
      </c>
      <c r="AC229" s="23"/>
      <c r="AD229" s="25">
        <f t="shared" si="115"/>
        <v>-7542.4257517795395</v>
      </c>
      <c r="AE229" s="25">
        <f t="shared" si="116"/>
        <v>-7542.4257517795395</v>
      </c>
      <c r="AF229" s="25">
        <f t="shared" si="117"/>
        <v>-15000</v>
      </c>
      <c r="AG229" s="25">
        <f t="shared" si="118"/>
        <v>0</v>
      </c>
      <c r="AH229" s="25">
        <f t="shared" si="119"/>
        <v>0</v>
      </c>
      <c r="AI229" s="25">
        <f t="shared" si="120"/>
        <v>0</v>
      </c>
      <c r="AJ229" s="25">
        <f t="shared" si="121"/>
        <v>0</v>
      </c>
      <c r="AK229" s="25">
        <f t="shared" si="122"/>
        <v>0</v>
      </c>
      <c r="AL229" s="25">
        <f t="shared" si="123"/>
        <v>0</v>
      </c>
      <c r="AM229" s="25">
        <f t="shared" si="124"/>
        <v>0</v>
      </c>
    </row>
    <row r="230" spans="1:39" x14ac:dyDescent="0.3">
      <c r="A230" s="4">
        <f t="shared" si="133"/>
        <v>221</v>
      </c>
      <c r="B230">
        <v>281.21906319939552</v>
      </c>
      <c r="C230" s="5">
        <f t="shared" si="109"/>
        <v>124</v>
      </c>
      <c r="D230" s="6">
        <f t="shared" si="125"/>
        <v>-8.3000000000000004E-2</v>
      </c>
      <c r="E230" s="7">
        <f t="shared" si="110"/>
        <v>1641289.6252400558</v>
      </c>
      <c r="F230" s="7">
        <f t="shared" si="126"/>
        <v>720999.77500584919</v>
      </c>
      <c r="G230" s="7">
        <f t="shared" si="111"/>
        <v>15000</v>
      </c>
      <c r="H230" s="7">
        <f t="shared" si="136"/>
        <v>1589014.0705219903</v>
      </c>
      <c r="I230" s="14">
        <f t="shared" si="127"/>
        <v>53.339200512749031</v>
      </c>
      <c r="J230" s="14">
        <f t="shared" si="137"/>
        <v>11686.754635241556</v>
      </c>
      <c r="K230" s="18"/>
      <c r="L230" s="7">
        <f t="shared" si="112"/>
        <v>7542.4257517795395</v>
      </c>
      <c r="M230" s="7">
        <f t="shared" si="138"/>
        <v>942803.21897244395</v>
      </c>
      <c r="N230" s="14">
        <f t="shared" si="128"/>
        <v>26.820463968446049</v>
      </c>
      <c r="O230" s="13">
        <f t="shared" si="139"/>
        <v>8031.8617168823348</v>
      </c>
      <c r="P230" s="7">
        <f t="shared" si="129"/>
        <v>2258712.6277687387</v>
      </c>
      <c r="Q230" s="12">
        <f t="shared" si="134"/>
        <v>220</v>
      </c>
      <c r="R230" s="9">
        <v>281.21906319939552</v>
      </c>
      <c r="S230" s="11">
        <f t="shared" si="135"/>
        <v>-8.3000000000000004E-2</v>
      </c>
      <c r="T230" s="10">
        <f t="shared" si="130"/>
        <v>4752416.5594003424</v>
      </c>
      <c r="U230" s="10">
        <f t="shared" si="106"/>
        <v>9338652.0812123567</v>
      </c>
      <c r="V230" s="10">
        <f t="shared" si="131"/>
        <v>1000</v>
      </c>
      <c r="W230" s="10">
        <f t="shared" si="132"/>
        <v>700105.61333534098</v>
      </c>
      <c r="X230" s="9">
        <f t="shared" si="113"/>
        <v>3.5559467008499355</v>
      </c>
      <c r="Y230" s="9">
        <f t="shared" si="107"/>
        <v>33211.305005273309</v>
      </c>
      <c r="AA230" s="10">
        <f t="shared" si="114"/>
        <v>7542.4257517795395</v>
      </c>
      <c r="AB230" s="10">
        <f t="shared" si="108"/>
        <v>1666876.091143274</v>
      </c>
      <c r="AC230" s="23"/>
      <c r="AD230" s="25">
        <f t="shared" si="115"/>
        <v>-7542.4257517795395</v>
      </c>
      <c r="AE230" s="25">
        <f t="shared" si="116"/>
        <v>-7542.4257517795395</v>
      </c>
      <c r="AF230" s="25">
        <f t="shared" si="117"/>
        <v>-15000</v>
      </c>
      <c r="AG230" s="25">
        <f t="shared" si="118"/>
        <v>0</v>
      </c>
      <c r="AH230" s="25">
        <f t="shared" si="119"/>
        <v>0</v>
      </c>
      <c r="AI230" s="25">
        <f t="shared" si="120"/>
        <v>0</v>
      </c>
      <c r="AJ230" s="25">
        <f t="shared" si="121"/>
        <v>0</v>
      </c>
      <c r="AK230" s="25">
        <f t="shared" si="122"/>
        <v>0</v>
      </c>
      <c r="AL230" s="25">
        <f t="shared" si="123"/>
        <v>0</v>
      </c>
      <c r="AM230" s="25">
        <f t="shared" si="124"/>
        <v>0</v>
      </c>
    </row>
    <row r="231" spans="1:39" x14ac:dyDescent="0.3">
      <c r="A231" s="4">
        <f t="shared" si="133"/>
        <v>222</v>
      </c>
      <c r="B231">
        <v>249.16008999466445</v>
      </c>
      <c r="C231" s="5">
        <f t="shared" si="109"/>
        <v>125</v>
      </c>
      <c r="D231" s="6">
        <f t="shared" si="125"/>
        <v>-0.11399999999999995</v>
      </c>
      <c r="E231" s="7">
        <f t="shared" si="110"/>
        <v>1662572.3180834332</v>
      </c>
      <c r="F231" s="7">
        <f t="shared" si="126"/>
        <v>639691.80065518245</v>
      </c>
      <c r="G231" s="7">
        <f t="shared" si="111"/>
        <v>15000</v>
      </c>
      <c r="H231" s="7">
        <f t="shared" si="136"/>
        <v>1604014.0705219903</v>
      </c>
      <c r="I231" s="14">
        <f t="shared" si="127"/>
        <v>60.202257915066625</v>
      </c>
      <c r="J231" s="14">
        <f t="shared" si="137"/>
        <v>11746.956893156623</v>
      </c>
      <c r="K231" s="18"/>
      <c r="L231" s="7">
        <f t="shared" si="112"/>
        <v>7542.4257517795395</v>
      </c>
      <c r="M231" s="7">
        <f t="shared" si="138"/>
        <v>950345.64472422353</v>
      </c>
      <c r="N231" s="14">
        <f t="shared" si="128"/>
        <v>30.271404027591473</v>
      </c>
      <c r="O231" s="13">
        <f t="shared" si="139"/>
        <v>8062.1331209099262</v>
      </c>
      <c r="P231" s="7">
        <f t="shared" si="129"/>
        <v>2008761.8139548821</v>
      </c>
      <c r="Q231" s="12">
        <f t="shared" si="134"/>
        <v>221</v>
      </c>
      <c r="R231" s="9">
        <v>249.16008999466445</v>
      </c>
      <c r="S231" s="11">
        <f t="shared" si="135"/>
        <v>-0.11399999999999995</v>
      </c>
      <c r="T231" s="10">
        <f t="shared" si="130"/>
        <v>4799625.3100283882</v>
      </c>
      <c r="U231" s="10">
        <f t="shared" si="106"/>
        <v>8274931.7439541481</v>
      </c>
      <c r="V231" s="10">
        <f t="shared" si="131"/>
        <v>1000</v>
      </c>
      <c r="W231" s="10">
        <f t="shared" si="132"/>
        <v>701105.61333534098</v>
      </c>
      <c r="X231" s="9">
        <f t="shared" si="113"/>
        <v>4.0134838610044419</v>
      </c>
      <c r="Y231" s="9">
        <f t="shared" si="107"/>
        <v>33215.318489134312</v>
      </c>
      <c r="AA231" s="10">
        <f t="shared" si="114"/>
        <v>7542.4257517795395</v>
      </c>
      <c r="AB231" s="10">
        <f t="shared" si="108"/>
        <v>1674418.5168950534</v>
      </c>
      <c r="AC231" s="23"/>
      <c r="AD231" s="25">
        <f t="shared" si="115"/>
        <v>-7542.4257517795395</v>
      </c>
      <c r="AE231" s="25">
        <f t="shared" si="116"/>
        <v>-7542.4257517795395</v>
      </c>
      <c r="AF231" s="25">
        <f t="shared" si="117"/>
        <v>-15000</v>
      </c>
      <c r="AG231" s="25">
        <f t="shared" si="118"/>
        <v>0</v>
      </c>
      <c r="AH231" s="25">
        <f t="shared" si="119"/>
        <v>0</v>
      </c>
      <c r="AI231" s="25">
        <f t="shared" si="120"/>
        <v>0</v>
      </c>
      <c r="AJ231" s="25">
        <f t="shared" si="121"/>
        <v>0</v>
      </c>
      <c r="AK231" s="25">
        <f t="shared" si="122"/>
        <v>0</v>
      </c>
      <c r="AL231" s="25">
        <f t="shared" si="123"/>
        <v>0</v>
      </c>
      <c r="AM231" s="25">
        <f t="shared" si="124"/>
        <v>0</v>
      </c>
    </row>
    <row r="232" spans="1:39" x14ac:dyDescent="0.3">
      <c r="A232" s="4">
        <f t="shared" si="133"/>
        <v>223</v>
      </c>
      <c r="B232">
        <v>246.41932900472312</v>
      </c>
      <c r="C232" s="5">
        <f t="shared" si="109"/>
        <v>126</v>
      </c>
      <c r="D232" s="6">
        <f t="shared" si="125"/>
        <v>-1.1000000000000051E-2</v>
      </c>
      <c r="E232" s="7">
        <f t="shared" si="110"/>
        <v>1684032.3667005068</v>
      </c>
      <c r="F232" s="7">
        <f t="shared" si="126"/>
        <v>633644.19084797543</v>
      </c>
      <c r="G232" s="7">
        <f t="shared" si="111"/>
        <v>15000</v>
      </c>
      <c r="H232" s="7">
        <f t="shared" si="136"/>
        <v>1619014.0705219903</v>
      </c>
      <c r="I232" s="14">
        <f t="shared" si="127"/>
        <v>60.871848245770096</v>
      </c>
      <c r="J232" s="14">
        <f t="shared" si="137"/>
        <v>11807.828741402393</v>
      </c>
      <c r="K232" s="18"/>
      <c r="L232" s="7">
        <f t="shared" si="112"/>
        <v>7542.4257517795395</v>
      </c>
      <c r="M232" s="7">
        <f t="shared" si="138"/>
        <v>957888.07047600311</v>
      </c>
      <c r="N232" s="14">
        <f t="shared" si="128"/>
        <v>30.608093051154171</v>
      </c>
      <c r="O232" s="13">
        <f t="shared" si="139"/>
        <v>8092.7412139610806</v>
      </c>
      <c r="P232" s="7">
        <f t="shared" si="129"/>
        <v>1994207.8597531579</v>
      </c>
      <c r="Q232" s="12">
        <f t="shared" si="134"/>
        <v>222</v>
      </c>
      <c r="R232" s="9">
        <v>246.41932900472312</v>
      </c>
      <c r="S232" s="11">
        <f t="shared" si="135"/>
        <v>-1.1000000000000051E-2</v>
      </c>
      <c r="T232" s="10">
        <f t="shared" si="130"/>
        <v>4847227.4669116689</v>
      </c>
      <c r="U232" s="10">
        <f t="shared" si="106"/>
        <v>8184896.4947706526</v>
      </c>
      <c r="V232" s="10">
        <f t="shared" si="131"/>
        <v>1000</v>
      </c>
      <c r="W232" s="10">
        <f t="shared" si="132"/>
        <v>702105.61333534098</v>
      </c>
      <c r="X232" s="9">
        <f t="shared" si="113"/>
        <v>4.058123216384673</v>
      </c>
      <c r="Y232" s="9">
        <f t="shared" si="107"/>
        <v>33219.376612350694</v>
      </c>
      <c r="AA232" s="10">
        <f t="shared" si="114"/>
        <v>7542.4257517795395</v>
      </c>
      <c r="AB232" s="10">
        <f t="shared" si="108"/>
        <v>1681960.9426468329</v>
      </c>
      <c r="AC232" s="23"/>
      <c r="AD232" s="25">
        <f t="shared" si="115"/>
        <v>-7542.4257517795395</v>
      </c>
      <c r="AE232" s="25">
        <f t="shared" si="116"/>
        <v>-7542.4257517795395</v>
      </c>
      <c r="AF232" s="25">
        <f t="shared" si="117"/>
        <v>-15000</v>
      </c>
      <c r="AG232" s="25">
        <f t="shared" si="118"/>
        <v>0</v>
      </c>
      <c r="AH232" s="25">
        <f t="shared" si="119"/>
        <v>0</v>
      </c>
      <c r="AI232" s="25">
        <f t="shared" si="120"/>
        <v>0</v>
      </c>
      <c r="AJ232" s="25">
        <f t="shared" si="121"/>
        <v>0</v>
      </c>
      <c r="AK232" s="25">
        <f t="shared" si="122"/>
        <v>0</v>
      </c>
      <c r="AL232" s="25">
        <f t="shared" si="123"/>
        <v>0</v>
      </c>
      <c r="AM232" s="25">
        <f t="shared" si="124"/>
        <v>0</v>
      </c>
    </row>
    <row r="233" spans="1:39" x14ac:dyDescent="0.3">
      <c r="A233" s="4">
        <f t="shared" si="133"/>
        <v>224</v>
      </c>
      <c r="B233">
        <v>225.72010536832639</v>
      </c>
      <c r="C233" s="5">
        <f t="shared" si="109"/>
        <v>127</v>
      </c>
      <c r="D233" s="6">
        <f t="shared" si="125"/>
        <v>-8.3999999999999977E-2</v>
      </c>
      <c r="E233" s="7">
        <f t="shared" si="110"/>
        <v>1705671.249056055</v>
      </c>
      <c r="F233" s="7">
        <f t="shared" si="126"/>
        <v>581334.07881674555</v>
      </c>
      <c r="G233" s="7">
        <f t="shared" si="111"/>
        <v>15000</v>
      </c>
      <c r="H233" s="7">
        <f t="shared" si="136"/>
        <v>1634014.0705219903</v>
      </c>
      <c r="I233" s="14">
        <f t="shared" si="127"/>
        <v>66.453982801059055</v>
      </c>
      <c r="J233" s="14">
        <f t="shared" si="137"/>
        <v>11874.282724203451</v>
      </c>
      <c r="K233" s="18"/>
      <c r="L233" s="7">
        <f t="shared" si="112"/>
        <v>7542.4257517795395</v>
      </c>
      <c r="M233" s="7">
        <f t="shared" si="138"/>
        <v>965430.49622778269</v>
      </c>
      <c r="N233" s="14">
        <f t="shared" si="128"/>
        <v>33.414948745801496</v>
      </c>
      <c r="O233" s="13">
        <f t="shared" si="139"/>
        <v>8126.1561627068822</v>
      </c>
      <c r="P233" s="7">
        <f t="shared" si="129"/>
        <v>1834236.8252856722</v>
      </c>
      <c r="Q233" s="12">
        <f t="shared" si="134"/>
        <v>223</v>
      </c>
      <c r="R233" s="9">
        <v>225.72010536832639</v>
      </c>
      <c r="S233" s="11">
        <f t="shared" si="135"/>
        <v>-8.3999999999999977E-2</v>
      </c>
      <c r="T233" s="10">
        <f t="shared" si="130"/>
        <v>4895226.3084356431</v>
      </c>
      <c r="U233" s="10">
        <f t="shared" si="106"/>
        <v>7498281.1892099185</v>
      </c>
      <c r="V233" s="10">
        <f t="shared" si="131"/>
        <v>1000</v>
      </c>
      <c r="W233" s="10">
        <f t="shared" si="132"/>
        <v>703105.61333534098</v>
      </c>
      <c r="X233" s="9">
        <f t="shared" si="113"/>
        <v>4.4302655200706038</v>
      </c>
      <c r="Y233" s="9">
        <f t="shared" si="107"/>
        <v>33223.806877870767</v>
      </c>
      <c r="AA233" s="10">
        <f t="shared" si="114"/>
        <v>7542.4257517795395</v>
      </c>
      <c r="AB233" s="10">
        <f t="shared" si="108"/>
        <v>1689503.3683986124</v>
      </c>
      <c r="AC233" s="23"/>
      <c r="AD233" s="25">
        <f t="shared" si="115"/>
        <v>-7542.4257517795395</v>
      </c>
      <c r="AE233" s="25">
        <f t="shared" si="116"/>
        <v>-7542.4257517795395</v>
      </c>
      <c r="AF233" s="25">
        <f t="shared" si="117"/>
        <v>-15000</v>
      </c>
      <c r="AG233" s="25">
        <f t="shared" si="118"/>
        <v>0</v>
      </c>
      <c r="AH233" s="25">
        <f t="shared" si="119"/>
        <v>0</v>
      </c>
      <c r="AI233" s="25">
        <f t="shared" si="120"/>
        <v>0</v>
      </c>
      <c r="AJ233" s="25">
        <f t="shared" si="121"/>
        <v>0</v>
      </c>
      <c r="AK233" s="25">
        <f t="shared" si="122"/>
        <v>0</v>
      </c>
      <c r="AL233" s="25">
        <f t="shared" si="123"/>
        <v>0</v>
      </c>
      <c r="AM233" s="25">
        <f t="shared" si="124"/>
        <v>0</v>
      </c>
    </row>
    <row r="234" spans="1:39" x14ac:dyDescent="0.3">
      <c r="A234" s="4">
        <f t="shared" si="133"/>
        <v>225</v>
      </c>
      <c r="B234">
        <v>239.48903179579429</v>
      </c>
      <c r="C234" s="5">
        <f t="shared" si="109"/>
        <v>128</v>
      </c>
      <c r="D234" s="6">
        <f t="shared" si="125"/>
        <v>6.0999999999999971E-2</v>
      </c>
      <c r="E234" s="7">
        <f t="shared" si="110"/>
        <v>1727490.4554312327</v>
      </c>
      <c r="F234" s="7">
        <f t="shared" si="126"/>
        <v>617856.45762456697</v>
      </c>
      <c r="G234" s="7">
        <f t="shared" si="111"/>
        <v>15000</v>
      </c>
      <c r="H234" s="7">
        <f t="shared" si="136"/>
        <v>1649014.0705219903</v>
      </c>
      <c r="I234" s="14">
        <f t="shared" si="127"/>
        <v>62.633348540112216</v>
      </c>
      <c r="J234" s="14">
        <f t="shared" si="137"/>
        <v>11936.916072743563</v>
      </c>
      <c r="K234" s="18"/>
      <c r="L234" s="7">
        <f t="shared" si="112"/>
        <v>7542.4257517795395</v>
      </c>
      <c r="M234" s="7">
        <f t="shared" si="138"/>
        <v>972972.92197956226</v>
      </c>
      <c r="N234" s="14">
        <f t="shared" si="128"/>
        <v>31.493825396608386</v>
      </c>
      <c r="O234" s="13">
        <f t="shared" si="139"/>
        <v>8157.6499881034906</v>
      </c>
      <c r="P234" s="7">
        <f t="shared" si="129"/>
        <v>1953667.6973798778</v>
      </c>
      <c r="Q234" s="12">
        <f t="shared" si="134"/>
        <v>224</v>
      </c>
      <c r="R234" s="9">
        <v>239.48903179579429</v>
      </c>
      <c r="S234" s="11">
        <f t="shared" si="135"/>
        <v>6.0999999999999971E-2</v>
      </c>
      <c r="T234" s="10">
        <f t="shared" si="130"/>
        <v>4943625.1403056523</v>
      </c>
      <c r="U234" s="10">
        <f t="shared" si="106"/>
        <v>7956737.3417517236</v>
      </c>
      <c r="V234" s="10">
        <f t="shared" si="131"/>
        <v>1000</v>
      </c>
      <c r="W234" s="10">
        <f t="shared" si="132"/>
        <v>704105.61333534098</v>
      </c>
      <c r="X234" s="9">
        <f t="shared" si="113"/>
        <v>4.1755565693408139</v>
      </c>
      <c r="Y234" s="9">
        <f t="shared" si="107"/>
        <v>33227.982434440106</v>
      </c>
      <c r="AA234" s="10">
        <f t="shared" si="114"/>
        <v>7542.4257517795395</v>
      </c>
      <c r="AB234" s="10">
        <f t="shared" si="108"/>
        <v>1697045.7941503918</v>
      </c>
      <c r="AC234" s="23"/>
      <c r="AD234" s="25">
        <f t="shared" si="115"/>
        <v>-7542.4257517795395</v>
      </c>
      <c r="AE234" s="25">
        <f t="shared" si="116"/>
        <v>-7542.4257517795395</v>
      </c>
      <c r="AF234" s="25">
        <f t="shared" si="117"/>
        <v>-15000</v>
      </c>
      <c r="AG234" s="25">
        <f t="shared" si="118"/>
        <v>0</v>
      </c>
      <c r="AH234" s="25">
        <f t="shared" si="119"/>
        <v>0</v>
      </c>
      <c r="AI234" s="25">
        <f t="shared" si="120"/>
        <v>0</v>
      </c>
      <c r="AJ234" s="25">
        <f t="shared" si="121"/>
        <v>0</v>
      </c>
      <c r="AK234" s="25">
        <f t="shared" si="122"/>
        <v>0</v>
      </c>
      <c r="AL234" s="25">
        <f t="shared" si="123"/>
        <v>0</v>
      </c>
      <c r="AM234" s="25">
        <f t="shared" si="124"/>
        <v>0</v>
      </c>
    </row>
    <row r="235" spans="1:39" x14ac:dyDescent="0.3">
      <c r="A235" s="4">
        <f t="shared" si="133"/>
        <v>226</v>
      </c>
      <c r="B235">
        <v>218.17450796596862</v>
      </c>
      <c r="C235" s="5">
        <f t="shared" si="109"/>
        <v>129</v>
      </c>
      <c r="D235" s="6">
        <f t="shared" si="125"/>
        <v>-8.8999999999999926E-2</v>
      </c>
      <c r="E235" s="7">
        <f t="shared" si="110"/>
        <v>1749491.4885262039</v>
      </c>
      <c r="F235" s="7">
        <f t="shared" si="126"/>
        <v>563778.23289598059</v>
      </c>
      <c r="G235" s="7">
        <f t="shared" si="111"/>
        <v>15000</v>
      </c>
      <c r="H235" s="7">
        <f t="shared" si="136"/>
        <v>1664014.0705219903</v>
      </c>
      <c r="I235" s="14">
        <f t="shared" si="127"/>
        <v>68.752303556654454</v>
      </c>
      <c r="J235" s="14">
        <f t="shared" si="137"/>
        <v>12005.668376300217</v>
      </c>
      <c r="K235" s="18"/>
      <c r="L235" s="7">
        <f t="shared" si="112"/>
        <v>7542.4257517795395</v>
      </c>
      <c r="M235" s="7">
        <f t="shared" si="138"/>
        <v>980515.34773134184</v>
      </c>
      <c r="N235" s="14">
        <f t="shared" si="128"/>
        <v>34.570609655991639</v>
      </c>
      <c r="O235" s="13">
        <f t="shared" si="139"/>
        <v>8192.2205977594822</v>
      </c>
      <c r="P235" s="7">
        <f t="shared" si="129"/>
        <v>1787333.6980648483</v>
      </c>
      <c r="Q235" s="12">
        <f t="shared" si="134"/>
        <v>225</v>
      </c>
      <c r="R235" s="9">
        <v>218.17450796596862</v>
      </c>
      <c r="S235" s="11">
        <f t="shared" si="135"/>
        <v>-8.8999999999999926E-2</v>
      </c>
      <c r="T235" s="10">
        <f t="shared" si="130"/>
        <v>4992427.2957745753</v>
      </c>
      <c r="U235" s="10">
        <f t="shared" si="106"/>
        <v>7249498.7183358204</v>
      </c>
      <c r="V235" s="10">
        <f t="shared" si="131"/>
        <v>1000</v>
      </c>
      <c r="W235" s="10">
        <f t="shared" si="132"/>
        <v>705105.61333534098</v>
      </c>
      <c r="X235" s="9">
        <f t="shared" si="113"/>
        <v>4.5834869037769641</v>
      </c>
      <c r="Y235" s="9">
        <f t="shared" si="107"/>
        <v>33232.565921343885</v>
      </c>
      <c r="AA235" s="10">
        <f t="shared" si="114"/>
        <v>7542.4257517795395</v>
      </c>
      <c r="AB235" s="10">
        <f t="shared" si="108"/>
        <v>1704588.2199021713</v>
      </c>
      <c r="AC235" s="23"/>
      <c r="AD235" s="25">
        <f t="shared" si="115"/>
        <v>-7542.4257517795395</v>
      </c>
      <c r="AE235" s="25">
        <f t="shared" si="116"/>
        <v>-7542.4257517795395</v>
      </c>
      <c r="AF235" s="25">
        <f t="shared" si="117"/>
        <v>-15000</v>
      </c>
      <c r="AG235" s="25">
        <f t="shared" si="118"/>
        <v>0</v>
      </c>
      <c r="AH235" s="25">
        <f t="shared" si="119"/>
        <v>0</v>
      </c>
      <c r="AI235" s="25">
        <f t="shared" si="120"/>
        <v>0</v>
      </c>
      <c r="AJ235" s="25">
        <f t="shared" si="121"/>
        <v>0</v>
      </c>
      <c r="AK235" s="25">
        <f t="shared" si="122"/>
        <v>0</v>
      </c>
      <c r="AL235" s="25">
        <f t="shared" si="123"/>
        <v>0</v>
      </c>
      <c r="AM235" s="25">
        <f t="shared" si="124"/>
        <v>0</v>
      </c>
    </row>
    <row r="236" spans="1:39" x14ac:dyDescent="0.3">
      <c r="A236" s="4">
        <f t="shared" si="133"/>
        <v>227</v>
      </c>
      <c r="B236">
        <v>216.42911190224086</v>
      </c>
      <c r="C236" s="5">
        <f t="shared" si="109"/>
        <v>130</v>
      </c>
      <c r="D236" s="6">
        <f t="shared" si="125"/>
        <v>-8.0000000000000192E-3</v>
      </c>
      <c r="E236" s="7">
        <f t="shared" si="110"/>
        <v>1771675.8635636335</v>
      </c>
      <c r="F236" s="7">
        <f t="shared" si="126"/>
        <v>560260.00703281269</v>
      </c>
      <c r="G236" s="7">
        <f t="shared" si="111"/>
        <v>15000</v>
      </c>
      <c r="H236" s="7">
        <f t="shared" si="136"/>
        <v>1679014.0705219903</v>
      </c>
      <c r="I236" s="14">
        <f t="shared" si="127"/>
        <v>69.306757617595224</v>
      </c>
      <c r="J236" s="14">
        <f t="shared" si="137"/>
        <v>12074.975133917811</v>
      </c>
      <c r="K236" s="18"/>
      <c r="L236" s="7">
        <f t="shared" si="112"/>
        <v>7542.4257517795395</v>
      </c>
      <c r="M236" s="7">
        <f t="shared" si="138"/>
        <v>988057.77348312142</v>
      </c>
      <c r="N236" s="14">
        <f t="shared" si="128"/>
        <v>34.849404895152865</v>
      </c>
      <c r="O236" s="13">
        <f t="shared" si="139"/>
        <v>8227.0700026546347</v>
      </c>
      <c r="P236" s="7">
        <f t="shared" si="129"/>
        <v>1780577.454232109</v>
      </c>
      <c r="Q236" s="12">
        <f t="shared" si="134"/>
        <v>226</v>
      </c>
      <c r="R236" s="9">
        <v>216.42911190224086</v>
      </c>
      <c r="S236" s="11">
        <f t="shared" si="135"/>
        <v>-8.0000000000000192E-3</v>
      </c>
      <c r="T236" s="10">
        <f t="shared" si="130"/>
        <v>5041636.1358724097</v>
      </c>
      <c r="U236" s="10">
        <f t="shared" si="106"/>
        <v>7192494.7285891334</v>
      </c>
      <c r="V236" s="10">
        <f t="shared" si="131"/>
        <v>1000</v>
      </c>
      <c r="W236" s="10">
        <f t="shared" si="132"/>
        <v>706105.61333534098</v>
      </c>
      <c r="X236" s="9">
        <f t="shared" si="113"/>
        <v>4.6204505078396814</v>
      </c>
      <c r="Y236" s="9">
        <f t="shared" si="107"/>
        <v>33237.186371851727</v>
      </c>
      <c r="AA236" s="10">
        <f t="shared" si="114"/>
        <v>7542.4257517795395</v>
      </c>
      <c r="AB236" s="10">
        <f t="shared" si="108"/>
        <v>1712130.6456539507</v>
      </c>
      <c r="AC236" s="23"/>
      <c r="AD236" s="25">
        <f t="shared" si="115"/>
        <v>-7542.4257517795395</v>
      </c>
      <c r="AE236" s="25">
        <f t="shared" si="116"/>
        <v>-7542.4257517795395</v>
      </c>
      <c r="AF236" s="25">
        <f t="shared" si="117"/>
        <v>-15000</v>
      </c>
      <c r="AG236" s="25">
        <f t="shared" si="118"/>
        <v>0</v>
      </c>
      <c r="AH236" s="25">
        <f t="shared" si="119"/>
        <v>0</v>
      </c>
      <c r="AI236" s="25">
        <f t="shared" si="120"/>
        <v>0</v>
      </c>
      <c r="AJ236" s="25">
        <f t="shared" si="121"/>
        <v>0</v>
      </c>
      <c r="AK236" s="25">
        <f t="shared" si="122"/>
        <v>0</v>
      </c>
      <c r="AL236" s="25">
        <f t="shared" si="123"/>
        <v>0</v>
      </c>
      <c r="AM236" s="25">
        <f t="shared" si="124"/>
        <v>0</v>
      </c>
    </row>
    <row r="237" spans="1:39" x14ac:dyDescent="0.3">
      <c r="A237" s="4">
        <f t="shared" si="133"/>
        <v>228</v>
      </c>
      <c r="B237">
        <v>233.95986996632237</v>
      </c>
      <c r="C237" s="5">
        <f t="shared" si="109"/>
        <v>131</v>
      </c>
      <c r="D237" s="6">
        <f t="shared" si="125"/>
        <v>8.1000000000000003E-2</v>
      </c>
      <c r="E237" s="7">
        <f t="shared" si="110"/>
        <v>1794045.1083930412</v>
      </c>
      <c r="F237" s="7">
        <f t="shared" si="126"/>
        <v>606722.06760247052</v>
      </c>
      <c r="G237" s="7">
        <f t="shared" si="111"/>
        <v>15000</v>
      </c>
      <c r="H237" s="7">
        <f t="shared" si="136"/>
        <v>1694014.0705219903</v>
      </c>
      <c r="I237" s="14">
        <f t="shared" si="127"/>
        <v>64.113559313224073</v>
      </c>
      <c r="J237" s="14">
        <f t="shared" si="137"/>
        <v>12139.088693231035</v>
      </c>
      <c r="K237" s="18"/>
      <c r="L237" s="7">
        <f t="shared" si="112"/>
        <v>7542.4257517795395</v>
      </c>
      <c r="M237" s="7">
        <f t="shared" si="138"/>
        <v>995600.199234901</v>
      </c>
      <c r="N237" s="14">
        <f t="shared" si="128"/>
        <v>32.238117386820413</v>
      </c>
      <c r="O237" s="13">
        <f t="shared" si="139"/>
        <v>8259.3081200414545</v>
      </c>
      <c r="P237" s="7">
        <f t="shared" si="129"/>
        <v>1932346.6537766892</v>
      </c>
      <c r="Q237" s="12">
        <f t="shared" si="134"/>
        <v>227</v>
      </c>
      <c r="R237" s="9">
        <v>233.95986996632237</v>
      </c>
      <c r="S237" s="11">
        <f t="shared" si="135"/>
        <v>8.1000000000000003E-2</v>
      </c>
      <c r="T237" s="10">
        <f t="shared" si="130"/>
        <v>5091255.0496377228</v>
      </c>
      <c r="U237" s="10">
        <f t="shared" si="106"/>
        <v>7776167.801604853</v>
      </c>
      <c r="V237" s="10">
        <f t="shared" si="131"/>
        <v>1000</v>
      </c>
      <c r="W237" s="10">
        <f t="shared" si="132"/>
        <v>707105.61333534098</v>
      </c>
      <c r="X237" s="9">
        <f t="shared" si="113"/>
        <v>4.2742372875482717</v>
      </c>
      <c r="Y237" s="9">
        <f t="shared" si="107"/>
        <v>33241.460609139278</v>
      </c>
      <c r="AA237" s="10">
        <f t="shared" si="114"/>
        <v>7542.4257517795395</v>
      </c>
      <c r="AB237" s="10">
        <f t="shared" si="108"/>
        <v>1719673.0714057302</v>
      </c>
      <c r="AC237" s="23"/>
      <c r="AD237" s="25">
        <f t="shared" si="115"/>
        <v>-7542.4257517795395</v>
      </c>
      <c r="AE237" s="25">
        <f t="shared" si="116"/>
        <v>-7542.4257517795395</v>
      </c>
      <c r="AF237" s="25">
        <f t="shared" si="117"/>
        <v>-15000</v>
      </c>
      <c r="AG237" s="25">
        <f t="shared" si="118"/>
        <v>0</v>
      </c>
      <c r="AH237" s="25">
        <f t="shared" si="119"/>
        <v>0</v>
      </c>
      <c r="AI237" s="25">
        <f t="shared" si="120"/>
        <v>0</v>
      </c>
      <c r="AJ237" s="25">
        <f t="shared" si="121"/>
        <v>0</v>
      </c>
      <c r="AK237" s="25">
        <f t="shared" si="122"/>
        <v>0</v>
      </c>
      <c r="AL237" s="25">
        <f t="shared" si="123"/>
        <v>0</v>
      </c>
      <c r="AM237" s="25">
        <f t="shared" si="124"/>
        <v>0</v>
      </c>
    </row>
    <row r="238" spans="1:39" x14ac:dyDescent="0.3">
      <c r="A238" s="4">
        <f t="shared" si="133"/>
        <v>229</v>
      </c>
      <c r="B238">
        <v>253.84645891345977</v>
      </c>
      <c r="C238" s="5">
        <f t="shared" si="109"/>
        <v>132</v>
      </c>
      <c r="D238" s="6">
        <f t="shared" si="125"/>
        <v>8.4999999999999978E-2</v>
      </c>
      <c r="E238" s="7">
        <f t="shared" si="110"/>
        <v>1816600.7635960272</v>
      </c>
      <c r="F238" s="7">
        <f t="shared" si="126"/>
        <v>659378.44334868051</v>
      </c>
      <c r="G238" s="7">
        <f t="shared" si="111"/>
        <v>15000</v>
      </c>
      <c r="H238" s="7">
        <f t="shared" si="136"/>
        <v>1709014.0705219903</v>
      </c>
      <c r="I238" s="14">
        <f t="shared" si="127"/>
        <v>59.090838076704209</v>
      </c>
      <c r="J238" s="14">
        <f t="shared" si="137"/>
        <v>12198.17953130774</v>
      </c>
      <c r="K238" s="18"/>
      <c r="L238" s="7">
        <f t="shared" si="112"/>
        <v>7542.4257517795395</v>
      </c>
      <c r="M238" s="7">
        <f t="shared" si="138"/>
        <v>1003142.6249866806</v>
      </c>
      <c r="N238" s="14">
        <f t="shared" si="128"/>
        <v>29.712550586931254</v>
      </c>
      <c r="O238" s="13">
        <f t="shared" si="139"/>
        <v>8289.0206706283861</v>
      </c>
      <c r="P238" s="7">
        <f t="shared" si="129"/>
        <v>2104138.5450994875</v>
      </c>
      <c r="Q238" s="12">
        <f t="shared" si="134"/>
        <v>228</v>
      </c>
      <c r="R238" s="9">
        <v>253.84645891345977</v>
      </c>
      <c r="S238" s="11">
        <f t="shared" si="135"/>
        <v>8.4999999999999978E-2</v>
      </c>
      <c r="T238" s="10">
        <f t="shared" si="130"/>
        <v>5141287.4543510806</v>
      </c>
      <c r="U238" s="10">
        <f t="shared" si="106"/>
        <v>8438227.064741265</v>
      </c>
      <c r="V238" s="10">
        <f t="shared" si="131"/>
        <v>1000</v>
      </c>
      <c r="W238" s="10">
        <f t="shared" si="132"/>
        <v>708105.61333534098</v>
      </c>
      <c r="X238" s="9">
        <f t="shared" si="113"/>
        <v>3.9393892051136143</v>
      </c>
      <c r="Y238" s="9">
        <f t="shared" si="107"/>
        <v>33245.399998344394</v>
      </c>
      <c r="AA238" s="10">
        <f t="shared" si="114"/>
        <v>7542.4257517795395</v>
      </c>
      <c r="AB238" s="10">
        <f t="shared" si="108"/>
        <v>1727215.4971575097</v>
      </c>
      <c r="AC238" s="23"/>
      <c r="AD238" s="25">
        <f t="shared" si="115"/>
        <v>-7542.4257517795395</v>
      </c>
      <c r="AE238" s="25">
        <f t="shared" si="116"/>
        <v>-7542.4257517795395</v>
      </c>
      <c r="AF238" s="25">
        <f t="shared" si="117"/>
        <v>-15000</v>
      </c>
      <c r="AG238" s="25">
        <f t="shared" si="118"/>
        <v>0</v>
      </c>
      <c r="AH238" s="25">
        <f t="shared" si="119"/>
        <v>0</v>
      </c>
      <c r="AI238" s="25">
        <f t="shared" si="120"/>
        <v>0</v>
      </c>
      <c r="AJ238" s="25">
        <f t="shared" si="121"/>
        <v>0</v>
      </c>
      <c r="AK238" s="25">
        <f t="shared" si="122"/>
        <v>0</v>
      </c>
      <c r="AL238" s="25">
        <f t="shared" si="123"/>
        <v>0</v>
      </c>
      <c r="AM238" s="25">
        <f t="shared" si="124"/>
        <v>0</v>
      </c>
    </row>
    <row r="239" spans="1:39" x14ac:dyDescent="0.3">
      <c r="A239" s="4">
        <f t="shared" si="133"/>
        <v>230</v>
      </c>
      <c r="B239">
        <v>257.90800225607512</v>
      </c>
      <c r="C239" s="5">
        <f t="shared" si="109"/>
        <v>133</v>
      </c>
      <c r="D239" s="6">
        <f t="shared" si="125"/>
        <v>1.599999999999998E-2</v>
      </c>
      <c r="E239" s="7">
        <f t="shared" si="110"/>
        <v>1839344.3825923717</v>
      </c>
      <c r="F239" s="7">
        <f t="shared" si="126"/>
        <v>670944.49844225938</v>
      </c>
      <c r="G239" s="7">
        <f t="shared" si="111"/>
        <v>15000</v>
      </c>
      <c r="H239" s="7">
        <f t="shared" si="136"/>
        <v>1724014.0705219903</v>
      </c>
      <c r="I239" s="14">
        <f t="shared" si="127"/>
        <v>58.160273697543516</v>
      </c>
      <c r="J239" s="14">
        <f t="shared" si="137"/>
        <v>12256.339805005284</v>
      </c>
      <c r="K239" s="18"/>
      <c r="L239" s="7">
        <f t="shared" si="112"/>
        <v>7542.4257517795395</v>
      </c>
      <c r="M239" s="7">
        <f t="shared" si="138"/>
        <v>1010685.0507384602</v>
      </c>
      <c r="N239" s="14">
        <f t="shared" si="128"/>
        <v>29.244636404459897</v>
      </c>
      <c r="O239" s="13">
        <f t="shared" si="139"/>
        <v>8318.2653070328452</v>
      </c>
      <c r="P239" s="7">
        <f t="shared" si="129"/>
        <v>2145347.1875728583</v>
      </c>
      <c r="Q239" s="12">
        <f t="shared" si="134"/>
        <v>229</v>
      </c>
      <c r="R239" s="9">
        <v>257.90800225607512</v>
      </c>
      <c r="S239" s="11">
        <f t="shared" si="135"/>
        <v>1.599999999999998E-2</v>
      </c>
      <c r="T239" s="10">
        <f t="shared" si="130"/>
        <v>5191736.7957703844</v>
      </c>
      <c r="U239" s="10">
        <f t="shared" ref="U239:U302" si="140">(U238+V238)*(1+S239)</f>
        <v>8574254.697777126</v>
      </c>
      <c r="V239" s="10">
        <f t="shared" si="131"/>
        <v>1000</v>
      </c>
      <c r="W239" s="10">
        <f t="shared" si="132"/>
        <v>709105.61333534098</v>
      </c>
      <c r="X239" s="9">
        <f t="shared" si="113"/>
        <v>3.8773515798362346</v>
      </c>
      <c r="Y239" s="9">
        <f t="shared" ref="Y239:Y302" si="141">Y238+X239</f>
        <v>33249.277349924232</v>
      </c>
      <c r="AA239" s="10">
        <f t="shared" si="114"/>
        <v>7542.4257517795395</v>
      </c>
      <c r="AB239" s="10">
        <f t="shared" ref="AB239:AB302" si="142">AB238+AA239</f>
        <v>1734757.9229092891</v>
      </c>
      <c r="AC239" s="23"/>
      <c r="AD239" s="25">
        <f t="shared" si="115"/>
        <v>-7542.4257517795395</v>
      </c>
      <c r="AE239" s="25">
        <f t="shared" si="116"/>
        <v>-7542.4257517795395</v>
      </c>
      <c r="AF239" s="25">
        <f t="shared" si="117"/>
        <v>-15000</v>
      </c>
      <c r="AG239" s="25">
        <f t="shared" si="118"/>
        <v>0</v>
      </c>
      <c r="AH239" s="25">
        <f t="shared" si="119"/>
        <v>0</v>
      </c>
      <c r="AI239" s="25">
        <f t="shared" si="120"/>
        <v>0</v>
      </c>
      <c r="AJ239" s="25">
        <f t="shared" si="121"/>
        <v>0</v>
      </c>
      <c r="AK239" s="25">
        <f t="shared" si="122"/>
        <v>0</v>
      </c>
      <c r="AL239" s="25">
        <f t="shared" si="123"/>
        <v>0</v>
      </c>
      <c r="AM239" s="25">
        <f t="shared" si="124"/>
        <v>0</v>
      </c>
    </row>
    <row r="240" spans="1:39" x14ac:dyDescent="0.3">
      <c r="A240" s="4">
        <f t="shared" si="133"/>
        <v>231</v>
      </c>
      <c r="B240">
        <v>283.44089447942656</v>
      </c>
      <c r="C240" s="5">
        <f t="shared" si="109"/>
        <v>134</v>
      </c>
      <c r="D240" s="6">
        <f t="shared" si="125"/>
        <v>9.9000000000000005E-2</v>
      </c>
      <c r="E240" s="7">
        <f t="shared" si="110"/>
        <v>1862277.5317470194</v>
      </c>
      <c r="F240" s="7">
        <f t="shared" si="126"/>
        <v>738467.00378804305</v>
      </c>
      <c r="G240" s="7">
        <f t="shared" si="111"/>
        <v>15000</v>
      </c>
      <c r="H240" s="7">
        <f t="shared" si="136"/>
        <v>1739014.0705219903</v>
      </c>
      <c r="I240" s="14">
        <f t="shared" si="127"/>
        <v>52.92108616700957</v>
      </c>
      <c r="J240" s="14">
        <f t="shared" si="137"/>
        <v>12309.260891172293</v>
      </c>
      <c r="K240" s="18"/>
      <c r="L240" s="7">
        <f t="shared" si="112"/>
        <v>7542.4257517795395</v>
      </c>
      <c r="M240" s="7">
        <f t="shared" si="138"/>
        <v>1018227.4764902397</v>
      </c>
      <c r="N240" s="14">
        <f t="shared" si="128"/>
        <v>26.610224207879796</v>
      </c>
      <c r="O240" s="13">
        <f t="shared" si="139"/>
        <v>8344.8755312407247</v>
      </c>
      <c r="P240" s="7">
        <f t="shared" si="129"/>
        <v>2365278.9848943511</v>
      </c>
      <c r="Q240" s="12">
        <f t="shared" si="134"/>
        <v>230</v>
      </c>
      <c r="R240" s="9">
        <v>283.44089447942656</v>
      </c>
      <c r="S240" s="11">
        <f t="shared" si="135"/>
        <v>9.9000000000000005E-2</v>
      </c>
      <c r="T240" s="10">
        <f t="shared" si="130"/>
        <v>5242606.548368182</v>
      </c>
      <c r="U240" s="10">
        <f t="shared" si="140"/>
        <v>9424204.9128570613</v>
      </c>
      <c r="V240" s="10">
        <f t="shared" si="131"/>
        <v>1000</v>
      </c>
      <c r="W240" s="10">
        <f t="shared" si="132"/>
        <v>710105.61333534098</v>
      </c>
      <c r="X240" s="9">
        <f t="shared" si="113"/>
        <v>3.5280724111339712</v>
      </c>
      <c r="Y240" s="9">
        <f t="shared" si="141"/>
        <v>33252.805422335368</v>
      </c>
      <c r="AA240" s="10">
        <f t="shared" si="114"/>
        <v>7542.4257517795395</v>
      </c>
      <c r="AB240" s="10">
        <f t="shared" si="142"/>
        <v>1742300.3486610686</v>
      </c>
      <c r="AC240" s="23"/>
      <c r="AD240" s="25">
        <f t="shared" si="115"/>
        <v>-7542.4257517795395</v>
      </c>
      <c r="AE240" s="25">
        <f t="shared" si="116"/>
        <v>-7542.4257517795395</v>
      </c>
      <c r="AF240" s="25">
        <f t="shared" si="117"/>
        <v>-15000</v>
      </c>
      <c r="AG240" s="25">
        <f t="shared" si="118"/>
        <v>0</v>
      </c>
      <c r="AH240" s="25">
        <f t="shared" si="119"/>
        <v>0</v>
      </c>
      <c r="AI240" s="25">
        <f t="shared" si="120"/>
        <v>0</v>
      </c>
      <c r="AJ240" s="25">
        <f t="shared" si="121"/>
        <v>0</v>
      </c>
      <c r="AK240" s="25">
        <f t="shared" si="122"/>
        <v>0</v>
      </c>
      <c r="AL240" s="25">
        <f t="shared" si="123"/>
        <v>0</v>
      </c>
      <c r="AM240" s="25">
        <f t="shared" si="124"/>
        <v>0</v>
      </c>
    </row>
    <row r="241" spans="1:39" x14ac:dyDescent="0.3">
      <c r="A241" s="4">
        <f t="shared" si="133"/>
        <v>232</v>
      </c>
      <c r="B241">
        <v>257.08089129283991</v>
      </c>
      <c r="C241" s="5">
        <f t="shared" si="109"/>
        <v>135</v>
      </c>
      <c r="D241" s="6">
        <f t="shared" si="125"/>
        <v>-9.2999999999999944E-2</v>
      </c>
      <c r="E241" s="7">
        <f t="shared" si="110"/>
        <v>1885401.790477955</v>
      </c>
      <c r="F241" s="7">
        <f t="shared" si="126"/>
        <v>670696.57243575505</v>
      </c>
      <c r="G241" s="7">
        <f t="shared" si="111"/>
        <v>15000</v>
      </c>
      <c r="H241" s="7">
        <f t="shared" si="136"/>
        <v>1754014.0705219903</v>
      </c>
      <c r="I241" s="14">
        <f t="shared" si="127"/>
        <v>58.347393789426199</v>
      </c>
      <c r="J241" s="14">
        <f t="shared" si="137"/>
        <v>12367.60828496172</v>
      </c>
      <c r="K241" s="18"/>
      <c r="L241" s="7">
        <f t="shared" si="112"/>
        <v>7542.4257517795395</v>
      </c>
      <c r="M241" s="7">
        <f t="shared" si="138"/>
        <v>1025769.9022420193</v>
      </c>
      <c r="N241" s="14">
        <f t="shared" si="128"/>
        <v>29.338725697772652</v>
      </c>
      <c r="O241" s="13">
        <f t="shared" si="139"/>
        <v>8374.2142569384978</v>
      </c>
      <c r="P241" s="7">
        <f t="shared" si="129"/>
        <v>2152850.4650509562</v>
      </c>
      <c r="Q241" s="12">
        <f t="shared" si="134"/>
        <v>231</v>
      </c>
      <c r="R241" s="9">
        <v>257.08089129283991</v>
      </c>
      <c r="S241" s="11">
        <f t="shared" si="135"/>
        <v>-9.2999999999999944E-2</v>
      </c>
      <c r="T241" s="10">
        <f t="shared" si="130"/>
        <v>5293900.2155709583</v>
      </c>
      <c r="U241" s="10">
        <f t="shared" si="140"/>
        <v>8548660.8559613544</v>
      </c>
      <c r="V241" s="10">
        <f t="shared" si="131"/>
        <v>1000</v>
      </c>
      <c r="W241" s="10">
        <f t="shared" si="132"/>
        <v>711105.61333534098</v>
      </c>
      <c r="X241" s="9">
        <f t="shared" si="113"/>
        <v>3.8898262526284135</v>
      </c>
      <c r="Y241" s="9">
        <f t="shared" si="141"/>
        <v>33256.695248587996</v>
      </c>
      <c r="AA241" s="10">
        <f t="shared" si="114"/>
        <v>7542.4257517795395</v>
      </c>
      <c r="AB241" s="10">
        <f t="shared" si="142"/>
        <v>1749842.7744128481</v>
      </c>
      <c r="AC241" s="23"/>
      <c r="AD241" s="25">
        <f t="shared" si="115"/>
        <v>-7542.4257517795395</v>
      </c>
      <c r="AE241" s="25">
        <f t="shared" si="116"/>
        <v>-7542.4257517795395</v>
      </c>
      <c r="AF241" s="25">
        <f t="shared" si="117"/>
        <v>-15000</v>
      </c>
      <c r="AG241" s="25">
        <f t="shared" si="118"/>
        <v>0</v>
      </c>
      <c r="AH241" s="25">
        <f t="shared" si="119"/>
        <v>0</v>
      </c>
      <c r="AI241" s="25">
        <f t="shared" si="120"/>
        <v>0</v>
      </c>
      <c r="AJ241" s="25">
        <f t="shared" si="121"/>
        <v>0</v>
      </c>
      <c r="AK241" s="25">
        <f t="shared" si="122"/>
        <v>0</v>
      </c>
      <c r="AL241" s="25">
        <f t="shared" si="123"/>
        <v>0</v>
      </c>
      <c r="AM241" s="25">
        <f t="shared" si="124"/>
        <v>0</v>
      </c>
    </row>
    <row r="242" spans="1:39" x14ac:dyDescent="0.3">
      <c r="A242" s="4">
        <f t="shared" si="133"/>
        <v>233</v>
      </c>
      <c r="B242">
        <v>297.69967211710861</v>
      </c>
      <c r="C242" s="5">
        <f t="shared" si="109"/>
        <v>136</v>
      </c>
      <c r="D242" s="6">
        <f t="shared" si="125"/>
        <v>0.15799999999999997</v>
      </c>
      <c r="E242" s="7">
        <f t="shared" si="110"/>
        <v>1908718.7513649829</v>
      </c>
      <c r="F242" s="7">
        <f t="shared" si="126"/>
        <v>777824.63088060427</v>
      </c>
      <c r="G242" s="7">
        <f t="shared" si="111"/>
        <v>15000</v>
      </c>
      <c r="H242" s="7">
        <f t="shared" si="136"/>
        <v>1769014.0705219903</v>
      </c>
      <c r="I242" s="14">
        <f t="shared" si="127"/>
        <v>50.386350422647844</v>
      </c>
      <c r="J242" s="14">
        <f t="shared" si="137"/>
        <v>12417.994635384368</v>
      </c>
      <c r="K242" s="18"/>
      <c r="L242" s="7">
        <f t="shared" si="112"/>
        <v>7542.4257517795395</v>
      </c>
      <c r="M242" s="7">
        <f t="shared" si="138"/>
        <v>1033312.3279937989</v>
      </c>
      <c r="N242" s="14">
        <f t="shared" si="128"/>
        <v>25.335687131064464</v>
      </c>
      <c r="O242" s="13">
        <f t="shared" si="139"/>
        <v>8399.5499440695621</v>
      </c>
      <c r="P242" s="7">
        <f t="shared" si="129"/>
        <v>2500543.2642807867</v>
      </c>
      <c r="Q242" s="12">
        <f t="shared" si="134"/>
        <v>232</v>
      </c>
      <c r="R242" s="9">
        <v>297.69967211710861</v>
      </c>
      <c r="S242" s="11">
        <f t="shared" si="135"/>
        <v>0.15799999999999997</v>
      </c>
      <c r="T242" s="10">
        <f t="shared" si="130"/>
        <v>5345621.3300004285</v>
      </c>
      <c r="U242" s="10">
        <f t="shared" si="140"/>
        <v>9900507.2712032478</v>
      </c>
      <c r="V242" s="10">
        <f t="shared" si="131"/>
        <v>1000</v>
      </c>
      <c r="W242" s="10">
        <f t="shared" si="132"/>
        <v>712105.61333534098</v>
      </c>
      <c r="X242" s="9">
        <f t="shared" si="113"/>
        <v>3.359090028176523</v>
      </c>
      <c r="Y242" s="9">
        <f t="shared" si="141"/>
        <v>33260.054338616173</v>
      </c>
      <c r="AA242" s="10">
        <f t="shared" si="114"/>
        <v>7542.4257517795395</v>
      </c>
      <c r="AB242" s="10">
        <f t="shared" si="142"/>
        <v>1757385.2001646275</v>
      </c>
      <c r="AC242" s="23"/>
      <c r="AD242" s="25">
        <f t="shared" si="115"/>
        <v>-7542.4257517795395</v>
      </c>
      <c r="AE242" s="25">
        <f t="shared" si="116"/>
        <v>-7542.4257517795395</v>
      </c>
      <c r="AF242" s="25">
        <f t="shared" si="117"/>
        <v>-15000</v>
      </c>
      <c r="AG242" s="25">
        <f t="shared" si="118"/>
        <v>0</v>
      </c>
      <c r="AH242" s="25">
        <f t="shared" si="119"/>
        <v>0</v>
      </c>
      <c r="AI242" s="25">
        <f t="shared" si="120"/>
        <v>0</v>
      </c>
      <c r="AJ242" s="25">
        <f t="shared" si="121"/>
        <v>0</v>
      </c>
      <c r="AK242" s="25">
        <f t="shared" si="122"/>
        <v>0</v>
      </c>
      <c r="AL242" s="25">
        <f t="shared" si="123"/>
        <v>0</v>
      </c>
      <c r="AM242" s="25">
        <f t="shared" si="124"/>
        <v>0</v>
      </c>
    </row>
    <row r="243" spans="1:39" x14ac:dyDescent="0.3">
      <c r="A243" s="4">
        <f t="shared" si="133"/>
        <v>234</v>
      </c>
      <c r="B243">
        <v>312.28695605084692</v>
      </c>
      <c r="C243" s="5">
        <f t="shared" si="109"/>
        <v>137</v>
      </c>
      <c r="D243" s="6">
        <f t="shared" si="125"/>
        <v>4.8999999999999995E-2</v>
      </c>
      <c r="E243" s="7">
        <f t="shared" si="110"/>
        <v>1932230.0202594015</v>
      </c>
      <c r="F243" s="7">
        <f t="shared" si="126"/>
        <v>816987.03779375379</v>
      </c>
      <c r="G243" s="7">
        <f t="shared" si="111"/>
        <v>15000</v>
      </c>
      <c r="H243" s="7">
        <f t="shared" si="136"/>
        <v>1784014.0705219903</v>
      </c>
      <c r="I243" s="14">
        <f t="shared" si="127"/>
        <v>48.032745874783458</v>
      </c>
      <c r="J243" s="14">
        <f t="shared" si="137"/>
        <v>12466.027381259151</v>
      </c>
      <c r="K243" s="18"/>
      <c r="L243" s="7">
        <f t="shared" si="112"/>
        <v>7542.4257517795395</v>
      </c>
      <c r="M243" s="7">
        <f t="shared" si="138"/>
        <v>1040854.7537455785</v>
      </c>
      <c r="N243" s="14">
        <f t="shared" si="128"/>
        <v>24.152227960976614</v>
      </c>
      <c r="O243" s="13">
        <f t="shared" si="139"/>
        <v>8423.7021720305383</v>
      </c>
      <c r="P243" s="7">
        <f t="shared" si="129"/>
        <v>2630612.3099823245</v>
      </c>
      <c r="Q243" s="12">
        <f t="shared" si="134"/>
        <v>233</v>
      </c>
      <c r="R243" s="9">
        <v>312.28695605084692</v>
      </c>
      <c r="S243" s="11">
        <f t="shared" si="135"/>
        <v>4.8999999999999995E-2</v>
      </c>
      <c r="T243" s="10">
        <f t="shared" si="130"/>
        <v>5397773.4537168108</v>
      </c>
      <c r="U243" s="10">
        <f t="shared" si="140"/>
        <v>10386681.127492206</v>
      </c>
      <c r="V243" s="10">
        <f t="shared" si="131"/>
        <v>1000</v>
      </c>
      <c r="W243" s="10">
        <f t="shared" si="132"/>
        <v>713105.61333534098</v>
      </c>
      <c r="X243" s="9">
        <f t="shared" si="113"/>
        <v>3.202183058318897</v>
      </c>
      <c r="Y243" s="9">
        <f t="shared" si="141"/>
        <v>33263.256521674492</v>
      </c>
      <c r="AA243" s="10">
        <f t="shared" si="114"/>
        <v>7542.4257517795395</v>
      </c>
      <c r="AB243" s="10">
        <f t="shared" si="142"/>
        <v>1764927.625916407</v>
      </c>
      <c r="AC243" s="23"/>
      <c r="AD243" s="25">
        <f t="shared" si="115"/>
        <v>-7542.4257517795395</v>
      </c>
      <c r="AE243" s="25">
        <f t="shared" si="116"/>
        <v>-7542.4257517795395</v>
      </c>
      <c r="AF243" s="25">
        <f t="shared" si="117"/>
        <v>-15000</v>
      </c>
      <c r="AG243" s="25">
        <f t="shared" si="118"/>
        <v>0</v>
      </c>
      <c r="AH243" s="25">
        <f t="shared" si="119"/>
        <v>0</v>
      </c>
      <c r="AI243" s="25">
        <f t="shared" si="120"/>
        <v>0</v>
      </c>
      <c r="AJ243" s="25">
        <f t="shared" si="121"/>
        <v>0</v>
      </c>
      <c r="AK243" s="25">
        <f t="shared" si="122"/>
        <v>0</v>
      </c>
      <c r="AL243" s="25">
        <f t="shared" si="123"/>
        <v>0</v>
      </c>
      <c r="AM243" s="25">
        <f t="shared" si="124"/>
        <v>0</v>
      </c>
    </row>
    <row r="244" spans="1:39" x14ac:dyDescent="0.3">
      <c r="A244" s="4">
        <f t="shared" si="133"/>
        <v>235</v>
      </c>
      <c r="B244">
        <v>344.45251252408417</v>
      </c>
      <c r="C244" s="5">
        <f t="shared" si="109"/>
        <v>138</v>
      </c>
      <c r="D244" s="6">
        <f t="shared" si="125"/>
        <v>0.10300000000000004</v>
      </c>
      <c r="E244" s="7">
        <f t="shared" si="110"/>
        <v>1955937.2163946079</v>
      </c>
      <c r="F244" s="7">
        <f t="shared" si="126"/>
        <v>902239.7026865104</v>
      </c>
      <c r="G244" s="7">
        <f t="shared" si="111"/>
        <v>15000</v>
      </c>
      <c r="H244" s="7">
        <f t="shared" si="136"/>
        <v>1799014.0705219903</v>
      </c>
      <c r="I244" s="14">
        <f t="shared" si="127"/>
        <v>43.547367066893429</v>
      </c>
      <c r="J244" s="14">
        <f t="shared" si="137"/>
        <v>12509.574748326044</v>
      </c>
      <c r="K244" s="18"/>
      <c r="L244" s="7">
        <f t="shared" si="112"/>
        <v>7542.4257517795395</v>
      </c>
      <c r="M244" s="7">
        <f t="shared" si="138"/>
        <v>1048397.179497358</v>
      </c>
      <c r="N244" s="14">
        <f t="shared" si="128"/>
        <v>21.896852185835549</v>
      </c>
      <c r="O244" s="13">
        <f t="shared" si="139"/>
        <v>8445.5990242163734</v>
      </c>
      <c r="P244" s="7">
        <f t="shared" si="129"/>
        <v>2909107.8036622833</v>
      </c>
      <c r="Q244" s="12">
        <f t="shared" si="134"/>
        <v>234</v>
      </c>
      <c r="R244" s="9">
        <v>344.45251252408417</v>
      </c>
      <c r="S244" s="11">
        <f t="shared" si="135"/>
        <v>0.10300000000000004</v>
      </c>
      <c r="T244" s="10">
        <f t="shared" si="130"/>
        <v>5450360.1784641612</v>
      </c>
      <c r="U244" s="10">
        <f t="shared" si="140"/>
        <v>11457612.283623904</v>
      </c>
      <c r="V244" s="10">
        <f t="shared" si="131"/>
        <v>1000</v>
      </c>
      <c r="W244" s="10">
        <f t="shared" si="132"/>
        <v>714105.61333534098</v>
      </c>
      <c r="X244" s="9">
        <f t="shared" si="113"/>
        <v>2.9031578044595618</v>
      </c>
      <c r="Y244" s="9">
        <f t="shared" si="141"/>
        <v>33266.159679478951</v>
      </c>
      <c r="AA244" s="10">
        <f t="shared" si="114"/>
        <v>7542.4257517795395</v>
      </c>
      <c r="AB244" s="10">
        <f t="shared" si="142"/>
        <v>1772470.0516681864</v>
      </c>
      <c r="AC244" s="23"/>
      <c r="AD244" s="25">
        <f t="shared" si="115"/>
        <v>-7542.4257517795395</v>
      </c>
      <c r="AE244" s="25">
        <f t="shared" si="116"/>
        <v>-7542.4257517795395</v>
      </c>
      <c r="AF244" s="25">
        <f t="shared" si="117"/>
        <v>-15000</v>
      </c>
      <c r="AG244" s="25">
        <f t="shared" si="118"/>
        <v>0</v>
      </c>
      <c r="AH244" s="25">
        <f t="shared" si="119"/>
        <v>0</v>
      </c>
      <c r="AI244" s="25">
        <f t="shared" si="120"/>
        <v>0</v>
      </c>
      <c r="AJ244" s="25">
        <f t="shared" si="121"/>
        <v>0</v>
      </c>
      <c r="AK244" s="25">
        <f t="shared" si="122"/>
        <v>0</v>
      </c>
      <c r="AL244" s="25">
        <f t="shared" si="123"/>
        <v>0</v>
      </c>
      <c r="AM244" s="25">
        <f t="shared" si="124"/>
        <v>0</v>
      </c>
    </row>
    <row r="245" spans="1:39" x14ac:dyDescent="0.3">
      <c r="A245" s="4">
        <f t="shared" si="133"/>
        <v>236</v>
      </c>
      <c r="B245">
        <v>371.31980850096278</v>
      </c>
      <c r="C245" s="5">
        <f t="shared" si="109"/>
        <v>139</v>
      </c>
      <c r="D245" s="6">
        <f t="shared" si="125"/>
        <v>7.8000000000000125E-2</v>
      </c>
      <c r="E245" s="7">
        <f t="shared" si="110"/>
        <v>1979841.9724976069</v>
      </c>
      <c r="F245" s="7">
        <f t="shared" si="126"/>
        <v>973692.39949605823</v>
      </c>
      <c r="G245" s="7">
        <f t="shared" si="111"/>
        <v>15000</v>
      </c>
      <c r="H245" s="7">
        <f t="shared" si="136"/>
        <v>1814014.0705219903</v>
      </c>
      <c r="I245" s="14">
        <f t="shared" si="127"/>
        <v>40.39644440342618</v>
      </c>
      <c r="J245" s="14">
        <f t="shared" si="137"/>
        <v>12549.97119272947</v>
      </c>
      <c r="K245" s="18"/>
      <c r="L245" s="7">
        <f t="shared" si="112"/>
        <v>7542.4257517795395</v>
      </c>
      <c r="M245" s="7">
        <f t="shared" si="138"/>
        <v>1055939.6052491376</v>
      </c>
      <c r="N245" s="14">
        <f t="shared" si="128"/>
        <v>20.312478836582141</v>
      </c>
      <c r="O245" s="13">
        <f t="shared" si="139"/>
        <v>8465.9115030529556</v>
      </c>
      <c r="P245" s="7">
        <f t="shared" si="129"/>
        <v>3143560.6380997216</v>
      </c>
      <c r="Q245" s="12">
        <f t="shared" si="134"/>
        <v>235</v>
      </c>
      <c r="R245" s="9">
        <v>371.31980850096278</v>
      </c>
      <c r="S245" s="11">
        <f t="shared" si="135"/>
        <v>7.8000000000000125E-2</v>
      </c>
      <c r="T245" s="10">
        <f t="shared" si="130"/>
        <v>5503385.1259177402</v>
      </c>
      <c r="U245" s="10">
        <f t="shared" si="140"/>
        <v>12352384.04174657</v>
      </c>
      <c r="V245" s="10">
        <f t="shared" si="131"/>
        <v>1000</v>
      </c>
      <c r="W245" s="10">
        <f t="shared" si="132"/>
        <v>715105.61333534098</v>
      </c>
      <c r="X245" s="9">
        <f t="shared" si="113"/>
        <v>2.6930962935617457</v>
      </c>
      <c r="Y245" s="9">
        <f t="shared" si="141"/>
        <v>33268.85277577251</v>
      </c>
      <c r="AA245" s="10">
        <f t="shared" si="114"/>
        <v>7542.4257517795395</v>
      </c>
      <c r="AB245" s="10">
        <f t="shared" si="142"/>
        <v>1780012.4774199659</v>
      </c>
      <c r="AC245" s="23"/>
      <c r="AD245" s="25">
        <f t="shared" si="115"/>
        <v>-7542.4257517795395</v>
      </c>
      <c r="AE245" s="25">
        <f t="shared" si="116"/>
        <v>-7542.4257517795395</v>
      </c>
      <c r="AF245" s="25">
        <f t="shared" si="117"/>
        <v>-15000</v>
      </c>
      <c r="AG245" s="25">
        <f t="shared" si="118"/>
        <v>0</v>
      </c>
      <c r="AH245" s="25">
        <f t="shared" si="119"/>
        <v>0</v>
      </c>
      <c r="AI245" s="25">
        <f t="shared" si="120"/>
        <v>0</v>
      </c>
      <c r="AJ245" s="25">
        <f t="shared" si="121"/>
        <v>0</v>
      </c>
      <c r="AK245" s="25">
        <f t="shared" si="122"/>
        <v>0</v>
      </c>
      <c r="AL245" s="25">
        <f t="shared" si="123"/>
        <v>0</v>
      </c>
      <c r="AM245" s="25">
        <f t="shared" si="124"/>
        <v>0</v>
      </c>
    </row>
    <row r="246" spans="1:39" x14ac:dyDescent="0.3">
      <c r="A246" s="4">
        <f t="shared" si="133"/>
        <v>237</v>
      </c>
      <c r="B246">
        <v>371.69112830946369</v>
      </c>
      <c r="C246" s="5">
        <f t="shared" si="109"/>
        <v>140</v>
      </c>
      <c r="D246" s="6">
        <f t="shared" si="125"/>
        <v>9.999999999998684E-4</v>
      </c>
      <c r="E246" s="7">
        <f t="shared" si="110"/>
        <v>2003945.9349014647</v>
      </c>
      <c r="F246" s="7">
        <f t="shared" si="126"/>
        <v>975667.09189555421</v>
      </c>
      <c r="G246" s="7">
        <f t="shared" si="111"/>
        <v>15000</v>
      </c>
      <c r="H246" s="7">
        <f t="shared" si="136"/>
        <v>1829014.0705219903</v>
      </c>
      <c r="I246" s="14">
        <f t="shared" si="127"/>
        <v>40.35608831511108</v>
      </c>
      <c r="J246" s="14">
        <f t="shared" si="137"/>
        <v>12590.327281044581</v>
      </c>
      <c r="K246" s="18"/>
      <c r="L246" s="7">
        <f t="shared" si="112"/>
        <v>7542.4257517795395</v>
      </c>
      <c r="M246" s="7">
        <f t="shared" si="138"/>
        <v>1063482.0310009171</v>
      </c>
      <c r="N246" s="14">
        <f t="shared" si="128"/>
        <v>20.292186649932212</v>
      </c>
      <c r="O246" s="13">
        <f t="shared" si="139"/>
        <v>8486.2036897028884</v>
      </c>
      <c r="P246" s="7">
        <f t="shared" si="129"/>
        <v>3154246.6244896003</v>
      </c>
      <c r="Q246" s="12">
        <f t="shared" si="134"/>
        <v>236</v>
      </c>
      <c r="R246" s="9">
        <v>371.69112830946369</v>
      </c>
      <c r="S246" s="11">
        <f t="shared" si="135"/>
        <v>9.999999999998684E-4</v>
      </c>
      <c r="T246" s="10">
        <f t="shared" si="130"/>
        <v>5556851.9479334326</v>
      </c>
      <c r="U246" s="10">
        <f t="shared" si="140"/>
        <v>12365737.425788315</v>
      </c>
      <c r="V246" s="10">
        <f t="shared" si="131"/>
        <v>1000</v>
      </c>
      <c r="W246" s="10">
        <f t="shared" si="132"/>
        <v>716105.61333534098</v>
      </c>
      <c r="X246" s="9">
        <f t="shared" si="113"/>
        <v>2.6904058876740717</v>
      </c>
      <c r="Y246" s="9">
        <f t="shared" si="141"/>
        <v>33271.543181660185</v>
      </c>
      <c r="AA246" s="10">
        <f t="shared" si="114"/>
        <v>7542.4257517795395</v>
      </c>
      <c r="AB246" s="10">
        <f t="shared" si="142"/>
        <v>1787554.9031717454</v>
      </c>
      <c r="AC246" s="23"/>
      <c r="AD246" s="25">
        <f t="shared" si="115"/>
        <v>-7542.4257517795395</v>
      </c>
      <c r="AE246" s="25">
        <f t="shared" si="116"/>
        <v>-7542.4257517795395</v>
      </c>
      <c r="AF246" s="25">
        <f t="shared" si="117"/>
        <v>-15000</v>
      </c>
      <c r="AG246" s="25">
        <f t="shared" si="118"/>
        <v>0</v>
      </c>
      <c r="AH246" s="25">
        <f t="shared" si="119"/>
        <v>0</v>
      </c>
      <c r="AI246" s="25">
        <f t="shared" si="120"/>
        <v>0</v>
      </c>
      <c r="AJ246" s="25">
        <f t="shared" si="121"/>
        <v>0</v>
      </c>
      <c r="AK246" s="25">
        <f t="shared" si="122"/>
        <v>0</v>
      </c>
      <c r="AL246" s="25">
        <f t="shared" si="123"/>
        <v>0</v>
      </c>
      <c r="AM246" s="25">
        <f t="shared" si="124"/>
        <v>0</v>
      </c>
    </row>
    <row r="247" spans="1:39" x14ac:dyDescent="0.3">
      <c r="A247" s="4">
        <f t="shared" si="133"/>
        <v>238</v>
      </c>
      <c r="B247">
        <v>348.64627835427694</v>
      </c>
      <c r="C247" s="5">
        <f t="shared" si="109"/>
        <v>141</v>
      </c>
      <c r="D247" s="6">
        <f t="shared" si="125"/>
        <v>-6.2E-2</v>
      </c>
      <c r="E247" s="7">
        <f t="shared" si="110"/>
        <v>2028250.7636586877</v>
      </c>
      <c r="F247" s="7">
        <f t="shared" si="126"/>
        <v>916113.73219802976</v>
      </c>
      <c r="G247" s="7">
        <f t="shared" si="111"/>
        <v>15000</v>
      </c>
      <c r="H247" s="7">
        <f t="shared" si="136"/>
        <v>1844014.0705219903</v>
      </c>
      <c r="I247" s="14">
        <f t="shared" si="127"/>
        <v>43.023548310352965</v>
      </c>
      <c r="J247" s="14">
        <f t="shared" si="137"/>
        <v>12633.350829354935</v>
      </c>
      <c r="K247" s="18"/>
      <c r="L247" s="7">
        <f t="shared" si="112"/>
        <v>7542.4257517795395</v>
      </c>
      <c r="M247" s="7">
        <f t="shared" si="138"/>
        <v>1071024.4567526965</v>
      </c>
      <c r="N247" s="14">
        <f t="shared" si="128"/>
        <v>21.633461247262485</v>
      </c>
      <c r="O247" s="13">
        <f t="shared" si="139"/>
        <v>8507.8371509501503</v>
      </c>
      <c r="P247" s="7">
        <f t="shared" si="129"/>
        <v>2966225.7595230248</v>
      </c>
      <c r="Q247" s="12">
        <f t="shared" si="134"/>
        <v>237</v>
      </c>
      <c r="R247" s="9">
        <v>348.64627835427694</v>
      </c>
      <c r="S247" s="11">
        <f t="shared" si="135"/>
        <v>-6.2E-2</v>
      </c>
      <c r="T247" s="10">
        <f t="shared" si="130"/>
        <v>5610764.326799253</v>
      </c>
      <c r="U247" s="10">
        <f t="shared" si="140"/>
        <v>11599999.705389438</v>
      </c>
      <c r="V247" s="10">
        <f t="shared" si="131"/>
        <v>1000</v>
      </c>
      <c r="W247" s="10">
        <f t="shared" si="132"/>
        <v>717105.61333534098</v>
      </c>
      <c r="X247" s="9">
        <f t="shared" si="113"/>
        <v>2.8682365540235306</v>
      </c>
      <c r="Y247" s="9">
        <f t="shared" si="141"/>
        <v>33274.411418214208</v>
      </c>
      <c r="AA247" s="10">
        <f t="shared" si="114"/>
        <v>7542.4257517795395</v>
      </c>
      <c r="AB247" s="10">
        <f t="shared" si="142"/>
        <v>1795097.3289235248</v>
      </c>
      <c r="AC247" s="23"/>
      <c r="AD247" s="25">
        <f t="shared" si="115"/>
        <v>-7542.4257517795395</v>
      </c>
      <c r="AE247" s="25">
        <f t="shared" si="116"/>
        <v>-7542.4257517795395</v>
      </c>
      <c r="AF247" s="25">
        <f t="shared" si="117"/>
        <v>-15000</v>
      </c>
      <c r="AG247" s="25">
        <f t="shared" si="118"/>
        <v>0</v>
      </c>
      <c r="AH247" s="25">
        <f t="shared" si="119"/>
        <v>0</v>
      </c>
      <c r="AI247" s="25">
        <f t="shared" si="120"/>
        <v>0</v>
      </c>
      <c r="AJ247" s="25">
        <f t="shared" si="121"/>
        <v>0</v>
      </c>
      <c r="AK247" s="25">
        <f t="shared" si="122"/>
        <v>0</v>
      </c>
      <c r="AL247" s="25">
        <f t="shared" si="123"/>
        <v>0</v>
      </c>
      <c r="AM247" s="25">
        <f t="shared" si="124"/>
        <v>0</v>
      </c>
    </row>
    <row r="248" spans="1:39" x14ac:dyDescent="0.3">
      <c r="A248" s="4">
        <f t="shared" si="133"/>
        <v>239</v>
      </c>
      <c r="B248">
        <v>361.89483693173946</v>
      </c>
      <c r="C248" s="5">
        <f t="shared" si="109"/>
        <v>142</v>
      </c>
      <c r="D248" s="6">
        <f t="shared" si="125"/>
        <v>3.7999999999999985E-2</v>
      </c>
      <c r="E248" s="7">
        <f t="shared" si="110"/>
        <v>2052758.1326555545</v>
      </c>
      <c r="F248" s="7">
        <f t="shared" si="126"/>
        <v>951964.05402155488</v>
      </c>
      <c r="G248" s="7">
        <f t="shared" si="111"/>
        <v>15000</v>
      </c>
      <c r="H248" s="7">
        <f t="shared" si="136"/>
        <v>1859014.0705219903</v>
      </c>
      <c r="I248" s="14">
        <f t="shared" si="127"/>
        <v>41.448505115946979</v>
      </c>
      <c r="J248" s="14">
        <f t="shared" si="137"/>
        <v>12674.799334470881</v>
      </c>
      <c r="K248" s="18"/>
      <c r="L248" s="7">
        <f t="shared" si="112"/>
        <v>7542.4257517795395</v>
      </c>
      <c r="M248" s="7">
        <f t="shared" si="138"/>
        <v>1078566.882504476</v>
      </c>
      <c r="N248" s="14">
        <f t="shared" si="128"/>
        <v>20.841484823952296</v>
      </c>
      <c r="O248" s="13">
        <f t="shared" si="139"/>
        <v>8528.6786357741021</v>
      </c>
      <c r="P248" s="7">
        <f t="shared" si="129"/>
        <v>3086484.764136679</v>
      </c>
      <c r="Q248" s="12">
        <f t="shared" si="134"/>
        <v>238</v>
      </c>
      <c r="R248" s="9">
        <v>361.89483693173946</v>
      </c>
      <c r="S248" s="11">
        <f t="shared" si="135"/>
        <v>3.7999999999999985E-2</v>
      </c>
      <c r="T248" s="10">
        <f t="shared" si="130"/>
        <v>5665125.9754889589</v>
      </c>
      <c r="U248" s="10">
        <f t="shared" si="140"/>
        <v>12041837.694194237</v>
      </c>
      <c r="V248" s="10">
        <f t="shared" si="131"/>
        <v>1000</v>
      </c>
      <c r="W248" s="10">
        <f t="shared" si="132"/>
        <v>718105.61333534098</v>
      </c>
      <c r="X248" s="9">
        <f t="shared" si="113"/>
        <v>2.7632336743964649</v>
      </c>
      <c r="Y248" s="9">
        <f t="shared" si="141"/>
        <v>33277.174651888607</v>
      </c>
      <c r="AA248" s="10">
        <f t="shared" si="114"/>
        <v>7542.4257517795395</v>
      </c>
      <c r="AB248" s="10">
        <f t="shared" si="142"/>
        <v>1802639.7546753043</v>
      </c>
      <c r="AC248" s="23"/>
      <c r="AD248" s="25">
        <f t="shared" si="115"/>
        <v>-7542.4257517795395</v>
      </c>
      <c r="AE248" s="25">
        <f t="shared" si="116"/>
        <v>-7542.4257517795395</v>
      </c>
      <c r="AF248" s="25">
        <f t="shared" si="117"/>
        <v>-15000</v>
      </c>
      <c r="AG248" s="25">
        <f t="shared" si="118"/>
        <v>0</v>
      </c>
      <c r="AH248" s="25">
        <f t="shared" si="119"/>
        <v>0</v>
      </c>
      <c r="AI248" s="25">
        <f t="shared" si="120"/>
        <v>0</v>
      </c>
      <c r="AJ248" s="25">
        <f t="shared" si="121"/>
        <v>0</v>
      </c>
      <c r="AK248" s="25">
        <f t="shared" si="122"/>
        <v>0</v>
      </c>
      <c r="AL248" s="25">
        <f t="shared" si="123"/>
        <v>0</v>
      </c>
      <c r="AM248" s="25">
        <f t="shared" si="124"/>
        <v>0</v>
      </c>
    </row>
    <row r="249" spans="1:39" x14ac:dyDescent="0.3">
      <c r="A249" s="4">
        <f t="shared" si="133"/>
        <v>240</v>
      </c>
      <c r="B249">
        <v>389.39884453855171</v>
      </c>
      <c r="C249" s="5">
        <f t="shared" si="109"/>
        <v>143</v>
      </c>
      <c r="D249" s="6">
        <f t="shared" si="125"/>
        <v>7.6000000000000151E-2</v>
      </c>
      <c r="E249" s="7">
        <f t="shared" si="110"/>
        <v>2077469.7297273951</v>
      </c>
      <c r="F249" s="7">
        <f t="shared" si="126"/>
        <v>1025389.3221271931</v>
      </c>
      <c r="G249" s="7">
        <f t="shared" si="111"/>
        <v>15000</v>
      </c>
      <c r="H249" s="7">
        <f t="shared" si="136"/>
        <v>1874014.0705219903</v>
      </c>
      <c r="I249" s="14">
        <f t="shared" si="127"/>
        <v>38.520915535266703</v>
      </c>
      <c r="J249" s="14">
        <f t="shared" si="137"/>
        <v>12713.320250006147</v>
      </c>
      <c r="K249" s="18"/>
      <c r="L249" s="7">
        <f t="shared" si="112"/>
        <v>7542.4257517795395</v>
      </c>
      <c r="M249" s="7">
        <f t="shared" si="138"/>
        <v>1086109.3082562555</v>
      </c>
      <c r="N249" s="14">
        <f t="shared" si="128"/>
        <v>19.369409687688005</v>
      </c>
      <c r="O249" s="13">
        <f t="shared" si="139"/>
        <v>8548.04804546179</v>
      </c>
      <c r="P249" s="7">
        <f t="shared" si="129"/>
        <v>3328600.0319628464</v>
      </c>
      <c r="Q249" s="12">
        <f t="shared" si="134"/>
        <v>239</v>
      </c>
      <c r="R249" s="9">
        <v>389.39884453855171</v>
      </c>
      <c r="S249" s="11">
        <f t="shared" si="135"/>
        <v>7.6000000000000151E-2</v>
      </c>
      <c r="T249" s="10">
        <f t="shared" si="130"/>
        <v>5719940.637917744</v>
      </c>
      <c r="U249" s="10">
        <f t="shared" si="140"/>
        <v>12958093.358952999</v>
      </c>
      <c r="V249" s="10">
        <f t="shared" si="131"/>
        <v>1000</v>
      </c>
      <c r="W249" s="10">
        <f t="shared" si="132"/>
        <v>719105.61333534098</v>
      </c>
      <c r="X249" s="9">
        <f t="shared" si="113"/>
        <v>2.5680610356844467</v>
      </c>
      <c r="Y249" s="9">
        <f t="shared" si="141"/>
        <v>33279.742712924293</v>
      </c>
      <c r="AA249" s="10">
        <f t="shared" si="114"/>
        <v>7542.4257517795395</v>
      </c>
      <c r="AB249" s="10">
        <f t="shared" si="142"/>
        <v>1810182.1804270837</v>
      </c>
      <c r="AC249" s="23"/>
      <c r="AD249" s="25">
        <f t="shared" si="115"/>
        <v>-7542.4257517795395</v>
      </c>
      <c r="AE249" s="25">
        <f t="shared" si="116"/>
        <v>-7542.4257517795395</v>
      </c>
      <c r="AF249" s="25">
        <f t="shared" si="117"/>
        <v>-15000</v>
      </c>
      <c r="AG249" s="25">
        <f t="shared" si="118"/>
        <v>0</v>
      </c>
      <c r="AH249" s="25">
        <f t="shared" si="119"/>
        <v>0</v>
      </c>
      <c r="AI249" s="25">
        <f t="shared" si="120"/>
        <v>0</v>
      </c>
      <c r="AJ249" s="25">
        <f t="shared" si="121"/>
        <v>0</v>
      </c>
      <c r="AK249" s="25">
        <f t="shared" si="122"/>
        <v>0</v>
      </c>
      <c r="AL249" s="25">
        <f t="shared" si="123"/>
        <v>0</v>
      </c>
      <c r="AM249" s="25">
        <f t="shared" si="124"/>
        <v>0</v>
      </c>
    </row>
    <row r="250" spans="1:39" x14ac:dyDescent="0.3">
      <c r="A250" s="4">
        <f t="shared" si="133"/>
        <v>241</v>
      </c>
      <c r="B250">
        <v>404.97479832009378</v>
      </c>
      <c r="C250" s="5">
        <f t="shared" si="109"/>
        <v>144</v>
      </c>
      <c r="D250" s="6">
        <f t="shared" si="125"/>
        <v>0.04</v>
      </c>
      <c r="E250" s="7">
        <f t="shared" si="110"/>
        <v>2102387.2567748344</v>
      </c>
      <c r="F250" s="7">
        <f t="shared" si="126"/>
        <v>1067444.8950122809</v>
      </c>
      <c r="G250" s="7">
        <f t="shared" si="111"/>
        <v>15000</v>
      </c>
      <c r="H250" s="7">
        <f t="shared" si="136"/>
        <v>1889014.0705219903</v>
      </c>
      <c r="I250" s="14">
        <f t="shared" si="127"/>
        <v>37.039341860833368</v>
      </c>
      <c r="J250" s="14">
        <f t="shared" si="137"/>
        <v>12750.35959186698</v>
      </c>
      <c r="K250" s="18"/>
      <c r="L250" s="7">
        <f t="shared" si="112"/>
        <v>7542.4257517795395</v>
      </c>
      <c r="M250" s="7">
        <f t="shared" si="138"/>
        <v>1093651.7340080349</v>
      </c>
      <c r="N250" s="14">
        <f t="shared" si="128"/>
        <v>18.624432392007698</v>
      </c>
      <c r="O250" s="13">
        <f t="shared" si="139"/>
        <v>8566.6724778537973</v>
      </c>
      <c r="P250" s="7">
        <f t="shared" si="129"/>
        <v>3469286.4589931397</v>
      </c>
      <c r="Q250" s="12">
        <f t="shared" si="134"/>
        <v>240</v>
      </c>
      <c r="R250" s="9">
        <v>404.97479832009378</v>
      </c>
      <c r="S250" s="11">
        <f t="shared" si="135"/>
        <v>0.04</v>
      </c>
      <c r="T250" s="10">
        <f t="shared" si="130"/>
        <v>5775212.0892001037</v>
      </c>
      <c r="U250" s="10">
        <f t="shared" si="140"/>
        <v>13477457.09331112</v>
      </c>
      <c r="V250" s="10">
        <f t="shared" si="131"/>
        <v>1000</v>
      </c>
      <c r="W250" s="10">
        <f t="shared" si="132"/>
        <v>720105.61333534098</v>
      </c>
      <c r="X250" s="9">
        <f t="shared" si="113"/>
        <v>2.4692894573888911</v>
      </c>
      <c r="Y250" s="9">
        <f t="shared" si="141"/>
        <v>33282.212002381682</v>
      </c>
      <c r="AA250" s="10">
        <f t="shared" si="114"/>
        <v>7542.4257517795395</v>
      </c>
      <c r="AB250" s="10">
        <f t="shared" si="142"/>
        <v>1817724.6061788632</v>
      </c>
      <c r="AC250" s="23"/>
      <c r="AD250" s="25">
        <f t="shared" si="115"/>
        <v>-7542.4257517795395</v>
      </c>
      <c r="AE250" s="25">
        <f t="shared" si="116"/>
        <v>-7542.4257517795395</v>
      </c>
      <c r="AF250" s="25">
        <f t="shared" si="117"/>
        <v>-15000</v>
      </c>
      <c r="AG250" s="25">
        <f t="shared" si="118"/>
        <v>0</v>
      </c>
      <c r="AH250" s="25">
        <f t="shared" si="119"/>
        <v>0</v>
      </c>
      <c r="AI250" s="25">
        <f t="shared" si="120"/>
        <v>0</v>
      </c>
      <c r="AJ250" s="25">
        <f t="shared" si="121"/>
        <v>0</v>
      </c>
      <c r="AK250" s="25">
        <f t="shared" si="122"/>
        <v>0</v>
      </c>
      <c r="AL250" s="25">
        <f t="shared" si="123"/>
        <v>0</v>
      </c>
      <c r="AM250" s="25">
        <f t="shared" si="124"/>
        <v>0</v>
      </c>
    </row>
    <row r="251" spans="1:39" x14ac:dyDescent="0.3">
      <c r="A251" s="4">
        <f t="shared" si="133"/>
        <v>242</v>
      </c>
      <c r="B251">
        <v>433.32303420250037</v>
      </c>
      <c r="C251" s="5">
        <f t="shared" si="109"/>
        <v>145</v>
      </c>
      <c r="D251" s="6">
        <f t="shared" si="125"/>
        <v>7.0000000000000048E-2</v>
      </c>
      <c r="E251" s="7">
        <f t="shared" si="110"/>
        <v>2127512.4298810023</v>
      </c>
      <c r="F251" s="7">
        <f t="shared" si="126"/>
        <v>1143236.0376631406</v>
      </c>
      <c r="G251" s="7">
        <f t="shared" si="111"/>
        <v>15000</v>
      </c>
      <c r="H251" s="7">
        <f t="shared" si="136"/>
        <v>1904014.0705219903</v>
      </c>
      <c r="I251" s="14">
        <f t="shared" si="127"/>
        <v>34.61620734657324</v>
      </c>
      <c r="J251" s="14">
        <f t="shared" si="137"/>
        <v>12784.975799213553</v>
      </c>
      <c r="K251" s="18"/>
      <c r="L251" s="7">
        <f t="shared" si="112"/>
        <v>7542.4257517795395</v>
      </c>
      <c r="M251" s="7">
        <f t="shared" si="138"/>
        <v>1101194.1597598144</v>
      </c>
      <c r="N251" s="14">
        <f t="shared" si="128"/>
        <v>17.406011581315607</v>
      </c>
      <c r="O251" s="13">
        <f t="shared" si="139"/>
        <v>8584.0784894351127</v>
      </c>
      <c r="P251" s="7">
        <f t="shared" si="129"/>
        <v>3719678.936874439</v>
      </c>
      <c r="Q251" s="12">
        <f t="shared" si="134"/>
        <v>241</v>
      </c>
      <c r="R251" s="9">
        <v>433.32303420250037</v>
      </c>
      <c r="S251" s="11">
        <f t="shared" si="135"/>
        <v>7.0000000000000048E-2</v>
      </c>
      <c r="T251" s="10">
        <f t="shared" si="130"/>
        <v>5830944.1359098144</v>
      </c>
      <c r="U251" s="10">
        <f t="shared" si="140"/>
        <v>14421949.089842899</v>
      </c>
      <c r="V251" s="10">
        <f t="shared" si="131"/>
        <v>1000</v>
      </c>
      <c r="W251" s="10">
        <f t="shared" si="132"/>
        <v>721105.61333534098</v>
      </c>
      <c r="X251" s="9">
        <f t="shared" si="113"/>
        <v>2.3077471564382157</v>
      </c>
      <c r="Y251" s="9">
        <f t="shared" si="141"/>
        <v>33284.519749538122</v>
      </c>
      <c r="AA251" s="10">
        <f t="shared" si="114"/>
        <v>7542.4257517795395</v>
      </c>
      <c r="AB251" s="10">
        <f t="shared" si="142"/>
        <v>1825267.0319306427</v>
      </c>
      <c r="AC251" s="23"/>
      <c r="AD251" s="25">
        <f t="shared" si="115"/>
        <v>-7542.4257517795395</v>
      </c>
      <c r="AE251" s="25">
        <f t="shared" si="116"/>
        <v>-7542.4257517795395</v>
      </c>
      <c r="AF251" s="25">
        <f t="shared" si="117"/>
        <v>-15000</v>
      </c>
      <c r="AG251" s="25">
        <f t="shared" si="118"/>
        <v>0</v>
      </c>
      <c r="AH251" s="25">
        <f t="shared" si="119"/>
        <v>0</v>
      </c>
      <c r="AI251" s="25">
        <f t="shared" si="120"/>
        <v>0</v>
      </c>
      <c r="AJ251" s="25">
        <f t="shared" si="121"/>
        <v>0</v>
      </c>
      <c r="AK251" s="25">
        <f t="shared" si="122"/>
        <v>0</v>
      </c>
      <c r="AL251" s="25">
        <f t="shared" si="123"/>
        <v>0</v>
      </c>
      <c r="AM251" s="25">
        <f t="shared" si="124"/>
        <v>0</v>
      </c>
    </row>
    <row r="252" spans="1:39" x14ac:dyDescent="0.3">
      <c r="A252" s="4">
        <f t="shared" si="133"/>
        <v>243</v>
      </c>
      <c r="B252">
        <v>400.39048360311034</v>
      </c>
      <c r="C252" s="5">
        <f t="shared" si="109"/>
        <v>146</v>
      </c>
      <c r="D252" s="6">
        <f t="shared" si="125"/>
        <v>-7.5999999999999998E-2</v>
      </c>
      <c r="E252" s="7">
        <f t="shared" si="110"/>
        <v>2152846.9794297218</v>
      </c>
      <c r="F252" s="7">
        <f t="shared" si="126"/>
        <v>1057274.0988007418</v>
      </c>
      <c r="G252" s="7">
        <f t="shared" si="111"/>
        <v>15000</v>
      </c>
      <c r="H252" s="7">
        <f t="shared" si="136"/>
        <v>1919014.0705219903</v>
      </c>
      <c r="I252" s="14">
        <f t="shared" si="127"/>
        <v>37.463427864256751</v>
      </c>
      <c r="J252" s="14">
        <f t="shared" si="137"/>
        <v>12822.43922707781</v>
      </c>
      <c r="K252" s="18"/>
      <c r="L252" s="7">
        <f t="shared" si="112"/>
        <v>7542.4257517795395</v>
      </c>
      <c r="M252" s="7">
        <f t="shared" si="138"/>
        <v>1108736.5855115938</v>
      </c>
      <c r="N252" s="14">
        <f t="shared" si="128"/>
        <v>18.837674871553684</v>
      </c>
      <c r="O252" s="13">
        <f t="shared" si="139"/>
        <v>8602.9161643066673</v>
      </c>
      <c r="P252" s="7">
        <f t="shared" si="129"/>
        <v>3444525.7634237614</v>
      </c>
      <c r="Q252" s="12">
        <f t="shared" si="134"/>
        <v>242</v>
      </c>
      <c r="R252" s="9">
        <v>400.39048360311034</v>
      </c>
      <c r="S252" s="11">
        <f t="shared" si="135"/>
        <v>-7.5999999999999998E-2</v>
      </c>
      <c r="T252" s="10">
        <f t="shared" si="130"/>
        <v>5887140.6163421078</v>
      </c>
      <c r="U252" s="10">
        <f t="shared" si="140"/>
        <v>13326804.959014839</v>
      </c>
      <c r="V252" s="10">
        <f t="shared" si="131"/>
        <v>1000</v>
      </c>
      <c r="W252" s="10">
        <f t="shared" si="132"/>
        <v>722105.61333534098</v>
      </c>
      <c r="X252" s="9">
        <f t="shared" si="113"/>
        <v>2.4975618576171166</v>
      </c>
      <c r="Y252" s="9">
        <f t="shared" si="141"/>
        <v>33287.017311395735</v>
      </c>
      <c r="AA252" s="10">
        <f t="shared" si="114"/>
        <v>7542.4257517795395</v>
      </c>
      <c r="AB252" s="10">
        <f t="shared" si="142"/>
        <v>1832809.4576824221</v>
      </c>
      <c r="AC252" s="23"/>
      <c r="AD252" s="25">
        <f t="shared" si="115"/>
        <v>-7542.4257517795395</v>
      </c>
      <c r="AE252" s="25">
        <f t="shared" si="116"/>
        <v>-7542.4257517795395</v>
      </c>
      <c r="AF252" s="25">
        <f t="shared" si="117"/>
        <v>-15000</v>
      </c>
      <c r="AG252" s="25">
        <f t="shared" si="118"/>
        <v>0</v>
      </c>
      <c r="AH252" s="25">
        <f t="shared" si="119"/>
        <v>0</v>
      </c>
      <c r="AI252" s="25">
        <f t="shared" si="120"/>
        <v>0</v>
      </c>
      <c r="AJ252" s="25">
        <f t="shared" si="121"/>
        <v>0</v>
      </c>
      <c r="AK252" s="25">
        <f t="shared" si="122"/>
        <v>0</v>
      </c>
      <c r="AL252" s="25">
        <f t="shared" si="123"/>
        <v>0</v>
      </c>
      <c r="AM252" s="25">
        <f t="shared" si="124"/>
        <v>0</v>
      </c>
    </row>
    <row r="253" spans="1:39" x14ac:dyDescent="0.3">
      <c r="A253" s="4">
        <f t="shared" si="133"/>
        <v>244</v>
      </c>
      <c r="B253">
        <v>368.35924491486151</v>
      </c>
      <c r="C253" s="5">
        <f t="shared" si="109"/>
        <v>147</v>
      </c>
      <c r="D253" s="6">
        <f t="shared" si="125"/>
        <v>-8.0000000000000016E-2</v>
      </c>
      <c r="E253" s="7">
        <f t="shared" si="110"/>
        <v>2178392.6502246801</v>
      </c>
      <c r="F253" s="7">
        <f t="shared" si="126"/>
        <v>973612.17089668242</v>
      </c>
      <c r="G253" s="7">
        <f t="shared" si="111"/>
        <v>15000</v>
      </c>
      <c r="H253" s="7">
        <f t="shared" si="136"/>
        <v>1934014.0705219903</v>
      </c>
      <c r="I253" s="14">
        <f t="shared" si="127"/>
        <v>40.721117243757341</v>
      </c>
      <c r="J253" s="14">
        <f t="shared" si="137"/>
        <v>12863.160344321566</v>
      </c>
      <c r="K253" s="18"/>
      <c r="L253" s="7">
        <f t="shared" si="112"/>
        <v>7542.4257517795395</v>
      </c>
      <c r="M253" s="7">
        <f t="shared" si="138"/>
        <v>1116279.0112633733</v>
      </c>
      <c r="N253" s="14">
        <f t="shared" si="128"/>
        <v>20.475733556036616</v>
      </c>
      <c r="O253" s="13">
        <f t="shared" si="139"/>
        <v>8623.3918978627044</v>
      </c>
      <c r="P253" s="7">
        <f t="shared" si="129"/>
        <v>3176506.1281016404</v>
      </c>
      <c r="Q253" s="12">
        <f t="shared" si="134"/>
        <v>243</v>
      </c>
      <c r="R253" s="9">
        <v>368.35924491486151</v>
      </c>
      <c r="S253" s="11">
        <f t="shared" si="135"/>
        <v>-8.0000000000000016E-2</v>
      </c>
      <c r="T253" s="10">
        <f t="shared" si="130"/>
        <v>5943805.400778004</v>
      </c>
      <c r="U253" s="10">
        <f t="shared" si="140"/>
        <v>12261580.562293651</v>
      </c>
      <c r="V253" s="10">
        <f t="shared" si="131"/>
        <v>1000</v>
      </c>
      <c r="W253" s="10">
        <f t="shared" si="132"/>
        <v>723105.61333534098</v>
      </c>
      <c r="X253" s="9">
        <f t="shared" si="113"/>
        <v>2.7147411495838227</v>
      </c>
      <c r="Y253" s="9">
        <f t="shared" si="141"/>
        <v>33289.732052545318</v>
      </c>
      <c r="AA253" s="10">
        <f t="shared" si="114"/>
        <v>7542.4257517795395</v>
      </c>
      <c r="AB253" s="10">
        <f t="shared" si="142"/>
        <v>1840351.8834342016</v>
      </c>
      <c r="AC253" s="23"/>
      <c r="AD253" s="25">
        <f t="shared" si="115"/>
        <v>-7542.4257517795395</v>
      </c>
      <c r="AE253" s="25">
        <f t="shared" si="116"/>
        <v>-7542.4257517795395</v>
      </c>
      <c r="AF253" s="25">
        <f t="shared" si="117"/>
        <v>-15000</v>
      </c>
      <c r="AG253" s="25">
        <f t="shared" si="118"/>
        <v>0</v>
      </c>
      <c r="AH253" s="25">
        <f t="shared" si="119"/>
        <v>0</v>
      </c>
      <c r="AI253" s="25">
        <f t="shared" si="120"/>
        <v>0</v>
      </c>
      <c r="AJ253" s="25">
        <f t="shared" si="121"/>
        <v>0</v>
      </c>
      <c r="AK253" s="25">
        <f t="shared" si="122"/>
        <v>0</v>
      </c>
      <c r="AL253" s="25">
        <f t="shared" si="123"/>
        <v>0</v>
      </c>
      <c r="AM253" s="25">
        <f t="shared" si="124"/>
        <v>0</v>
      </c>
    </row>
    <row r="254" spans="1:39" x14ac:dyDescent="0.3">
      <c r="A254" s="4">
        <f t="shared" si="133"/>
        <v>245</v>
      </c>
      <c r="B254">
        <v>361.36041926147914</v>
      </c>
      <c r="C254" s="5">
        <f t="shared" si="109"/>
        <v>148</v>
      </c>
      <c r="D254" s="6">
        <f t="shared" si="125"/>
        <v>-1.9E-2</v>
      </c>
      <c r="E254" s="7">
        <f t="shared" si="110"/>
        <v>2204151.2016095961</v>
      </c>
      <c r="F254" s="7">
        <f t="shared" si="126"/>
        <v>956094.53964964545</v>
      </c>
      <c r="G254" s="7">
        <f t="shared" si="111"/>
        <v>15000</v>
      </c>
      <c r="H254" s="7">
        <f t="shared" si="136"/>
        <v>1949014.0705219903</v>
      </c>
      <c r="I254" s="14">
        <f t="shared" si="127"/>
        <v>41.509803510456003</v>
      </c>
      <c r="J254" s="14">
        <f t="shared" si="137"/>
        <v>12904.670147832023</v>
      </c>
      <c r="K254" s="18"/>
      <c r="L254" s="7">
        <f t="shared" si="112"/>
        <v>7542.4257517795395</v>
      </c>
      <c r="M254" s="7">
        <f t="shared" si="138"/>
        <v>1123821.4370151528</v>
      </c>
      <c r="N254" s="14">
        <f t="shared" si="128"/>
        <v>20.872307396571472</v>
      </c>
      <c r="O254" s="13">
        <f t="shared" si="139"/>
        <v>8644.2642052592764</v>
      </c>
      <c r="P254" s="7">
        <f t="shared" si="129"/>
        <v>3123694.937419489</v>
      </c>
      <c r="Q254" s="12">
        <f t="shared" si="134"/>
        <v>244</v>
      </c>
      <c r="R254" s="9">
        <v>361.36041926147914</v>
      </c>
      <c r="S254" s="11">
        <f t="shared" si="135"/>
        <v>-1.9E-2</v>
      </c>
      <c r="T254" s="10">
        <f t="shared" si="130"/>
        <v>6000942.3917508638</v>
      </c>
      <c r="U254" s="10">
        <f t="shared" si="140"/>
        <v>12029591.531610072</v>
      </c>
      <c r="V254" s="10">
        <f t="shared" si="131"/>
        <v>1000</v>
      </c>
      <c r="W254" s="10">
        <f t="shared" si="132"/>
        <v>724105.61333534098</v>
      </c>
      <c r="X254" s="9">
        <f t="shared" si="113"/>
        <v>2.7673202340304002</v>
      </c>
      <c r="Y254" s="9">
        <f t="shared" si="141"/>
        <v>33292.499372779348</v>
      </c>
      <c r="AA254" s="10">
        <f t="shared" si="114"/>
        <v>7542.4257517795395</v>
      </c>
      <c r="AB254" s="10">
        <f t="shared" si="142"/>
        <v>1847894.3091859811</v>
      </c>
      <c r="AC254" s="23"/>
      <c r="AD254" s="25">
        <f t="shared" si="115"/>
        <v>-7542.4257517795395</v>
      </c>
      <c r="AE254" s="25">
        <f t="shared" si="116"/>
        <v>-7542.4257517795395</v>
      </c>
      <c r="AF254" s="25">
        <f t="shared" si="117"/>
        <v>-15000</v>
      </c>
      <c r="AG254" s="25">
        <f t="shared" si="118"/>
        <v>0</v>
      </c>
      <c r="AH254" s="25">
        <f t="shared" si="119"/>
        <v>0</v>
      </c>
      <c r="AI254" s="25">
        <f t="shared" si="120"/>
        <v>0</v>
      </c>
      <c r="AJ254" s="25">
        <f t="shared" si="121"/>
        <v>0</v>
      </c>
      <c r="AK254" s="25">
        <f t="shared" si="122"/>
        <v>0</v>
      </c>
      <c r="AL254" s="25">
        <f t="shared" si="123"/>
        <v>0</v>
      </c>
      <c r="AM254" s="25">
        <f t="shared" si="124"/>
        <v>0</v>
      </c>
    </row>
    <row r="255" spans="1:39" x14ac:dyDescent="0.3">
      <c r="A255" s="4">
        <f t="shared" si="133"/>
        <v>246</v>
      </c>
      <c r="B255">
        <v>385.21020693273681</v>
      </c>
      <c r="C255" s="5">
        <f t="shared" si="109"/>
        <v>149</v>
      </c>
      <c r="D255" s="6">
        <f t="shared" si="125"/>
        <v>6.6000000000000142E-2</v>
      </c>
      <c r="E255" s="7">
        <f t="shared" si="110"/>
        <v>2230124.4075893871</v>
      </c>
      <c r="F255" s="7">
        <f t="shared" si="126"/>
        <v>1020262.7792665221</v>
      </c>
      <c r="G255" s="7">
        <f t="shared" si="111"/>
        <v>15000</v>
      </c>
      <c r="H255" s="7">
        <f t="shared" si="136"/>
        <v>1964014.0705219903</v>
      </c>
      <c r="I255" s="14">
        <f t="shared" si="127"/>
        <v>38.93977815239775</v>
      </c>
      <c r="J255" s="14">
        <f t="shared" si="137"/>
        <v>12943.609925984421</v>
      </c>
      <c r="K255" s="18"/>
      <c r="L255" s="7">
        <f t="shared" si="112"/>
        <v>7542.4257517795395</v>
      </c>
      <c r="M255" s="7">
        <f t="shared" si="138"/>
        <v>1131363.8627669322</v>
      </c>
      <c r="N255" s="14">
        <f t="shared" si="128"/>
        <v>19.580025700348472</v>
      </c>
      <c r="O255" s="13">
        <f t="shared" si="139"/>
        <v>8663.8442309596248</v>
      </c>
      <c r="P255" s="7">
        <f t="shared" si="129"/>
        <v>3337401.2290409552</v>
      </c>
      <c r="Q255" s="12">
        <f t="shared" si="134"/>
        <v>245</v>
      </c>
      <c r="R255" s="9">
        <v>385.21020693273681</v>
      </c>
      <c r="S255" s="11">
        <f t="shared" si="135"/>
        <v>6.6000000000000142E-2</v>
      </c>
      <c r="T255" s="10">
        <f t="shared" si="130"/>
        <v>6058555.5243151635</v>
      </c>
      <c r="U255" s="10">
        <f t="shared" si="140"/>
        <v>12824610.572696337</v>
      </c>
      <c r="V255" s="10">
        <f t="shared" si="131"/>
        <v>1000</v>
      </c>
      <c r="W255" s="10">
        <f t="shared" si="132"/>
        <v>725105.61333534098</v>
      </c>
      <c r="X255" s="9">
        <f t="shared" si="113"/>
        <v>2.5959852101598497</v>
      </c>
      <c r="Y255" s="9">
        <f t="shared" si="141"/>
        <v>33295.095357989507</v>
      </c>
      <c r="AA255" s="10">
        <f t="shared" si="114"/>
        <v>7542.4257517795395</v>
      </c>
      <c r="AB255" s="10">
        <f t="shared" si="142"/>
        <v>1855436.7349377605</v>
      </c>
      <c r="AC255" s="23"/>
      <c r="AD255" s="25">
        <f t="shared" si="115"/>
        <v>-7542.4257517795395</v>
      </c>
      <c r="AE255" s="25">
        <f t="shared" si="116"/>
        <v>-7542.4257517795395</v>
      </c>
      <c r="AF255" s="25">
        <f t="shared" si="117"/>
        <v>-15000</v>
      </c>
      <c r="AG255" s="25">
        <f t="shared" si="118"/>
        <v>0</v>
      </c>
      <c r="AH255" s="25">
        <f t="shared" si="119"/>
        <v>0</v>
      </c>
      <c r="AI255" s="25">
        <f t="shared" si="120"/>
        <v>0</v>
      </c>
      <c r="AJ255" s="25">
        <f t="shared" si="121"/>
        <v>0</v>
      </c>
      <c r="AK255" s="25">
        <f t="shared" si="122"/>
        <v>0</v>
      </c>
      <c r="AL255" s="25">
        <f t="shared" si="123"/>
        <v>0</v>
      </c>
      <c r="AM255" s="25">
        <f t="shared" si="124"/>
        <v>0</v>
      </c>
    </row>
    <row r="256" spans="1:39" x14ac:dyDescent="0.3">
      <c r="A256" s="4">
        <f t="shared" si="133"/>
        <v>247</v>
      </c>
      <c r="B256">
        <v>349.00044748105955</v>
      </c>
      <c r="C256" s="5">
        <f t="shared" si="109"/>
        <v>150</v>
      </c>
      <c r="D256" s="6">
        <f t="shared" si="125"/>
        <v>-9.3999999999999986E-2</v>
      </c>
      <c r="E256" s="7">
        <f t="shared" si="110"/>
        <v>2256314.0569523438</v>
      </c>
      <c r="F256" s="7">
        <f t="shared" si="126"/>
        <v>925264.07801546913</v>
      </c>
      <c r="G256" s="7">
        <f t="shared" si="111"/>
        <v>15000</v>
      </c>
      <c r="H256" s="7">
        <f t="shared" si="136"/>
        <v>1979014.0705219903</v>
      </c>
      <c r="I256" s="14">
        <f t="shared" si="127"/>
        <v>42.979887585427974</v>
      </c>
      <c r="J256" s="14">
        <f t="shared" si="137"/>
        <v>12986.58981356985</v>
      </c>
      <c r="K256" s="18"/>
      <c r="L256" s="7">
        <f t="shared" si="112"/>
        <v>7542.4257517795395</v>
      </c>
      <c r="M256" s="7">
        <f t="shared" si="138"/>
        <v>1138906.2885187117</v>
      </c>
      <c r="N256" s="14">
        <f t="shared" si="128"/>
        <v>21.611507395528115</v>
      </c>
      <c r="O256" s="13">
        <f t="shared" si="139"/>
        <v>8685.4557383551528</v>
      </c>
      <c r="P256" s="7">
        <f t="shared" si="129"/>
        <v>3031227.9392628847</v>
      </c>
      <c r="Q256" s="12">
        <f t="shared" si="134"/>
        <v>246</v>
      </c>
      <c r="R256" s="9">
        <v>349.00044748105955</v>
      </c>
      <c r="S256" s="11">
        <f t="shared" si="135"/>
        <v>-9.3999999999999986E-2</v>
      </c>
      <c r="T256" s="10">
        <f t="shared" si="130"/>
        <v>6116648.7663175026</v>
      </c>
      <c r="U256" s="10">
        <f t="shared" si="140"/>
        <v>11620003.178862883</v>
      </c>
      <c r="V256" s="10">
        <f t="shared" si="131"/>
        <v>1000</v>
      </c>
      <c r="W256" s="10">
        <f t="shared" si="132"/>
        <v>726105.61333534098</v>
      </c>
      <c r="X256" s="9">
        <f t="shared" si="113"/>
        <v>2.8653258390285319</v>
      </c>
      <c r="Y256" s="9">
        <f t="shared" si="141"/>
        <v>33297.960683828533</v>
      </c>
      <c r="AA256" s="10">
        <f t="shared" si="114"/>
        <v>7542.4257517795395</v>
      </c>
      <c r="AB256" s="10">
        <f t="shared" si="142"/>
        <v>1862979.16068954</v>
      </c>
      <c r="AC256" s="23"/>
      <c r="AD256" s="25">
        <f t="shared" si="115"/>
        <v>-7542.4257517795395</v>
      </c>
      <c r="AE256" s="25">
        <f t="shared" si="116"/>
        <v>-7542.4257517795395</v>
      </c>
      <c r="AF256" s="25">
        <f t="shared" si="117"/>
        <v>-15000</v>
      </c>
      <c r="AG256" s="25">
        <f t="shared" si="118"/>
        <v>0</v>
      </c>
      <c r="AH256" s="25">
        <f t="shared" si="119"/>
        <v>0</v>
      </c>
      <c r="AI256" s="25">
        <f t="shared" si="120"/>
        <v>0</v>
      </c>
      <c r="AJ256" s="25">
        <f t="shared" si="121"/>
        <v>0</v>
      </c>
      <c r="AK256" s="25">
        <f t="shared" si="122"/>
        <v>0</v>
      </c>
      <c r="AL256" s="25">
        <f t="shared" si="123"/>
        <v>0</v>
      </c>
      <c r="AM256" s="25">
        <f t="shared" si="124"/>
        <v>0</v>
      </c>
    </row>
    <row r="257" spans="1:39" x14ac:dyDescent="0.3">
      <c r="A257" s="4">
        <f t="shared" si="133"/>
        <v>248</v>
      </c>
      <c r="B257">
        <v>365.0544680651883</v>
      </c>
      <c r="C257" s="5">
        <f t="shared" si="109"/>
        <v>151</v>
      </c>
      <c r="D257" s="6">
        <f t="shared" si="125"/>
        <v>4.6000000000000034E-2</v>
      </c>
      <c r="E257" s="7">
        <f t="shared" si="110"/>
        <v>2282721.9533933238</v>
      </c>
      <c r="F257" s="7">
        <f t="shared" si="126"/>
        <v>968872.22560418071</v>
      </c>
      <c r="G257" s="7">
        <f t="shared" si="111"/>
        <v>15000</v>
      </c>
      <c r="H257" s="7">
        <f t="shared" si="136"/>
        <v>1994014.0705219903</v>
      </c>
      <c r="I257" s="14">
        <f t="shared" si="127"/>
        <v>41.089758685877605</v>
      </c>
      <c r="J257" s="14">
        <f t="shared" si="137"/>
        <v>13027.679572255727</v>
      </c>
      <c r="K257" s="18"/>
      <c r="L257" s="7">
        <f t="shared" si="112"/>
        <v>7542.4257517795395</v>
      </c>
      <c r="M257" s="7">
        <f t="shared" si="138"/>
        <v>1146448.7142704912</v>
      </c>
      <c r="N257" s="14">
        <f t="shared" si="128"/>
        <v>20.661096936451351</v>
      </c>
      <c r="O257" s="13">
        <f t="shared" si="139"/>
        <v>8706.1168352916047</v>
      </c>
      <c r="P257" s="7">
        <f t="shared" si="129"/>
        <v>3178206.8502207575</v>
      </c>
      <c r="Q257" s="12">
        <f t="shared" si="134"/>
        <v>247</v>
      </c>
      <c r="R257" s="9">
        <v>365.0544680651883</v>
      </c>
      <c r="S257" s="11">
        <f t="shared" si="135"/>
        <v>4.6000000000000034E-2</v>
      </c>
      <c r="T257" s="10">
        <f t="shared" si="130"/>
        <v>6175226.1186698582</v>
      </c>
      <c r="U257" s="10">
        <f t="shared" si="140"/>
        <v>12155569.325090576</v>
      </c>
      <c r="V257" s="10">
        <f t="shared" si="131"/>
        <v>1000</v>
      </c>
      <c r="W257" s="10">
        <f t="shared" si="132"/>
        <v>727105.61333534098</v>
      </c>
      <c r="X257" s="9">
        <f t="shared" si="113"/>
        <v>2.7393172457251738</v>
      </c>
      <c r="Y257" s="9">
        <f t="shared" si="141"/>
        <v>33300.700001074256</v>
      </c>
      <c r="AA257" s="10">
        <f t="shared" si="114"/>
        <v>7542.4257517795395</v>
      </c>
      <c r="AB257" s="10">
        <f t="shared" si="142"/>
        <v>1870521.5864413194</v>
      </c>
      <c r="AC257" s="23"/>
      <c r="AD257" s="25">
        <f t="shared" si="115"/>
        <v>-7542.4257517795395</v>
      </c>
      <c r="AE257" s="25">
        <f t="shared" si="116"/>
        <v>-7542.4257517795395</v>
      </c>
      <c r="AF257" s="25">
        <f t="shared" si="117"/>
        <v>-15000</v>
      </c>
      <c r="AG257" s="25">
        <f t="shared" si="118"/>
        <v>0</v>
      </c>
      <c r="AH257" s="25">
        <f t="shared" si="119"/>
        <v>0</v>
      </c>
      <c r="AI257" s="25">
        <f t="shared" si="120"/>
        <v>0</v>
      </c>
      <c r="AJ257" s="25">
        <f t="shared" si="121"/>
        <v>0</v>
      </c>
      <c r="AK257" s="25">
        <f t="shared" si="122"/>
        <v>0</v>
      </c>
      <c r="AL257" s="25">
        <f t="shared" si="123"/>
        <v>0</v>
      </c>
      <c r="AM257" s="25">
        <f t="shared" si="124"/>
        <v>0</v>
      </c>
    </row>
    <row r="258" spans="1:39" x14ac:dyDescent="0.3">
      <c r="A258" s="4">
        <f t="shared" si="133"/>
        <v>249</v>
      </c>
      <c r="B258">
        <v>332.92967487545172</v>
      </c>
      <c r="C258" s="5">
        <f t="shared" si="109"/>
        <v>152</v>
      </c>
      <c r="D258" s="6">
        <f t="shared" si="125"/>
        <v>-8.8000000000000023E-2</v>
      </c>
      <c r="E258" s="7">
        <f t="shared" si="110"/>
        <v>2309349.9156379788</v>
      </c>
      <c r="F258" s="7">
        <f t="shared" si="126"/>
        <v>884523.46975101274</v>
      </c>
      <c r="G258" s="7">
        <f t="shared" si="111"/>
        <v>15000</v>
      </c>
      <c r="H258" s="7">
        <f t="shared" si="136"/>
        <v>2009014.0705219903</v>
      </c>
      <c r="I258" s="14">
        <f t="shared" si="127"/>
        <v>45.054559962585095</v>
      </c>
      <c r="J258" s="14">
        <f t="shared" si="137"/>
        <v>13072.734132218313</v>
      </c>
      <c r="K258" s="18"/>
      <c r="L258" s="7">
        <f t="shared" si="112"/>
        <v>7542.4257517795395</v>
      </c>
      <c r="M258" s="7">
        <f t="shared" si="138"/>
        <v>1153991.1400222706</v>
      </c>
      <c r="N258" s="14">
        <f t="shared" si="128"/>
        <v>22.654711553126482</v>
      </c>
      <c r="O258" s="13">
        <f t="shared" si="139"/>
        <v>8728.7715468447313</v>
      </c>
      <c r="P258" s="7">
        <f t="shared" si="129"/>
        <v>2906067.0731531102</v>
      </c>
      <c r="Q258" s="12">
        <f t="shared" si="134"/>
        <v>248</v>
      </c>
      <c r="R258" s="9">
        <v>332.92967487545172</v>
      </c>
      <c r="S258" s="11">
        <f t="shared" si="135"/>
        <v>-8.8000000000000023E-2</v>
      </c>
      <c r="T258" s="10">
        <f t="shared" si="130"/>
        <v>6234291.6156251524</v>
      </c>
      <c r="U258" s="10">
        <f t="shared" si="140"/>
        <v>11086791.224482605</v>
      </c>
      <c r="V258" s="10">
        <f t="shared" si="131"/>
        <v>1000</v>
      </c>
      <c r="W258" s="10">
        <f t="shared" si="132"/>
        <v>728105.61333534098</v>
      </c>
      <c r="X258" s="9">
        <f t="shared" si="113"/>
        <v>3.0036373308390063</v>
      </c>
      <c r="Y258" s="9">
        <f t="shared" si="141"/>
        <v>33303.703638405095</v>
      </c>
      <c r="AA258" s="10">
        <f t="shared" si="114"/>
        <v>7542.4257517795395</v>
      </c>
      <c r="AB258" s="10">
        <f t="shared" si="142"/>
        <v>1878064.0121930989</v>
      </c>
      <c r="AC258" s="23"/>
      <c r="AD258" s="25">
        <f t="shared" si="115"/>
        <v>-7542.4257517795395</v>
      </c>
      <c r="AE258" s="25">
        <f t="shared" si="116"/>
        <v>-7542.4257517795395</v>
      </c>
      <c r="AF258" s="25">
        <f t="shared" si="117"/>
        <v>-15000</v>
      </c>
      <c r="AG258" s="25">
        <f t="shared" si="118"/>
        <v>0</v>
      </c>
      <c r="AH258" s="25">
        <f t="shared" si="119"/>
        <v>0</v>
      </c>
      <c r="AI258" s="25">
        <f t="shared" si="120"/>
        <v>0</v>
      </c>
      <c r="AJ258" s="25">
        <f t="shared" si="121"/>
        <v>0</v>
      </c>
      <c r="AK258" s="25">
        <f t="shared" si="122"/>
        <v>0</v>
      </c>
      <c r="AL258" s="25">
        <f t="shared" si="123"/>
        <v>0</v>
      </c>
      <c r="AM258" s="25">
        <f t="shared" si="124"/>
        <v>0</v>
      </c>
    </row>
    <row r="259" spans="1:39" x14ac:dyDescent="0.3">
      <c r="A259" s="4">
        <f t="shared" si="133"/>
        <v>250</v>
      </c>
      <c r="B259">
        <v>306.96116023516652</v>
      </c>
      <c r="C259" s="5">
        <f t="shared" si="109"/>
        <v>153</v>
      </c>
      <c r="D259" s="6">
        <f t="shared" si="125"/>
        <v>-7.7999999999999917E-2</v>
      </c>
      <c r="E259" s="7">
        <f t="shared" si="110"/>
        <v>2336199.777568006</v>
      </c>
      <c r="F259" s="7">
        <f t="shared" si="126"/>
        <v>816452.63911043375</v>
      </c>
      <c r="G259" s="7">
        <f t="shared" si="111"/>
        <v>15000</v>
      </c>
      <c r="H259" s="7">
        <f t="shared" si="136"/>
        <v>2024014.0705219903</v>
      </c>
      <c r="I259" s="14">
        <f t="shared" si="127"/>
        <v>48.866117096079272</v>
      </c>
      <c r="J259" s="14">
        <f t="shared" si="137"/>
        <v>13121.600249314391</v>
      </c>
      <c r="K259" s="18"/>
      <c r="L259" s="7">
        <f t="shared" si="112"/>
        <v>7542.4257517795395</v>
      </c>
      <c r="M259" s="7">
        <f t="shared" si="138"/>
        <v>1161533.5657740501</v>
      </c>
      <c r="N259" s="14">
        <f t="shared" si="128"/>
        <v>24.571270664996181</v>
      </c>
      <c r="O259" s="13">
        <f t="shared" si="139"/>
        <v>8753.342817509727</v>
      </c>
      <c r="P259" s="7">
        <f t="shared" si="129"/>
        <v>2686936.2671989473</v>
      </c>
      <c r="Q259" s="12">
        <f t="shared" si="134"/>
        <v>249</v>
      </c>
      <c r="R259" s="9">
        <v>306.96116023516652</v>
      </c>
      <c r="S259" s="11">
        <f t="shared" si="135"/>
        <v>-7.7999999999999917E-2</v>
      </c>
      <c r="T259" s="10">
        <f t="shared" si="130"/>
        <v>6293849.3250550712</v>
      </c>
      <c r="U259" s="10">
        <f t="shared" si="140"/>
        <v>10222943.508972963</v>
      </c>
      <c r="V259" s="10">
        <f t="shared" si="131"/>
        <v>1000</v>
      </c>
      <c r="W259" s="10">
        <f t="shared" si="132"/>
        <v>729105.61333534098</v>
      </c>
      <c r="X259" s="9">
        <f t="shared" si="113"/>
        <v>3.2577411397386182</v>
      </c>
      <c r="Y259" s="9">
        <f t="shared" si="141"/>
        <v>33306.961379544831</v>
      </c>
      <c r="AA259" s="10">
        <f t="shared" si="114"/>
        <v>7542.4257517795395</v>
      </c>
      <c r="AB259" s="10">
        <f t="shared" si="142"/>
        <v>1885606.4379448784</v>
      </c>
      <c r="AC259" s="23"/>
      <c r="AD259" s="25">
        <f t="shared" si="115"/>
        <v>-7542.4257517795395</v>
      </c>
      <c r="AE259" s="25">
        <f t="shared" si="116"/>
        <v>-7542.4257517795395</v>
      </c>
      <c r="AF259" s="25">
        <f t="shared" si="117"/>
        <v>-15000</v>
      </c>
      <c r="AG259" s="25">
        <f t="shared" si="118"/>
        <v>0</v>
      </c>
      <c r="AH259" s="25">
        <f t="shared" si="119"/>
        <v>0</v>
      </c>
      <c r="AI259" s="25">
        <f t="shared" si="120"/>
        <v>0</v>
      </c>
      <c r="AJ259" s="25">
        <f t="shared" si="121"/>
        <v>0</v>
      </c>
      <c r="AK259" s="25">
        <f t="shared" si="122"/>
        <v>0</v>
      </c>
      <c r="AL259" s="25">
        <f t="shared" si="123"/>
        <v>0</v>
      </c>
      <c r="AM259" s="25">
        <f t="shared" si="124"/>
        <v>0</v>
      </c>
    </row>
    <row r="260" spans="1:39" x14ac:dyDescent="0.3">
      <c r="A260" s="4">
        <f t="shared" si="133"/>
        <v>251</v>
      </c>
      <c r="B260">
        <v>331.825014214215</v>
      </c>
      <c r="C260" s="5">
        <f t="shared" si="109"/>
        <v>154</v>
      </c>
      <c r="D260" s="6">
        <f t="shared" si="125"/>
        <v>8.0999999999999989E-2</v>
      </c>
      <c r="E260" s="7">
        <f t="shared" si="110"/>
        <v>2363273.3883474506</v>
      </c>
      <c r="F260" s="7">
        <f t="shared" si="126"/>
        <v>883666.30287837889</v>
      </c>
      <c r="G260" s="7">
        <f t="shared" si="111"/>
        <v>15000</v>
      </c>
      <c r="H260" s="7">
        <f t="shared" si="136"/>
        <v>2039014.0705219903</v>
      </c>
      <c r="I260" s="14">
        <f t="shared" si="127"/>
        <v>45.204548655022457</v>
      </c>
      <c r="J260" s="14">
        <f t="shared" si="137"/>
        <v>13166.804797969415</v>
      </c>
      <c r="K260" s="18"/>
      <c r="L260" s="7">
        <f t="shared" si="112"/>
        <v>7542.4257517795395</v>
      </c>
      <c r="M260" s="7">
        <f t="shared" si="138"/>
        <v>1169075.9915258295</v>
      </c>
      <c r="N260" s="14">
        <f t="shared" si="128"/>
        <v>22.730130124880834</v>
      </c>
      <c r="O260" s="13">
        <f t="shared" si="139"/>
        <v>8776.0729476346078</v>
      </c>
      <c r="P260" s="7">
        <f t="shared" si="129"/>
        <v>2912120.5305938413</v>
      </c>
      <c r="Q260" s="12">
        <f t="shared" si="134"/>
        <v>250</v>
      </c>
      <c r="R260" s="9">
        <v>331.825014214215</v>
      </c>
      <c r="S260" s="11">
        <f t="shared" si="135"/>
        <v>8.0999999999999989E-2</v>
      </c>
      <c r="T260" s="10">
        <f t="shared" si="130"/>
        <v>6353903.3487302419</v>
      </c>
      <c r="U260" s="10">
        <f t="shared" si="140"/>
        <v>11052082.933199773</v>
      </c>
      <c r="V260" s="10">
        <f t="shared" si="131"/>
        <v>1000</v>
      </c>
      <c r="W260" s="10">
        <f t="shared" si="132"/>
        <v>730105.61333534098</v>
      </c>
      <c r="X260" s="9">
        <f t="shared" si="113"/>
        <v>3.0136365770014972</v>
      </c>
      <c r="Y260" s="9">
        <f t="shared" si="141"/>
        <v>33309.975016121833</v>
      </c>
      <c r="AA260" s="10">
        <f t="shared" si="114"/>
        <v>7542.4257517795395</v>
      </c>
      <c r="AB260" s="10">
        <f t="shared" si="142"/>
        <v>1893148.8636966578</v>
      </c>
      <c r="AC260" s="23"/>
      <c r="AD260" s="25">
        <f t="shared" si="115"/>
        <v>-7542.4257517795395</v>
      </c>
      <c r="AE260" s="25">
        <f t="shared" si="116"/>
        <v>-7542.4257517795395</v>
      </c>
      <c r="AF260" s="25">
        <f t="shared" si="117"/>
        <v>-15000</v>
      </c>
      <c r="AG260" s="25">
        <f t="shared" si="118"/>
        <v>0</v>
      </c>
      <c r="AH260" s="25">
        <f t="shared" si="119"/>
        <v>0</v>
      </c>
      <c r="AI260" s="25">
        <f t="shared" si="120"/>
        <v>0</v>
      </c>
      <c r="AJ260" s="25">
        <f t="shared" si="121"/>
        <v>0</v>
      </c>
      <c r="AK260" s="25">
        <f t="shared" si="122"/>
        <v>0</v>
      </c>
      <c r="AL260" s="25">
        <f t="shared" si="123"/>
        <v>0</v>
      </c>
      <c r="AM260" s="25">
        <f t="shared" si="124"/>
        <v>0</v>
      </c>
    </row>
    <row r="261" spans="1:39" x14ac:dyDescent="0.3">
      <c r="A261" s="4">
        <f t="shared" si="133"/>
        <v>252</v>
      </c>
      <c r="B261">
        <v>330.49771415735813</v>
      </c>
      <c r="C261" s="5">
        <f t="shared" si="109"/>
        <v>155</v>
      </c>
      <c r="D261" s="6">
        <f t="shared" si="125"/>
        <v>-4.0000000000000313E-3</v>
      </c>
      <c r="E261" s="7">
        <f t="shared" si="110"/>
        <v>2390572.612550057</v>
      </c>
      <c r="F261" s="7">
        <f t="shared" si="126"/>
        <v>881127.63766686537</v>
      </c>
      <c r="G261" s="7">
        <f t="shared" si="111"/>
        <v>15000</v>
      </c>
      <c r="H261" s="7">
        <f t="shared" si="136"/>
        <v>2054014.0705219903</v>
      </c>
      <c r="I261" s="14">
        <f t="shared" si="127"/>
        <v>45.386093027130983</v>
      </c>
      <c r="J261" s="14">
        <f t="shared" si="137"/>
        <v>13212.190890996546</v>
      </c>
      <c r="K261" s="18"/>
      <c r="L261" s="7">
        <f t="shared" si="112"/>
        <v>7542.4257517795395</v>
      </c>
      <c r="M261" s="7">
        <f t="shared" si="138"/>
        <v>1176618.417277609</v>
      </c>
      <c r="N261" s="14">
        <f t="shared" si="128"/>
        <v>22.821415788032969</v>
      </c>
      <c r="O261" s="13">
        <f t="shared" si="139"/>
        <v>8798.8943634226416</v>
      </c>
      <c r="P261" s="7">
        <f t="shared" si="129"/>
        <v>2908014.4742232459</v>
      </c>
      <c r="Q261" s="12">
        <f t="shared" si="134"/>
        <v>251</v>
      </c>
      <c r="R261" s="9">
        <v>330.49771415735813</v>
      </c>
      <c r="S261" s="11">
        <f t="shared" si="135"/>
        <v>-4.0000000000000313E-3</v>
      </c>
      <c r="T261" s="10">
        <f t="shared" si="130"/>
        <v>6414457.8226027032</v>
      </c>
      <c r="U261" s="10">
        <f t="shared" si="140"/>
        <v>11008870.601466974</v>
      </c>
      <c r="V261" s="10">
        <f t="shared" si="131"/>
        <v>1000</v>
      </c>
      <c r="W261" s="10">
        <f t="shared" si="132"/>
        <v>731105.61333534098</v>
      </c>
      <c r="X261" s="9">
        <f t="shared" si="113"/>
        <v>3.0257395351420655</v>
      </c>
      <c r="Y261" s="9">
        <f t="shared" si="141"/>
        <v>33313.000755656976</v>
      </c>
      <c r="AA261" s="10">
        <f t="shared" si="114"/>
        <v>7542.4257517795395</v>
      </c>
      <c r="AB261" s="10">
        <f t="shared" si="142"/>
        <v>1900691.2894484373</v>
      </c>
      <c r="AC261" s="23"/>
      <c r="AD261" s="25">
        <f t="shared" si="115"/>
        <v>-7542.4257517795395</v>
      </c>
      <c r="AE261" s="25">
        <f t="shared" si="116"/>
        <v>-7542.4257517795395</v>
      </c>
      <c r="AF261" s="25">
        <f t="shared" si="117"/>
        <v>-15000</v>
      </c>
      <c r="AG261" s="25">
        <f t="shared" si="118"/>
        <v>0</v>
      </c>
      <c r="AH261" s="25">
        <f t="shared" si="119"/>
        <v>0</v>
      </c>
      <c r="AI261" s="25">
        <f t="shared" si="120"/>
        <v>0</v>
      </c>
      <c r="AJ261" s="25">
        <f t="shared" si="121"/>
        <v>0</v>
      </c>
      <c r="AK261" s="25">
        <f t="shared" si="122"/>
        <v>0</v>
      </c>
      <c r="AL261" s="25">
        <f t="shared" si="123"/>
        <v>0</v>
      </c>
      <c r="AM261" s="25">
        <f t="shared" si="124"/>
        <v>0</v>
      </c>
    </row>
    <row r="262" spans="1:39" x14ac:dyDescent="0.3">
      <c r="A262" s="4">
        <f t="shared" si="133"/>
        <v>253</v>
      </c>
      <c r="B262">
        <v>359.91201071736299</v>
      </c>
      <c r="C262" s="5">
        <f t="shared" si="109"/>
        <v>156</v>
      </c>
      <c r="D262" s="6">
        <f t="shared" si="125"/>
        <v>8.8999999999999954E-2</v>
      </c>
      <c r="E262" s="7">
        <f t="shared" si="110"/>
        <v>2418099.3302876852</v>
      </c>
      <c r="F262" s="7">
        <f t="shared" si="126"/>
        <v>960636.99741921632</v>
      </c>
      <c r="G262" s="7">
        <f t="shared" si="111"/>
        <v>15000</v>
      </c>
      <c r="H262" s="7">
        <f t="shared" si="136"/>
        <v>2069014.0705219903</v>
      </c>
      <c r="I262" s="14">
        <f t="shared" si="127"/>
        <v>41.676853101130376</v>
      </c>
      <c r="J262" s="14">
        <f t="shared" si="137"/>
        <v>13253.867744097677</v>
      </c>
      <c r="K262" s="18"/>
      <c r="L262" s="7">
        <f t="shared" si="112"/>
        <v>7542.4257517795395</v>
      </c>
      <c r="M262" s="7">
        <f t="shared" si="138"/>
        <v>1184160.8430293885</v>
      </c>
      <c r="N262" s="14">
        <f t="shared" si="128"/>
        <v>20.956304672206581</v>
      </c>
      <c r="O262" s="13">
        <f t="shared" si="139"/>
        <v>8819.8506680948485</v>
      </c>
      <c r="P262" s="7">
        <f t="shared" si="129"/>
        <v>3174370.1881808941</v>
      </c>
      <c r="Q262" s="12">
        <f t="shared" si="134"/>
        <v>252</v>
      </c>
      <c r="R262" s="9">
        <v>359.91201071736299</v>
      </c>
      <c r="S262" s="11">
        <f t="shared" si="135"/>
        <v>8.8999999999999954E-2</v>
      </c>
      <c r="T262" s="10">
        <f t="shared" si="130"/>
        <v>6475516.9170907717</v>
      </c>
      <c r="U262" s="10">
        <f t="shared" si="140"/>
        <v>11989749.084997535</v>
      </c>
      <c r="V262" s="10">
        <f t="shared" si="131"/>
        <v>1000</v>
      </c>
      <c r="W262" s="10">
        <f t="shared" si="132"/>
        <v>732105.61333534098</v>
      </c>
      <c r="X262" s="9">
        <f t="shared" si="113"/>
        <v>2.7784568734086919</v>
      </c>
      <c r="Y262" s="9">
        <f t="shared" si="141"/>
        <v>33315.779212530382</v>
      </c>
      <c r="AA262" s="10">
        <f t="shared" si="114"/>
        <v>7542.4257517795395</v>
      </c>
      <c r="AB262" s="10">
        <f t="shared" si="142"/>
        <v>1908233.7152002167</v>
      </c>
      <c r="AC262" s="23"/>
      <c r="AD262" s="25">
        <f t="shared" si="115"/>
        <v>-7542.4257517795395</v>
      </c>
      <c r="AE262" s="25">
        <f t="shared" si="116"/>
        <v>-7542.4257517795395</v>
      </c>
      <c r="AF262" s="25">
        <f t="shared" si="117"/>
        <v>-15000</v>
      </c>
      <c r="AG262" s="25">
        <f t="shared" si="118"/>
        <v>0</v>
      </c>
      <c r="AH262" s="25">
        <f t="shared" si="119"/>
        <v>0</v>
      </c>
      <c r="AI262" s="25">
        <f t="shared" si="120"/>
        <v>0</v>
      </c>
      <c r="AJ262" s="25">
        <f t="shared" si="121"/>
        <v>0</v>
      </c>
      <c r="AK262" s="25">
        <f t="shared" si="122"/>
        <v>0</v>
      </c>
      <c r="AL262" s="25">
        <f t="shared" si="123"/>
        <v>0</v>
      </c>
      <c r="AM262" s="25">
        <f t="shared" si="124"/>
        <v>0</v>
      </c>
    </row>
    <row r="263" spans="1:39" x14ac:dyDescent="0.3">
      <c r="A263" s="4">
        <f t="shared" si="133"/>
        <v>254</v>
      </c>
      <c r="B263">
        <v>354.51333055660251</v>
      </c>
      <c r="C263" s="5">
        <f t="shared" si="109"/>
        <v>157</v>
      </c>
      <c r="D263" s="6">
        <f t="shared" si="125"/>
        <v>-1.5000000000000091E-2</v>
      </c>
      <c r="E263" s="7">
        <f t="shared" si="110"/>
        <v>2445855.437339793</v>
      </c>
      <c r="F263" s="7">
        <f t="shared" si="126"/>
        <v>947212.44245792797</v>
      </c>
      <c r="G263" s="7">
        <f t="shared" si="111"/>
        <v>15000</v>
      </c>
      <c r="H263" s="7">
        <f t="shared" si="136"/>
        <v>2084014.0705219903</v>
      </c>
      <c r="I263" s="14">
        <f t="shared" si="127"/>
        <v>42.311525990995314</v>
      </c>
      <c r="J263" s="14">
        <f t="shared" si="137"/>
        <v>13296.179270088673</v>
      </c>
      <c r="K263" s="18"/>
      <c r="L263" s="7">
        <f t="shared" si="112"/>
        <v>7542.4257517795395</v>
      </c>
      <c r="M263" s="7">
        <f t="shared" si="138"/>
        <v>1191703.2687811679</v>
      </c>
      <c r="N263" s="14">
        <f t="shared" si="128"/>
        <v>21.275436215438155</v>
      </c>
      <c r="O263" s="13">
        <f t="shared" si="139"/>
        <v>8841.1261043102859</v>
      </c>
      <c r="P263" s="7">
        <f t="shared" si="129"/>
        <v>3134297.0611099596</v>
      </c>
      <c r="Q263" s="12">
        <f t="shared" si="134"/>
        <v>253</v>
      </c>
      <c r="R263" s="9">
        <v>354.51333055660251</v>
      </c>
      <c r="S263" s="11">
        <f t="shared" si="135"/>
        <v>-1.5000000000000091E-2</v>
      </c>
      <c r="T263" s="10">
        <f t="shared" si="130"/>
        <v>6537084.8373662373</v>
      </c>
      <c r="U263" s="10">
        <f t="shared" si="140"/>
        <v>11810887.84872257</v>
      </c>
      <c r="V263" s="10">
        <f t="shared" si="131"/>
        <v>1000</v>
      </c>
      <c r="W263" s="10">
        <f t="shared" si="132"/>
        <v>733105.61333534098</v>
      </c>
      <c r="X263" s="9">
        <f t="shared" si="113"/>
        <v>2.8207683993996877</v>
      </c>
      <c r="Y263" s="9">
        <f t="shared" si="141"/>
        <v>33318.599980929779</v>
      </c>
      <c r="AA263" s="10">
        <f t="shared" si="114"/>
        <v>7542.4257517795395</v>
      </c>
      <c r="AB263" s="10">
        <f t="shared" si="142"/>
        <v>1915776.1409519962</v>
      </c>
      <c r="AC263" s="23"/>
      <c r="AD263" s="25">
        <f t="shared" si="115"/>
        <v>-7542.4257517795395</v>
      </c>
      <c r="AE263" s="25">
        <f t="shared" si="116"/>
        <v>-7542.4257517795395</v>
      </c>
      <c r="AF263" s="25">
        <f t="shared" si="117"/>
        <v>-15000</v>
      </c>
      <c r="AG263" s="25">
        <f t="shared" si="118"/>
        <v>0</v>
      </c>
      <c r="AH263" s="25">
        <f t="shared" si="119"/>
        <v>0</v>
      </c>
      <c r="AI263" s="25">
        <f t="shared" si="120"/>
        <v>0</v>
      </c>
      <c r="AJ263" s="25">
        <f t="shared" si="121"/>
        <v>0</v>
      </c>
      <c r="AK263" s="25">
        <f t="shared" si="122"/>
        <v>0</v>
      </c>
      <c r="AL263" s="25">
        <f t="shared" si="123"/>
        <v>0</v>
      </c>
      <c r="AM263" s="25">
        <f t="shared" si="124"/>
        <v>0</v>
      </c>
    </row>
    <row r="264" spans="1:39" x14ac:dyDescent="0.3">
      <c r="A264" s="4">
        <f t="shared" si="133"/>
        <v>255</v>
      </c>
      <c r="B264">
        <v>301.33633097311213</v>
      </c>
      <c r="C264" s="5">
        <f t="shared" si="109"/>
        <v>158</v>
      </c>
      <c r="D264" s="6">
        <f t="shared" si="125"/>
        <v>-0.15000000000000002</v>
      </c>
      <c r="E264" s="7">
        <f t="shared" si="110"/>
        <v>2473842.8452840024</v>
      </c>
      <c r="F264" s="7">
        <f t="shared" si="126"/>
        <v>805980.57608923875</v>
      </c>
      <c r="G264" s="7">
        <f t="shared" si="111"/>
        <v>15000</v>
      </c>
      <c r="H264" s="7">
        <f t="shared" si="136"/>
        <v>2099014.0705219903</v>
      </c>
      <c r="I264" s="14">
        <f t="shared" si="127"/>
        <v>49.778265871759196</v>
      </c>
      <c r="J264" s="14">
        <f t="shared" si="137"/>
        <v>13345.957535960431</v>
      </c>
      <c r="K264" s="18"/>
      <c r="L264" s="7">
        <f t="shared" si="112"/>
        <v>7542.4257517795395</v>
      </c>
      <c r="M264" s="7">
        <f t="shared" si="138"/>
        <v>1199245.6945329474</v>
      </c>
      <c r="N264" s="14">
        <f t="shared" si="128"/>
        <v>25.029924959339009</v>
      </c>
      <c r="O264" s="13">
        <f t="shared" si="139"/>
        <v>8866.1560292696249</v>
      </c>
      <c r="P264" s="7">
        <f t="shared" si="129"/>
        <v>2671694.9276952455</v>
      </c>
      <c r="Q264" s="12">
        <f t="shared" si="134"/>
        <v>254</v>
      </c>
      <c r="R264" s="9">
        <v>301.33633097311213</v>
      </c>
      <c r="S264" s="11">
        <f t="shared" si="135"/>
        <v>-0.15000000000000002</v>
      </c>
      <c r="T264" s="10">
        <f t="shared" si="130"/>
        <v>6599165.8236440029</v>
      </c>
      <c r="U264" s="10">
        <f t="shared" si="140"/>
        <v>10040104.671414183</v>
      </c>
      <c r="V264" s="10">
        <f t="shared" si="131"/>
        <v>1000</v>
      </c>
      <c r="W264" s="10">
        <f t="shared" si="132"/>
        <v>734105.61333534098</v>
      </c>
      <c r="X264" s="9">
        <f t="shared" si="113"/>
        <v>3.3185510581172797</v>
      </c>
      <c r="Y264" s="9">
        <f t="shared" si="141"/>
        <v>33321.918531987896</v>
      </c>
      <c r="AA264" s="10">
        <f t="shared" si="114"/>
        <v>7542.4257517795395</v>
      </c>
      <c r="AB264" s="10">
        <f t="shared" si="142"/>
        <v>1923318.5667037757</v>
      </c>
      <c r="AC264" s="23"/>
      <c r="AD264" s="25">
        <f t="shared" si="115"/>
        <v>-7542.4257517795395</v>
      </c>
      <c r="AE264" s="25">
        <f t="shared" si="116"/>
        <v>-7542.4257517795395</v>
      </c>
      <c r="AF264" s="25">
        <f t="shared" si="117"/>
        <v>-15000</v>
      </c>
      <c r="AG264" s="25">
        <f t="shared" si="118"/>
        <v>0</v>
      </c>
      <c r="AH264" s="25">
        <f t="shared" si="119"/>
        <v>0</v>
      </c>
      <c r="AI264" s="25">
        <f t="shared" si="120"/>
        <v>0</v>
      </c>
      <c r="AJ264" s="25">
        <f t="shared" si="121"/>
        <v>0</v>
      </c>
      <c r="AK264" s="25">
        <f t="shared" si="122"/>
        <v>0</v>
      </c>
      <c r="AL264" s="25">
        <f t="shared" si="123"/>
        <v>0</v>
      </c>
      <c r="AM264" s="25">
        <f t="shared" si="124"/>
        <v>0</v>
      </c>
    </row>
    <row r="265" spans="1:39" x14ac:dyDescent="0.3">
      <c r="A265" s="4">
        <f t="shared" si="133"/>
        <v>256</v>
      </c>
      <c r="B265">
        <v>295.30960435364989</v>
      </c>
      <c r="C265" s="5">
        <f t="shared" si="109"/>
        <v>159</v>
      </c>
      <c r="D265" s="6">
        <f t="shared" si="125"/>
        <v>-1.9999999999999987E-2</v>
      </c>
      <c r="E265" s="7">
        <f t="shared" si="110"/>
        <v>2502063.4816277465</v>
      </c>
      <c r="F265" s="7">
        <f t="shared" si="126"/>
        <v>790840.96456745395</v>
      </c>
      <c r="G265" s="7">
        <f t="shared" si="111"/>
        <v>15000</v>
      </c>
      <c r="H265" s="7">
        <f t="shared" si="136"/>
        <v>2114014.0705219903</v>
      </c>
      <c r="I265" s="14">
        <f t="shared" si="127"/>
        <v>50.794148848733869</v>
      </c>
      <c r="J265" s="14">
        <f t="shared" si="137"/>
        <v>13396.751684809165</v>
      </c>
      <c r="K265" s="18"/>
      <c r="L265" s="7">
        <f t="shared" si="112"/>
        <v>7542.4257517795395</v>
      </c>
      <c r="M265" s="7">
        <f t="shared" si="138"/>
        <v>1206788.1202847268</v>
      </c>
      <c r="N265" s="14">
        <f t="shared" si="128"/>
        <v>25.540739754427559</v>
      </c>
      <c r="O265" s="13">
        <f t="shared" si="139"/>
        <v>8891.6967690240526</v>
      </c>
      <c r="P265" s="7">
        <f t="shared" si="129"/>
        <v>2625803.4548931201</v>
      </c>
      <c r="Q265" s="12">
        <f t="shared" si="134"/>
        <v>255</v>
      </c>
      <c r="R265" s="9">
        <v>295.30960435364989</v>
      </c>
      <c r="S265" s="11">
        <f t="shared" si="135"/>
        <v>-1.9999999999999987E-2</v>
      </c>
      <c r="T265" s="10">
        <f t="shared" si="130"/>
        <v>6661764.1514740791</v>
      </c>
      <c r="U265" s="10">
        <f t="shared" si="140"/>
        <v>9840282.5779858995</v>
      </c>
      <c r="V265" s="10">
        <f t="shared" si="131"/>
        <v>1000</v>
      </c>
      <c r="W265" s="10">
        <f t="shared" si="132"/>
        <v>735105.61333534098</v>
      </c>
      <c r="X265" s="9">
        <f t="shared" si="113"/>
        <v>3.3862765899155911</v>
      </c>
      <c r="Y265" s="9">
        <f t="shared" si="141"/>
        <v>33325.304808577814</v>
      </c>
      <c r="AA265" s="10">
        <f t="shared" si="114"/>
        <v>7542.4257517795395</v>
      </c>
      <c r="AB265" s="10">
        <f t="shared" si="142"/>
        <v>1930860.9924555551</v>
      </c>
      <c r="AC265" s="23"/>
      <c r="AD265" s="25">
        <f t="shared" si="115"/>
        <v>-7542.4257517795395</v>
      </c>
      <c r="AE265" s="25">
        <f t="shared" si="116"/>
        <v>-7542.4257517795395</v>
      </c>
      <c r="AF265" s="25">
        <f t="shared" si="117"/>
        <v>-15000</v>
      </c>
      <c r="AG265" s="25">
        <f t="shared" si="118"/>
        <v>0</v>
      </c>
      <c r="AH265" s="25">
        <f t="shared" si="119"/>
        <v>0</v>
      </c>
      <c r="AI265" s="25">
        <f t="shared" si="120"/>
        <v>0</v>
      </c>
      <c r="AJ265" s="25">
        <f t="shared" si="121"/>
        <v>0</v>
      </c>
      <c r="AK265" s="25">
        <f t="shared" si="122"/>
        <v>0</v>
      </c>
      <c r="AL265" s="25">
        <f t="shared" si="123"/>
        <v>0</v>
      </c>
      <c r="AM265" s="25">
        <f t="shared" si="124"/>
        <v>0</v>
      </c>
    </row>
    <row r="266" spans="1:39" x14ac:dyDescent="0.3">
      <c r="A266" s="4">
        <f t="shared" si="133"/>
        <v>257</v>
      </c>
      <c r="B266">
        <v>306.53136931908858</v>
      </c>
      <c r="C266" s="5">
        <f t="shared" ref="C266:C329" si="143">IF(AND(A266&gt;=startm,A266&lt;=endm),A266-startm,"NA")</f>
        <v>160</v>
      </c>
      <c r="D266" s="6">
        <f t="shared" si="125"/>
        <v>3.7999999999999999E-2</v>
      </c>
      <c r="E266" s="7">
        <f t="shared" ref="E266:E329" si="144">IF(C266="NA","NA",IF(C266=0,typical,(1+return/12)*typical*((1+return/12)^C266-1)/(return/12)))</f>
        <v>2530519.2899410222</v>
      </c>
      <c r="F266" s="7">
        <f t="shared" si="126"/>
        <v>821930.92122101726</v>
      </c>
      <c r="G266" s="7">
        <f t="shared" ref="G266:G329" si="145">IF(C266="NA","NA",IF(C266=0,typical,IF((F266-E266)&gt;0,IF(typical-(F266-E266)&lt;min,min,typical-(F266-E266)),IF((F266-E266)&lt;0,IF(typical-(F266-E266)&gt;max,max,typical-(F266-E266)),IF((E266-F266)=0,min,)))))</f>
        <v>15000</v>
      </c>
      <c r="H266" s="7">
        <f t="shared" si="136"/>
        <v>2129014.0705219903</v>
      </c>
      <c r="I266" s="14">
        <f t="shared" si="127"/>
        <v>48.93463280224843</v>
      </c>
      <c r="J266" s="14">
        <f t="shared" si="137"/>
        <v>13445.686317611415</v>
      </c>
      <c r="K266" s="18"/>
      <c r="L266" s="7">
        <f t="shared" ref="L266:L329" si="146">IF(C266="NA","NA",typical)</f>
        <v>7542.4257517795395</v>
      </c>
      <c r="M266" s="7">
        <f t="shared" si="138"/>
        <v>1214330.5460365063</v>
      </c>
      <c r="N266" s="14">
        <f t="shared" si="128"/>
        <v>24.605722306770289</v>
      </c>
      <c r="O266" s="13">
        <f t="shared" si="139"/>
        <v>8916.3024913308236</v>
      </c>
      <c r="P266" s="7">
        <f t="shared" si="129"/>
        <v>2733126.4119308381</v>
      </c>
      <c r="Q266" s="12">
        <f t="shared" si="134"/>
        <v>256</v>
      </c>
      <c r="R266" s="9">
        <v>306.53136931908858</v>
      </c>
      <c r="S266" s="11">
        <f t="shared" si="135"/>
        <v>3.7999999999999999E-2</v>
      </c>
      <c r="T266" s="10">
        <f t="shared" si="130"/>
        <v>6724884.1320360722</v>
      </c>
      <c r="U266" s="10">
        <f t="shared" si="140"/>
        <v>10215251.315949364</v>
      </c>
      <c r="V266" s="10">
        <f t="shared" si="131"/>
        <v>1000</v>
      </c>
      <c r="W266" s="10">
        <f t="shared" si="132"/>
        <v>736105.61333534098</v>
      </c>
      <c r="X266" s="9">
        <f t="shared" ref="X266:X329" si="147">V266/R266</f>
        <v>3.2623088534832285</v>
      </c>
      <c r="Y266" s="9">
        <f t="shared" si="141"/>
        <v>33328.567117431296</v>
      </c>
      <c r="AA266" s="10">
        <f t="shared" ref="AA266:AA329" si="148">typical</f>
        <v>7542.4257517795395</v>
      </c>
      <c r="AB266" s="10">
        <f t="shared" si="142"/>
        <v>1938403.4182073346</v>
      </c>
      <c r="AC266" s="23"/>
      <c r="AD266" s="25">
        <f t="shared" ref="AD266:AD329" si="149">IF(A266=endm,E266,IF(C266="NA","NA",-typical))</f>
        <v>-7542.4257517795395</v>
      </c>
      <c r="AE266" s="25">
        <f t="shared" ref="AE266:AE329" si="150">IF(A266=endm,P266,IF(C266="NA","NA",-typical))</f>
        <v>-7542.4257517795395</v>
      </c>
      <c r="AF266" s="25">
        <f t="shared" ref="AF266:AF329" si="151">IF(A266=endm,F266,IF(C266="NA","NA",-G266))</f>
        <v>-15000</v>
      </c>
      <c r="AG266" s="25">
        <f t="shared" ref="AG266:AG329" si="152">IF(A266=endm,O266,0)</f>
        <v>0</v>
      </c>
      <c r="AH266" s="25">
        <f t="shared" ref="AH266:AH329" si="153">IF(A266=endm,J266,0)</f>
        <v>0</v>
      </c>
      <c r="AI266" s="25">
        <f t="shared" ref="AI266:AI329" si="154">IF(A266=endm,E266,0)</f>
        <v>0</v>
      </c>
      <c r="AJ266" s="25">
        <f t="shared" ref="AJ266:AJ329" si="155">IF(A266=endm,P266,0)</f>
        <v>0</v>
      </c>
      <c r="AK266" s="25">
        <f t="shared" ref="AK266:AK329" si="156">IF(A266=endm,F266,0)</f>
        <v>0</v>
      </c>
      <c r="AL266" s="25">
        <f t="shared" ref="AL266:AL329" si="157">IF(A266=endm,M266,0)</f>
        <v>0</v>
      </c>
      <c r="AM266" s="25">
        <f t="shared" ref="AM266:AM329" si="158">IF(A266=endm,H266,0)</f>
        <v>0</v>
      </c>
    </row>
    <row r="267" spans="1:39" x14ac:dyDescent="0.3">
      <c r="A267" s="4">
        <f t="shared" si="133"/>
        <v>258</v>
      </c>
      <c r="B267">
        <v>290.89826948381506</v>
      </c>
      <c r="C267" s="5">
        <f t="shared" si="143"/>
        <v>161</v>
      </c>
      <c r="D267" s="6">
        <f t="shared" ref="D267:D330" si="159">IF(C267="NA","NA",IF(C267=0,0,(B267-B266)/B266))</f>
        <v>-5.1000000000000031E-2</v>
      </c>
      <c r="E267" s="7">
        <f t="shared" si="144"/>
        <v>2559212.2299902416</v>
      </c>
      <c r="F267" s="7">
        <f t="shared" ref="F267:F330" si="160">IF(C267="NA","NA",IF(C267=0,typical,(F266+IF(V266=typical,0,V266))*(1+D267)))</f>
        <v>780961.44423874537</v>
      </c>
      <c r="G267" s="7">
        <f t="shared" si="145"/>
        <v>15000</v>
      </c>
      <c r="H267" s="7">
        <f t="shared" si="136"/>
        <v>2144014.0705219903</v>
      </c>
      <c r="I267" s="14">
        <f t="shared" ref="I267:I330" si="161">IF(C267="NA","NA",G267/B267)</f>
        <v>51.564418126710677</v>
      </c>
      <c r="J267" s="14">
        <f t="shared" si="137"/>
        <v>13497.250735738126</v>
      </c>
      <c r="K267" s="18"/>
      <c r="L267" s="7">
        <f t="shared" si="146"/>
        <v>7542.4257517795395</v>
      </c>
      <c r="M267" s="7">
        <f t="shared" si="138"/>
        <v>1221872.9717882858</v>
      </c>
      <c r="N267" s="14">
        <f t="shared" ref="N267:N330" si="162">IF(C267="NA","NA",L267/B267)</f>
        <v>25.928053010295351</v>
      </c>
      <c r="O267" s="13">
        <f t="shared" si="139"/>
        <v>8942.2305443411187</v>
      </c>
      <c r="P267" s="7">
        <f t="shared" ref="P267:P330" si="163">IF(C267="NA","NA",O267*B267)</f>
        <v>2601279.390674145</v>
      </c>
      <c r="Q267" s="12">
        <f t="shared" si="134"/>
        <v>257</v>
      </c>
      <c r="R267" s="9">
        <v>290.89826948381506</v>
      </c>
      <c r="S267" s="11">
        <f t="shared" si="135"/>
        <v>-5.1000000000000031E-2</v>
      </c>
      <c r="T267" s="10">
        <f t="shared" ref="T267:T330" si="164">(1+return/12)*typical*((1+return/12)^Q267-1)/(return/12)</f>
        <v>6788530.1124360831</v>
      </c>
      <c r="U267" s="10">
        <f t="shared" si="140"/>
        <v>9695222.4988359455</v>
      </c>
      <c r="V267" s="10">
        <f t="shared" ref="V267:V330" si="165">IF((U267-T267)&gt;0,IF(typical-(U267-T267)&lt;min,min,typical-(U267-T267)),IF((U267-T267)&lt;0,IF(typical-(U267-T267)&gt;max,max,typical-(U267-T267)),IF((T267-U267)=0,min,)))</f>
        <v>1000</v>
      </c>
      <c r="W267" s="10">
        <f t="shared" ref="W267:W330" si="166">W266+V267</f>
        <v>737105.61333534098</v>
      </c>
      <c r="X267" s="9">
        <f t="shared" si="147"/>
        <v>3.4376278751140452</v>
      </c>
      <c r="Y267" s="9">
        <f t="shared" si="141"/>
        <v>33332.004745306411</v>
      </c>
      <c r="AA267" s="10">
        <f t="shared" si="148"/>
        <v>7542.4257517795395</v>
      </c>
      <c r="AB267" s="10">
        <f t="shared" si="142"/>
        <v>1945945.843959114</v>
      </c>
      <c r="AC267" s="23"/>
      <c r="AD267" s="25">
        <f t="shared" si="149"/>
        <v>-7542.4257517795395</v>
      </c>
      <c r="AE267" s="25">
        <f t="shared" si="150"/>
        <v>-7542.4257517795395</v>
      </c>
      <c r="AF267" s="25">
        <f t="shared" si="151"/>
        <v>-15000</v>
      </c>
      <c r="AG267" s="25">
        <f t="shared" si="152"/>
        <v>0</v>
      </c>
      <c r="AH267" s="25">
        <f t="shared" si="153"/>
        <v>0</v>
      </c>
      <c r="AI267" s="25">
        <f t="shared" si="154"/>
        <v>0</v>
      </c>
      <c r="AJ267" s="25">
        <f t="shared" si="155"/>
        <v>0</v>
      </c>
      <c r="AK267" s="25">
        <f t="shared" si="156"/>
        <v>0</v>
      </c>
      <c r="AL267" s="25">
        <f t="shared" si="157"/>
        <v>0</v>
      </c>
      <c r="AM267" s="25">
        <f t="shared" si="158"/>
        <v>0</v>
      </c>
    </row>
    <row r="268" spans="1:39" x14ac:dyDescent="0.3">
      <c r="A268" s="4">
        <f t="shared" ref="A268:A331" si="167">A267+1</f>
        <v>259</v>
      </c>
      <c r="B268">
        <v>281.58952486033297</v>
      </c>
      <c r="C268" s="5">
        <f t="shared" si="143"/>
        <v>162</v>
      </c>
      <c r="D268" s="6">
        <f t="shared" si="159"/>
        <v>-3.2000000000000008E-2</v>
      </c>
      <c r="E268" s="7">
        <f t="shared" si="144"/>
        <v>2588144.2778732046</v>
      </c>
      <c r="F268" s="7">
        <f t="shared" si="160"/>
        <v>756938.67802310549</v>
      </c>
      <c r="G268" s="7">
        <f t="shared" si="145"/>
        <v>15000</v>
      </c>
      <c r="H268" s="7">
        <f t="shared" si="136"/>
        <v>2159014.0705219903</v>
      </c>
      <c r="I268" s="14">
        <f t="shared" si="161"/>
        <v>53.269026990403589</v>
      </c>
      <c r="J268" s="14">
        <f t="shared" si="137"/>
        <v>13550.519762728529</v>
      </c>
      <c r="K268" s="18"/>
      <c r="L268" s="7">
        <f t="shared" si="146"/>
        <v>7542.4257517795395</v>
      </c>
      <c r="M268" s="7">
        <f t="shared" si="138"/>
        <v>1229415.3975400652</v>
      </c>
      <c r="N268" s="14">
        <f t="shared" si="162"/>
        <v>26.78517872964396</v>
      </c>
      <c r="O268" s="13">
        <f t="shared" si="139"/>
        <v>8969.0157230707628</v>
      </c>
      <c r="P268" s="7">
        <f t="shared" si="163"/>
        <v>2525580.8759243516</v>
      </c>
      <c r="Q268" s="12">
        <f t="shared" ref="Q268:Q331" si="168">Q267+1</f>
        <v>258</v>
      </c>
      <c r="R268" s="9">
        <v>281.58952486033297</v>
      </c>
      <c r="S268" s="11">
        <f t="shared" si="135"/>
        <v>-3.2000000000000008E-2</v>
      </c>
      <c r="T268" s="10">
        <f t="shared" si="164"/>
        <v>6852706.4760060953</v>
      </c>
      <c r="U268" s="10">
        <f t="shared" si="140"/>
        <v>9385943.3788731955</v>
      </c>
      <c r="V268" s="10">
        <f t="shared" si="165"/>
        <v>1000</v>
      </c>
      <c r="W268" s="10">
        <f t="shared" si="166"/>
        <v>738105.61333534098</v>
      </c>
      <c r="X268" s="9">
        <f t="shared" si="147"/>
        <v>3.5512684660269063</v>
      </c>
      <c r="Y268" s="9">
        <f t="shared" si="141"/>
        <v>33335.556013772439</v>
      </c>
      <c r="AA268" s="10">
        <f t="shared" si="148"/>
        <v>7542.4257517795395</v>
      </c>
      <c r="AB268" s="10">
        <f t="shared" si="142"/>
        <v>1953488.2697108935</v>
      </c>
      <c r="AC268" s="23"/>
      <c r="AD268" s="25">
        <f t="shared" si="149"/>
        <v>-7542.4257517795395</v>
      </c>
      <c r="AE268" s="25">
        <f t="shared" si="150"/>
        <v>-7542.4257517795395</v>
      </c>
      <c r="AF268" s="25">
        <f t="shared" si="151"/>
        <v>-15000</v>
      </c>
      <c r="AG268" s="25">
        <f t="shared" si="152"/>
        <v>0</v>
      </c>
      <c r="AH268" s="25">
        <f t="shared" si="153"/>
        <v>0</v>
      </c>
      <c r="AI268" s="25">
        <f t="shared" si="154"/>
        <v>0</v>
      </c>
      <c r="AJ268" s="25">
        <f t="shared" si="155"/>
        <v>0</v>
      </c>
      <c r="AK268" s="25">
        <f t="shared" si="156"/>
        <v>0</v>
      </c>
      <c r="AL268" s="25">
        <f t="shared" si="157"/>
        <v>0</v>
      </c>
      <c r="AM268" s="25">
        <f t="shared" si="158"/>
        <v>0</v>
      </c>
    </row>
    <row r="269" spans="1:39" x14ac:dyDescent="0.3">
      <c r="A269" s="4">
        <f t="shared" si="167"/>
        <v>260</v>
      </c>
      <c r="B269">
        <v>276.52091341284699</v>
      </c>
      <c r="C269" s="5">
        <f t="shared" si="143"/>
        <v>163</v>
      </c>
      <c r="D269" s="6">
        <f t="shared" si="159"/>
        <v>-1.7999999999999943E-2</v>
      </c>
      <c r="E269" s="7">
        <f t="shared" si="144"/>
        <v>2617317.4261551918</v>
      </c>
      <c r="F269" s="7">
        <f t="shared" si="160"/>
        <v>744295.78181868966</v>
      </c>
      <c r="G269" s="7">
        <f t="shared" si="145"/>
        <v>15000</v>
      </c>
      <c r="H269" s="7">
        <f t="shared" si="136"/>
        <v>2174014.0705219903</v>
      </c>
      <c r="I269" s="14">
        <f t="shared" si="161"/>
        <v>54.245445000410989</v>
      </c>
      <c r="J269" s="14">
        <f t="shared" si="137"/>
        <v>13604.76520772894</v>
      </c>
      <c r="K269" s="18"/>
      <c r="L269" s="7">
        <f t="shared" si="146"/>
        <v>7542.4257517795395</v>
      </c>
      <c r="M269" s="7">
        <f t="shared" si="138"/>
        <v>1236957.8232918447</v>
      </c>
      <c r="N269" s="14">
        <f t="shared" si="162"/>
        <v>27.276149419189366</v>
      </c>
      <c r="O269" s="13">
        <f t="shared" si="139"/>
        <v>8996.2918724899519</v>
      </c>
      <c r="P269" s="7">
        <f t="shared" si="163"/>
        <v>2487662.845909493</v>
      </c>
      <c r="Q269" s="12">
        <f t="shared" si="168"/>
        <v>259</v>
      </c>
      <c r="R269" s="9">
        <v>276.52091341284699</v>
      </c>
      <c r="S269" s="11">
        <f t="shared" si="135"/>
        <v>-1.7999999999999943E-2</v>
      </c>
      <c r="T269" s="10">
        <f t="shared" si="164"/>
        <v>6917417.6426058579</v>
      </c>
      <c r="U269" s="10">
        <f t="shared" si="140"/>
        <v>9217978.3980534784</v>
      </c>
      <c r="V269" s="10">
        <f t="shared" si="165"/>
        <v>1000</v>
      </c>
      <c r="W269" s="10">
        <f t="shared" si="166"/>
        <v>739105.61333534098</v>
      </c>
      <c r="X269" s="9">
        <f t="shared" si="147"/>
        <v>3.6163630000273992</v>
      </c>
      <c r="Y269" s="9">
        <f t="shared" si="141"/>
        <v>33339.172376772469</v>
      </c>
      <c r="AA269" s="10">
        <f t="shared" si="148"/>
        <v>7542.4257517795395</v>
      </c>
      <c r="AB269" s="10">
        <f t="shared" si="142"/>
        <v>1961030.695462673</v>
      </c>
      <c r="AC269" s="23"/>
      <c r="AD269" s="25">
        <f t="shared" si="149"/>
        <v>-7542.4257517795395</v>
      </c>
      <c r="AE269" s="25">
        <f t="shared" si="150"/>
        <v>-7542.4257517795395</v>
      </c>
      <c r="AF269" s="25">
        <f t="shared" si="151"/>
        <v>-15000</v>
      </c>
      <c r="AG269" s="25">
        <f t="shared" si="152"/>
        <v>0</v>
      </c>
      <c r="AH269" s="25">
        <f t="shared" si="153"/>
        <v>0</v>
      </c>
      <c r="AI269" s="25">
        <f t="shared" si="154"/>
        <v>0</v>
      </c>
      <c r="AJ269" s="25">
        <f t="shared" si="155"/>
        <v>0</v>
      </c>
      <c r="AK269" s="25">
        <f t="shared" si="156"/>
        <v>0</v>
      </c>
      <c r="AL269" s="25">
        <f t="shared" si="157"/>
        <v>0</v>
      </c>
      <c r="AM269" s="25">
        <f t="shared" si="158"/>
        <v>0</v>
      </c>
    </row>
    <row r="270" spans="1:39" x14ac:dyDescent="0.3">
      <c r="A270" s="4">
        <f t="shared" si="167"/>
        <v>261</v>
      </c>
      <c r="B270">
        <v>239.74363192893833</v>
      </c>
      <c r="C270" s="5">
        <f t="shared" si="143"/>
        <v>164</v>
      </c>
      <c r="D270" s="6">
        <f t="shared" si="159"/>
        <v>-0.13300000000000006</v>
      </c>
      <c r="E270" s="7">
        <f t="shared" si="144"/>
        <v>2646733.684006196</v>
      </c>
      <c r="F270" s="7">
        <f t="shared" si="160"/>
        <v>646171.44283680397</v>
      </c>
      <c r="G270" s="7">
        <f t="shared" si="145"/>
        <v>15000</v>
      </c>
      <c r="H270" s="7">
        <f t="shared" si="136"/>
        <v>2189014.0705219903</v>
      </c>
      <c r="I270" s="14">
        <f t="shared" si="161"/>
        <v>62.566833910508635</v>
      </c>
      <c r="J270" s="14">
        <f t="shared" si="137"/>
        <v>13667.332041639449</v>
      </c>
      <c r="K270" s="18"/>
      <c r="L270" s="7">
        <f t="shared" si="146"/>
        <v>7542.4257517795395</v>
      </c>
      <c r="M270" s="7">
        <f t="shared" si="138"/>
        <v>1244500.2490436241</v>
      </c>
      <c r="N270" s="14">
        <f t="shared" si="162"/>
        <v>31.460379952928914</v>
      </c>
      <c r="O270" s="13">
        <f t="shared" si="139"/>
        <v>9027.7522524428805</v>
      </c>
      <c r="P270" s="7">
        <f t="shared" si="163"/>
        <v>2164346.11315531</v>
      </c>
      <c r="Q270" s="12">
        <f t="shared" si="168"/>
        <v>260</v>
      </c>
      <c r="R270" s="9">
        <v>239.74363192893833</v>
      </c>
      <c r="S270" s="11">
        <f t="shared" ref="S270:S333" si="169">(R270-R269)/R269</f>
        <v>-0.13300000000000006</v>
      </c>
      <c r="T270" s="10">
        <f t="shared" si="164"/>
        <v>6982668.0689272815</v>
      </c>
      <c r="U270" s="10">
        <f t="shared" si="140"/>
        <v>7992854.2711123656</v>
      </c>
      <c r="V270" s="10">
        <f t="shared" si="165"/>
        <v>1000</v>
      </c>
      <c r="W270" s="10">
        <f t="shared" si="166"/>
        <v>740105.61333534098</v>
      </c>
      <c r="X270" s="9">
        <f t="shared" si="147"/>
        <v>4.1711222607005762</v>
      </c>
      <c r="Y270" s="9">
        <f t="shared" si="141"/>
        <v>33343.343499033166</v>
      </c>
      <c r="AA270" s="10">
        <f t="shared" si="148"/>
        <v>7542.4257517795395</v>
      </c>
      <c r="AB270" s="10">
        <f t="shared" si="142"/>
        <v>1968573.1212144524</v>
      </c>
      <c r="AC270" s="23"/>
      <c r="AD270" s="25">
        <f t="shared" si="149"/>
        <v>-7542.4257517795395</v>
      </c>
      <c r="AE270" s="25">
        <f t="shared" si="150"/>
        <v>-7542.4257517795395</v>
      </c>
      <c r="AF270" s="25">
        <f t="shared" si="151"/>
        <v>-15000</v>
      </c>
      <c r="AG270" s="25">
        <f t="shared" si="152"/>
        <v>0</v>
      </c>
      <c r="AH270" s="25">
        <f t="shared" si="153"/>
        <v>0</v>
      </c>
      <c r="AI270" s="25">
        <f t="shared" si="154"/>
        <v>0</v>
      </c>
      <c r="AJ270" s="25">
        <f t="shared" si="155"/>
        <v>0</v>
      </c>
      <c r="AK270" s="25">
        <f t="shared" si="156"/>
        <v>0</v>
      </c>
      <c r="AL270" s="25">
        <f t="shared" si="157"/>
        <v>0</v>
      </c>
      <c r="AM270" s="25">
        <f t="shared" si="158"/>
        <v>0</v>
      </c>
    </row>
    <row r="271" spans="1:39" x14ac:dyDescent="0.3">
      <c r="A271" s="4">
        <f t="shared" si="167"/>
        <v>262</v>
      </c>
      <c r="B271">
        <v>255.08722437239038</v>
      </c>
      <c r="C271" s="5">
        <f t="shared" si="143"/>
        <v>165</v>
      </c>
      <c r="D271" s="6">
        <f t="shared" si="159"/>
        <v>6.4000000000000001E-2</v>
      </c>
      <c r="E271" s="7">
        <f t="shared" si="144"/>
        <v>2676395.0773392916</v>
      </c>
      <c r="F271" s="7">
        <f t="shared" si="160"/>
        <v>688590.41517835949</v>
      </c>
      <c r="G271" s="7">
        <f t="shared" si="145"/>
        <v>15000</v>
      </c>
      <c r="H271" s="7">
        <f t="shared" si="136"/>
        <v>2204014.0705219903</v>
      </c>
      <c r="I271" s="14">
        <f t="shared" si="161"/>
        <v>58.803415329425412</v>
      </c>
      <c r="J271" s="14">
        <f t="shared" si="137"/>
        <v>13726.135456968874</v>
      </c>
      <c r="K271" s="18"/>
      <c r="L271" s="7">
        <f t="shared" si="146"/>
        <v>7542.4257517795395</v>
      </c>
      <c r="M271" s="7">
        <f t="shared" si="138"/>
        <v>1252042.6747954036</v>
      </c>
      <c r="N271" s="14">
        <f t="shared" si="162"/>
        <v>29.56802627154973</v>
      </c>
      <c r="O271" s="13">
        <f t="shared" si="139"/>
        <v>9057.320278714431</v>
      </c>
      <c r="P271" s="7">
        <f t="shared" si="163"/>
        <v>2310406.6901490293</v>
      </c>
      <c r="Q271" s="12">
        <f t="shared" si="168"/>
        <v>261</v>
      </c>
      <c r="R271" s="9">
        <v>255.08722437239038</v>
      </c>
      <c r="S271" s="11">
        <f t="shared" si="169"/>
        <v>6.4000000000000001E-2</v>
      </c>
      <c r="T271" s="10">
        <f t="shared" si="164"/>
        <v>7048462.2488013869</v>
      </c>
      <c r="U271" s="10">
        <f t="shared" si="140"/>
        <v>8505460.9444635566</v>
      </c>
      <c r="V271" s="10">
        <f t="shared" si="165"/>
        <v>1000</v>
      </c>
      <c r="W271" s="10">
        <f t="shared" si="166"/>
        <v>741105.61333534098</v>
      </c>
      <c r="X271" s="9">
        <f t="shared" si="147"/>
        <v>3.9202276886283607</v>
      </c>
      <c r="Y271" s="9">
        <f t="shared" si="141"/>
        <v>33347.263726721794</v>
      </c>
      <c r="AA271" s="10">
        <f t="shared" si="148"/>
        <v>7542.4257517795395</v>
      </c>
      <c r="AB271" s="10">
        <f t="shared" si="142"/>
        <v>1976115.5469662319</v>
      </c>
      <c r="AC271" s="23"/>
      <c r="AD271" s="25">
        <f t="shared" si="149"/>
        <v>-7542.4257517795395</v>
      </c>
      <c r="AE271" s="25">
        <f t="shared" si="150"/>
        <v>-7542.4257517795395</v>
      </c>
      <c r="AF271" s="25">
        <f t="shared" si="151"/>
        <v>-15000</v>
      </c>
      <c r="AG271" s="25">
        <f t="shared" si="152"/>
        <v>0</v>
      </c>
      <c r="AH271" s="25">
        <f t="shared" si="153"/>
        <v>0</v>
      </c>
      <c r="AI271" s="25">
        <f t="shared" si="154"/>
        <v>0</v>
      </c>
      <c r="AJ271" s="25">
        <f t="shared" si="155"/>
        <v>0</v>
      </c>
      <c r="AK271" s="25">
        <f t="shared" si="156"/>
        <v>0</v>
      </c>
      <c r="AL271" s="25">
        <f t="shared" si="157"/>
        <v>0</v>
      </c>
      <c r="AM271" s="25">
        <f t="shared" si="158"/>
        <v>0</v>
      </c>
    </row>
    <row r="272" spans="1:39" x14ac:dyDescent="0.3">
      <c r="A272" s="4">
        <f t="shared" si="167"/>
        <v>263</v>
      </c>
      <c r="B272">
        <v>280.08577236088468</v>
      </c>
      <c r="C272" s="5">
        <f t="shared" si="143"/>
        <v>166</v>
      </c>
      <c r="D272" s="6">
        <f t="shared" si="159"/>
        <v>9.8000000000000143E-2</v>
      </c>
      <c r="E272" s="7">
        <f t="shared" si="144"/>
        <v>2706303.6489501642</v>
      </c>
      <c r="F272" s="7">
        <f t="shared" si="160"/>
        <v>757170.27586583875</v>
      </c>
      <c r="G272" s="7">
        <f t="shared" si="145"/>
        <v>15000</v>
      </c>
      <c r="H272" s="7">
        <f t="shared" si="136"/>
        <v>2219014.0705219903</v>
      </c>
      <c r="I272" s="14">
        <f t="shared" si="161"/>
        <v>53.555023068693444</v>
      </c>
      <c r="J272" s="14">
        <f t="shared" si="137"/>
        <v>13779.690480037567</v>
      </c>
      <c r="K272" s="18"/>
      <c r="L272" s="7">
        <f t="shared" si="146"/>
        <v>7542.4257517795395</v>
      </c>
      <c r="M272" s="7">
        <f t="shared" si="138"/>
        <v>1259585.1005471831</v>
      </c>
      <c r="N272" s="14">
        <f t="shared" si="162"/>
        <v>26.92898567536405</v>
      </c>
      <c r="O272" s="13">
        <f t="shared" si="139"/>
        <v>9084.2492643897949</v>
      </c>
      <c r="P272" s="7">
        <f t="shared" si="163"/>
        <v>2544368.971535414</v>
      </c>
      <c r="Q272" s="12">
        <f t="shared" si="168"/>
        <v>262</v>
      </c>
      <c r="R272" s="9">
        <v>280.08577236088468</v>
      </c>
      <c r="S272" s="11">
        <f t="shared" si="169"/>
        <v>9.8000000000000143E-2</v>
      </c>
      <c r="T272" s="10">
        <f t="shared" si="164"/>
        <v>7114804.713507778</v>
      </c>
      <c r="U272" s="10">
        <f t="shared" si="140"/>
        <v>9340094.1170209851</v>
      </c>
      <c r="V272" s="10">
        <f t="shared" si="165"/>
        <v>1000</v>
      </c>
      <c r="W272" s="10">
        <f t="shared" si="166"/>
        <v>742105.61333534098</v>
      </c>
      <c r="X272" s="9">
        <f t="shared" si="147"/>
        <v>3.5703348712462297</v>
      </c>
      <c r="Y272" s="9">
        <f t="shared" si="141"/>
        <v>33350.834061593043</v>
      </c>
      <c r="AA272" s="10">
        <f t="shared" si="148"/>
        <v>7542.4257517795395</v>
      </c>
      <c r="AB272" s="10">
        <f t="shared" si="142"/>
        <v>1983657.9727180114</v>
      </c>
      <c r="AC272" s="23"/>
      <c r="AD272" s="25">
        <f t="shared" si="149"/>
        <v>-7542.4257517795395</v>
      </c>
      <c r="AE272" s="25">
        <f t="shared" si="150"/>
        <v>-7542.4257517795395</v>
      </c>
      <c r="AF272" s="25">
        <f t="shared" si="151"/>
        <v>-15000</v>
      </c>
      <c r="AG272" s="25">
        <f t="shared" si="152"/>
        <v>0</v>
      </c>
      <c r="AH272" s="25">
        <f t="shared" si="153"/>
        <v>0</v>
      </c>
      <c r="AI272" s="25">
        <f t="shared" si="154"/>
        <v>0</v>
      </c>
      <c r="AJ272" s="25">
        <f t="shared" si="155"/>
        <v>0</v>
      </c>
      <c r="AK272" s="25">
        <f t="shared" si="156"/>
        <v>0</v>
      </c>
      <c r="AL272" s="25">
        <f t="shared" si="157"/>
        <v>0</v>
      </c>
      <c r="AM272" s="25">
        <f t="shared" si="158"/>
        <v>0</v>
      </c>
    </row>
    <row r="273" spans="1:39" x14ac:dyDescent="0.3">
      <c r="A273" s="4">
        <f t="shared" si="167"/>
        <v>264</v>
      </c>
      <c r="B273">
        <v>277.8450861819976</v>
      </c>
      <c r="C273" s="5">
        <f t="shared" si="143"/>
        <v>167</v>
      </c>
      <c r="D273" s="6">
        <f t="shared" si="159"/>
        <v>-7.999999999999988E-3</v>
      </c>
      <c r="E273" s="7">
        <f t="shared" si="144"/>
        <v>2736461.4586577923</v>
      </c>
      <c r="F273" s="7">
        <f t="shared" si="160"/>
        <v>752104.91365891206</v>
      </c>
      <c r="G273" s="7">
        <f t="shared" si="145"/>
        <v>15000</v>
      </c>
      <c r="H273" s="7">
        <f t="shared" si="136"/>
        <v>2234014.0705219903</v>
      </c>
      <c r="I273" s="14">
        <f t="shared" si="161"/>
        <v>53.986918416021616</v>
      </c>
      <c r="J273" s="14">
        <f t="shared" si="137"/>
        <v>13833.677398453588</v>
      </c>
      <c r="K273" s="18"/>
      <c r="L273" s="7">
        <f t="shared" si="146"/>
        <v>7542.4257517795395</v>
      </c>
      <c r="M273" s="7">
        <f t="shared" si="138"/>
        <v>1267127.5262989625</v>
      </c>
      <c r="N273" s="14">
        <f t="shared" si="162"/>
        <v>27.146154914681503</v>
      </c>
      <c r="O273" s="13">
        <f t="shared" si="139"/>
        <v>9111.3954193044756</v>
      </c>
      <c r="P273" s="7">
        <f t="shared" si="163"/>
        <v>2531556.4455149104</v>
      </c>
      <c r="Q273" s="12">
        <f t="shared" si="168"/>
        <v>263</v>
      </c>
      <c r="R273" s="9">
        <v>277.8450861819976</v>
      </c>
      <c r="S273" s="11">
        <f t="shared" si="169"/>
        <v>-7.999999999999988E-3</v>
      </c>
      <c r="T273" s="10">
        <f t="shared" si="164"/>
        <v>7181700.0320867179</v>
      </c>
      <c r="U273" s="10">
        <f t="shared" si="140"/>
        <v>9266365.3640848175</v>
      </c>
      <c r="V273" s="10">
        <f t="shared" si="165"/>
        <v>1000</v>
      </c>
      <c r="W273" s="10">
        <f t="shared" si="166"/>
        <v>743105.61333534098</v>
      </c>
      <c r="X273" s="9">
        <f t="shared" si="147"/>
        <v>3.5991278944014411</v>
      </c>
      <c r="Y273" s="9">
        <f t="shared" si="141"/>
        <v>33354.433189487441</v>
      </c>
      <c r="AA273" s="10">
        <f t="shared" si="148"/>
        <v>7542.4257517795395</v>
      </c>
      <c r="AB273" s="10">
        <f t="shared" si="142"/>
        <v>1991200.3984697908</v>
      </c>
      <c r="AC273" s="23"/>
      <c r="AD273" s="25">
        <f t="shared" si="149"/>
        <v>-7542.4257517795395</v>
      </c>
      <c r="AE273" s="25">
        <f t="shared" si="150"/>
        <v>-7542.4257517795395</v>
      </c>
      <c r="AF273" s="25">
        <f t="shared" si="151"/>
        <v>-15000</v>
      </c>
      <c r="AG273" s="25">
        <f t="shared" si="152"/>
        <v>0</v>
      </c>
      <c r="AH273" s="25">
        <f t="shared" si="153"/>
        <v>0</v>
      </c>
      <c r="AI273" s="25">
        <f t="shared" si="154"/>
        <v>0</v>
      </c>
      <c r="AJ273" s="25">
        <f t="shared" si="155"/>
        <v>0</v>
      </c>
      <c r="AK273" s="25">
        <f t="shared" si="156"/>
        <v>0</v>
      </c>
      <c r="AL273" s="25">
        <f t="shared" si="157"/>
        <v>0</v>
      </c>
      <c r="AM273" s="25">
        <f t="shared" si="158"/>
        <v>0</v>
      </c>
    </row>
    <row r="274" spans="1:39" x14ac:dyDescent="0.3">
      <c r="A274" s="4">
        <f t="shared" si="167"/>
        <v>265</v>
      </c>
      <c r="B274">
        <v>282.01276247472754</v>
      </c>
      <c r="C274" s="5">
        <f t="shared" si="143"/>
        <v>168</v>
      </c>
      <c r="D274" s="6">
        <f t="shared" si="159"/>
        <v>1.4999999999999901E-2</v>
      </c>
      <c r="E274" s="7">
        <f t="shared" si="144"/>
        <v>2766870.5834463183</v>
      </c>
      <c r="F274" s="7">
        <f t="shared" si="160"/>
        <v>764401.48736379563</v>
      </c>
      <c r="G274" s="7">
        <f t="shared" si="145"/>
        <v>15000</v>
      </c>
      <c r="H274" s="7">
        <f t="shared" si="136"/>
        <v>2249014.0705219903</v>
      </c>
      <c r="I274" s="14">
        <f t="shared" si="161"/>
        <v>53.189082183272532</v>
      </c>
      <c r="J274" s="14">
        <f t="shared" si="137"/>
        <v>13886.866480636862</v>
      </c>
      <c r="K274" s="18"/>
      <c r="L274" s="7">
        <f t="shared" si="146"/>
        <v>7542.4257517795395</v>
      </c>
      <c r="M274" s="7">
        <f t="shared" si="138"/>
        <v>1274669.952050742</v>
      </c>
      <c r="N274" s="14">
        <f t="shared" si="162"/>
        <v>26.744980211508871</v>
      </c>
      <c r="O274" s="13">
        <f t="shared" si="139"/>
        <v>9138.1403995159853</v>
      </c>
      <c r="P274" s="7">
        <f t="shared" si="163"/>
        <v>2577072.2179494132</v>
      </c>
      <c r="Q274" s="12">
        <f t="shared" si="168"/>
        <v>264</v>
      </c>
      <c r="R274" s="9">
        <v>282.01276247472754</v>
      </c>
      <c r="S274" s="11">
        <f t="shared" si="169"/>
        <v>1.4999999999999901E-2</v>
      </c>
      <c r="T274" s="10">
        <f t="shared" si="164"/>
        <v>7249152.811653818</v>
      </c>
      <c r="U274" s="10">
        <f t="shared" si="140"/>
        <v>9406375.8445460889</v>
      </c>
      <c r="V274" s="10">
        <f t="shared" si="165"/>
        <v>1000</v>
      </c>
      <c r="W274" s="10">
        <f t="shared" si="166"/>
        <v>744105.61333534098</v>
      </c>
      <c r="X274" s="9">
        <f t="shared" si="147"/>
        <v>3.5459388122181692</v>
      </c>
      <c r="Y274" s="9">
        <f t="shared" si="141"/>
        <v>33357.979128299659</v>
      </c>
      <c r="AA274" s="10">
        <f t="shared" si="148"/>
        <v>7542.4257517795395</v>
      </c>
      <c r="AB274" s="10">
        <f t="shared" si="142"/>
        <v>1998742.8242215703</v>
      </c>
      <c r="AC274" s="23"/>
      <c r="AD274" s="25">
        <f t="shared" si="149"/>
        <v>-7542.4257517795395</v>
      </c>
      <c r="AE274" s="25">
        <f t="shared" si="150"/>
        <v>-7542.4257517795395</v>
      </c>
      <c r="AF274" s="25">
        <f t="shared" si="151"/>
        <v>-15000</v>
      </c>
      <c r="AG274" s="25">
        <f t="shared" si="152"/>
        <v>0</v>
      </c>
      <c r="AH274" s="25">
        <f t="shared" si="153"/>
        <v>0</v>
      </c>
      <c r="AI274" s="25">
        <f t="shared" si="154"/>
        <v>0</v>
      </c>
      <c r="AJ274" s="25">
        <f t="shared" si="155"/>
        <v>0</v>
      </c>
      <c r="AK274" s="25">
        <f t="shared" si="156"/>
        <v>0</v>
      </c>
      <c r="AL274" s="25">
        <f t="shared" si="157"/>
        <v>0</v>
      </c>
      <c r="AM274" s="25">
        <f t="shared" si="158"/>
        <v>0</v>
      </c>
    </row>
    <row r="275" spans="1:39" x14ac:dyDescent="0.3">
      <c r="A275" s="4">
        <f t="shared" si="167"/>
        <v>266</v>
      </c>
      <c r="B275">
        <v>299.49755374816067</v>
      </c>
      <c r="C275" s="5">
        <f t="shared" si="143"/>
        <v>169</v>
      </c>
      <c r="D275" s="6">
        <f t="shared" si="159"/>
        <v>6.2000000000000083E-2</v>
      </c>
      <c r="E275" s="7">
        <f t="shared" si="144"/>
        <v>2797533.117608082</v>
      </c>
      <c r="F275" s="7">
        <f t="shared" si="160"/>
        <v>812856.37958035106</v>
      </c>
      <c r="G275" s="7">
        <f t="shared" si="145"/>
        <v>15000</v>
      </c>
      <c r="H275" s="7">
        <f t="shared" si="136"/>
        <v>2264014.0705219903</v>
      </c>
      <c r="I275" s="14">
        <f t="shared" si="161"/>
        <v>50.083881528505209</v>
      </c>
      <c r="J275" s="14">
        <f t="shared" si="137"/>
        <v>13936.950362165368</v>
      </c>
      <c r="K275" s="18"/>
      <c r="L275" s="7">
        <f t="shared" si="146"/>
        <v>7542.4257517795395</v>
      </c>
      <c r="M275" s="7">
        <f t="shared" si="138"/>
        <v>1282212.3778025215</v>
      </c>
      <c r="N275" s="14">
        <f t="shared" si="162"/>
        <v>25.183597185978218</v>
      </c>
      <c r="O275" s="13">
        <f t="shared" si="139"/>
        <v>9163.3239967019636</v>
      </c>
      <c r="P275" s="7">
        <f t="shared" si="163"/>
        <v>2744393.1212140569</v>
      </c>
      <c r="Q275" s="12">
        <f t="shared" si="168"/>
        <v>265</v>
      </c>
      <c r="R275" s="9">
        <v>299.49755374816067</v>
      </c>
      <c r="S275" s="11">
        <f t="shared" si="169"/>
        <v>6.2000000000000083E-2</v>
      </c>
      <c r="T275" s="10">
        <f t="shared" si="164"/>
        <v>7317167.6977173109</v>
      </c>
      <c r="U275" s="10">
        <f t="shared" si="140"/>
        <v>9990633.1469079461</v>
      </c>
      <c r="V275" s="10">
        <f t="shared" si="165"/>
        <v>1000</v>
      </c>
      <c r="W275" s="10">
        <f t="shared" si="166"/>
        <v>745105.61333534098</v>
      </c>
      <c r="X275" s="9">
        <f t="shared" si="147"/>
        <v>3.3389254352336803</v>
      </c>
      <c r="Y275" s="9">
        <f t="shared" si="141"/>
        <v>33361.318053734896</v>
      </c>
      <c r="AA275" s="10">
        <f t="shared" si="148"/>
        <v>7542.4257517795395</v>
      </c>
      <c r="AB275" s="10">
        <f t="shared" si="142"/>
        <v>2006285.2499733497</v>
      </c>
      <c r="AC275" s="23"/>
      <c r="AD275" s="25">
        <f t="shared" si="149"/>
        <v>-7542.4257517795395</v>
      </c>
      <c r="AE275" s="25">
        <f t="shared" si="150"/>
        <v>-7542.4257517795395</v>
      </c>
      <c r="AF275" s="25">
        <f t="shared" si="151"/>
        <v>-15000</v>
      </c>
      <c r="AG275" s="25">
        <f t="shared" si="152"/>
        <v>0</v>
      </c>
      <c r="AH275" s="25">
        <f t="shared" si="153"/>
        <v>0</v>
      </c>
      <c r="AI275" s="25">
        <f t="shared" si="154"/>
        <v>0</v>
      </c>
      <c r="AJ275" s="25">
        <f t="shared" si="155"/>
        <v>0</v>
      </c>
      <c r="AK275" s="25">
        <f t="shared" si="156"/>
        <v>0</v>
      </c>
      <c r="AL275" s="25">
        <f t="shared" si="157"/>
        <v>0</v>
      </c>
      <c r="AM275" s="25">
        <f t="shared" si="158"/>
        <v>0</v>
      </c>
    </row>
    <row r="276" spans="1:39" x14ac:dyDescent="0.3">
      <c r="A276" s="4">
        <f t="shared" si="167"/>
        <v>267</v>
      </c>
      <c r="B276">
        <v>296.20308065693092</v>
      </c>
      <c r="C276" s="5">
        <f t="shared" si="143"/>
        <v>170</v>
      </c>
      <c r="D276" s="6">
        <f t="shared" si="159"/>
        <v>-1.0999999999999933E-2</v>
      </c>
      <c r="E276" s="7">
        <f t="shared" si="144"/>
        <v>2828451.1728878608</v>
      </c>
      <c r="F276" s="7">
        <f t="shared" si="160"/>
        <v>804903.95940496726</v>
      </c>
      <c r="G276" s="7">
        <f t="shared" si="145"/>
        <v>15000</v>
      </c>
      <c r="H276" s="7">
        <f t="shared" si="136"/>
        <v>2279014.0705219903</v>
      </c>
      <c r="I276" s="14">
        <f t="shared" si="161"/>
        <v>50.640931778063909</v>
      </c>
      <c r="J276" s="14">
        <f t="shared" si="137"/>
        <v>13987.591293943431</v>
      </c>
      <c r="K276" s="18"/>
      <c r="L276" s="7">
        <f t="shared" si="146"/>
        <v>7542.4257517795395</v>
      </c>
      <c r="M276" s="7">
        <f t="shared" si="138"/>
        <v>1289754.8035543009</v>
      </c>
      <c r="N276" s="14">
        <f t="shared" si="162"/>
        <v>25.463697862465335</v>
      </c>
      <c r="O276" s="13">
        <f t="shared" si="139"/>
        <v>9188.7876945644293</v>
      </c>
      <c r="P276" s="7">
        <f t="shared" si="163"/>
        <v>2721747.2226324822</v>
      </c>
      <c r="Q276" s="12">
        <f t="shared" si="168"/>
        <v>266</v>
      </c>
      <c r="R276" s="9">
        <v>296.20308065693092</v>
      </c>
      <c r="S276" s="11">
        <f t="shared" si="169"/>
        <v>-1.0999999999999933E-2</v>
      </c>
      <c r="T276" s="10">
        <f t="shared" si="164"/>
        <v>7385749.3744979994</v>
      </c>
      <c r="U276" s="10">
        <f t="shared" si="140"/>
        <v>9881725.1822919603</v>
      </c>
      <c r="V276" s="10">
        <f t="shared" si="165"/>
        <v>1000</v>
      </c>
      <c r="W276" s="10">
        <f t="shared" si="166"/>
        <v>746105.61333534098</v>
      </c>
      <c r="X276" s="9">
        <f t="shared" si="147"/>
        <v>3.3760621185375941</v>
      </c>
      <c r="Y276" s="9">
        <f t="shared" si="141"/>
        <v>33364.694115853432</v>
      </c>
      <c r="AA276" s="10">
        <f t="shared" si="148"/>
        <v>7542.4257517795395</v>
      </c>
      <c r="AB276" s="10">
        <f t="shared" si="142"/>
        <v>2013827.6757251292</v>
      </c>
      <c r="AC276" s="23"/>
      <c r="AD276" s="25">
        <f t="shared" si="149"/>
        <v>-7542.4257517795395</v>
      </c>
      <c r="AE276" s="25">
        <f t="shared" si="150"/>
        <v>-7542.4257517795395</v>
      </c>
      <c r="AF276" s="25">
        <f t="shared" si="151"/>
        <v>-15000</v>
      </c>
      <c r="AG276" s="25">
        <f t="shared" si="152"/>
        <v>0</v>
      </c>
      <c r="AH276" s="25">
        <f t="shared" si="153"/>
        <v>0</v>
      </c>
      <c r="AI276" s="25">
        <f t="shared" si="154"/>
        <v>0</v>
      </c>
      <c r="AJ276" s="25">
        <f t="shared" si="155"/>
        <v>0</v>
      </c>
      <c r="AK276" s="25">
        <f t="shared" si="156"/>
        <v>0</v>
      </c>
      <c r="AL276" s="25">
        <f t="shared" si="157"/>
        <v>0</v>
      </c>
      <c r="AM276" s="25">
        <f t="shared" si="158"/>
        <v>0</v>
      </c>
    </row>
    <row r="277" spans="1:39" x14ac:dyDescent="0.3">
      <c r="A277" s="4">
        <f t="shared" si="167"/>
        <v>268</v>
      </c>
      <c r="B277">
        <v>284.35495743065366</v>
      </c>
      <c r="C277" s="5">
        <f t="shared" si="143"/>
        <v>171</v>
      </c>
      <c r="D277" s="6">
        <f t="shared" si="159"/>
        <v>-4.0000000000000098E-2</v>
      </c>
      <c r="E277" s="7">
        <f t="shared" si="144"/>
        <v>2859626.8786283038</v>
      </c>
      <c r="F277" s="7">
        <f t="shared" si="160"/>
        <v>773667.80102876842</v>
      </c>
      <c r="G277" s="7">
        <f t="shared" si="145"/>
        <v>15000</v>
      </c>
      <c r="H277" s="7">
        <f t="shared" si="136"/>
        <v>2294014.0705219903</v>
      </c>
      <c r="I277" s="14">
        <f t="shared" si="161"/>
        <v>52.750970602149913</v>
      </c>
      <c r="J277" s="14">
        <f t="shared" si="137"/>
        <v>14040.342264545581</v>
      </c>
      <c r="K277" s="18"/>
      <c r="L277" s="7">
        <f t="shared" si="146"/>
        <v>7542.4257517795395</v>
      </c>
      <c r="M277" s="7">
        <f t="shared" si="138"/>
        <v>1297297.2293060804</v>
      </c>
      <c r="N277" s="14">
        <f t="shared" si="162"/>
        <v>26.524685273401396</v>
      </c>
      <c r="O277" s="13">
        <f t="shared" si="139"/>
        <v>9215.312379837831</v>
      </c>
      <c r="P277" s="7">
        <f t="shared" si="163"/>
        <v>2620419.759478962</v>
      </c>
      <c r="Q277" s="12">
        <f t="shared" si="168"/>
        <v>267</v>
      </c>
      <c r="R277" s="9">
        <v>284.35495743065366</v>
      </c>
      <c r="S277" s="11">
        <f t="shared" si="169"/>
        <v>-4.0000000000000098E-2</v>
      </c>
      <c r="T277" s="10">
        <f t="shared" si="164"/>
        <v>7454902.5652518608</v>
      </c>
      <c r="U277" s="10">
        <f t="shared" si="140"/>
        <v>9487416.1750002801</v>
      </c>
      <c r="V277" s="10">
        <f t="shared" si="165"/>
        <v>1000</v>
      </c>
      <c r="W277" s="10">
        <f t="shared" si="166"/>
        <v>747105.61333534098</v>
      </c>
      <c r="X277" s="9">
        <f t="shared" si="147"/>
        <v>3.5167313734766608</v>
      </c>
      <c r="Y277" s="9">
        <f t="shared" si="141"/>
        <v>33368.21084722691</v>
      </c>
      <c r="AA277" s="10">
        <f t="shared" si="148"/>
        <v>7542.4257517795395</v>
      </c>
      <c r="AB277" s="10">
        <f t="shared" si="142"/>
        <v>2021370.1014769087</v>
      </c>
      <c r="AC277" s="23"/>
      <c r="AD277" s="25">
        <f t="shared" si="149"/>
        <v>-7542.4257517795395</v>
      </c>
      <c r="AE277" s="25">
        <f t="shared" si="150"/>
        <v>-7542.4257517795395</v>
      </c>
      <c r="AF277" s="25">
        <f t="shared" si="151"/>
        <v>-15000</v>
      </c>
      <c r="AG277" s="25">
        <f t="shared" si="152"/>
        <v>0</v>
      </c>
      <c r="AH277" s="25">
        <f t="shared" si="153"/>
        <v>0</v>
      </c>
      <c r="AI277" s="25">
        <f t="shared" si="154"/>
        <v>0</v>
      </c>
      <c r="AJ277" s="25">
        <f t="shared" si="155"/>
        <v>0</v>
      </c>
      <c r="AK277" s="25">
        <f t="shared" si="156"/>
        <v>0</v>
      </c>
      <c r="AL277" s="25">
        <f t="shared" si="157"/>
        <v>0</v>
      </c>
      <c r="AM277" s="25">
        <f t="shared" si="158"/>
        <v>0</v>
      </c>
    </row>
    <row r="278" spans="1:39" x14ac:dyDescent="0.3">
      <c r="A278" s="4">
        <f t="shared" si="167"/>
        <v>269</v>
      </c>
      <c r="B278">
        <v>269.8528546016903</v>
      </c>
      <c r="C278" s="5">
        <f t="shared" si="143"/>
        <v>172</v>
      </c>
      <c r="D278" s="6">
        <f t="shared" si="159"/>
        <v>-5.100000000000008E-2</v>
      </c>
      <c r="E278" s="7">
        <f t="shared" si="144"/>
        <v>2891062.3819165835</v>
      </c>
      <c r="F278" s="7">
        <f t="shared" si="160"/>
        <v>735159.74317630124</v>
      </c>
      <c r="G278" s="7">
        <f t="shared" si="145"/>
        <v>15000</v>
      </c>
      <c r="H278" s="7">
        <f t="shared" si="136"/>
        <v>2309014.0705219903</v>
      </c>
      <c r="I278" s="14">
        <f t="shared" si="161"/>
        <v>55.585848895837636</v>
      </c>
      <c r="J278" s="14">
        <f t="shared" si="137"/>
        <v>14095.92811344142</v>
      </c>
      <c r="K278" s="18"/>
      <c r="L278" s="7">
        <f t="shared" si="146"/>
        <v>7542.4257517795395</v>
      </c>
      <c r="M278" s="7">
        <f t="shared" si="138"/>
        <v>1304839.6550578598</v>
      </c>
      <c r="N278" s="14">
        <f t="shared" si="162"/>
        <v>27.950142543099471</v>
      </c>
      <c r="O278" s="13">
        <f t="shared" si="139"/>
        <v>9243.26252238093</v>
      </c>
      <c r="P278" s="7">
        <f t="shared" si="163"/>
        <v>2494320.7774973144</v>
      </c>
      <c r="Q278" s="12">
        <f t="shared" si="168"/>
        <v>268</v>
      </c>
      <c r="R278" s="9">
        <v>269.8528546016903</v>
      </c>
      <c r="S278" s="11">
        <f t="shared" si="169"/>
        <v>-5.100000000000008E-2</v>
      </c>
      <c r="T278" s="10">
        <f t="shared" si="164"/>
        <v>7524632.0325953374</v>
      </c>
      <c r="U278" s="10">
        <f t="shared" si="140"/>
        <v>9004506.950075265</v>
      </c>
      <c r="V278" s="10">
        <f t="shared" si="165"/>
        <v>1000</v>
      </c>
      <c r="W278" s="10">
        <f t="shared" si="166"/>
        <v>748105.61333534098</v>
      </c>
      <c r="X278" s="9">
        <f t="shared" si="147"/>
        <v>3.7057232597225087</v>
      </c>
      <c r="Y278" s="9">
        <f t="shared" si="141"/>
        <v>33371.916570486632</v>
      </c>
      <c r="AA278" s="10">
        <f t="shared" si="148"/>
        <v>7542.4257517795395</v>
      </c>
      <c r="AB278" s="10">
        <f t="shared" si="142"/>
        <v>2028912.5272286881</v>
      </c>
      <c r="AC278" s="23"/>
      <c r="AD278" s="25">
        <f t="shared" si="149"/>
        <v>-7542.4257517795395</v>
      </c>
      <c r="AE278" s="25">
        <f t="shared" si="150"/>
        <v>-7542.4257517795395</v>
      </c>
      <c r="AF278" s="25">
        <f t="shared" si="151"/>
        <v>-15000</v>
      </c>
      <c r="AG278" s="25">
        <f t="shared" si="152"/>
        <v>0</v>
      </c>
      <c r="AH278" s="25">
        <f t="shared" si="153"/>
        <v>0</v>
      </c>
      <c r="AI278" s="25">
        <f t="shared" si="154"/>
        <v>0</v>
      </c>
      <c r="AJ278" s="25">
        <f t="shared" si="155"/>
        <v>0</v>
      </c>
      <c r="AK278" s="25">
        <f t="shared" si="156"/>
        <v>0</v>
      </c>
      <c r="AL278" s="25">
        <f t="shared" si="157"/>
        <v>0</v>
      </c>
      <c r="AM278" s="25">
        <f t="shared" si="158"/>
        <v>0</v>
      </c>
    </row>
    <row r="279" spans="1:39" x14ac:dyDescent="0.3">
      <c r="A279" s="4">
        <f t="shared" si="167"/>
        <v>270</v>
      </c>
      <c r="B279">
        <v>277.40873453053763</v>
      </c>
      <c r="C279" s="5">
        <f t="shared" si="143"/>
        <v>173</v>
      </c>
      <c r="D279" s="6">
        <f t="shared" si="159"/>
        <v>2.8000000000000014E-2</v>
      </c>
      <c r="E279" s="7">
        <f t="shared" si="144"/>
        <v>2922759.8477322659</v>
      </c>
      <c r="F279" s="7">
        <f t="shared" si="160"/>
        <v>756772.21598523774</v>
      </c>
      <c r="G279" s="7">
        <f t="shared" si="145"/>
        <v>15000</v>
      </c>
      <c r="H279" s="7">
        <f t="shared" ref="H279:H342" si="170">IF(C279="NA","NA",IF(H278="NA",G279,H278+G279))</f>
        <v>2324014.0705219903</v>
      </c>
      <c r="I279" s="14">
        <f t="shared" si="161"/>
        <v>54.071837447312873</v>
      </c>
      <c r="J279" s="14">
        <f t="shared" ref="J279:J342" si="171">IF(C279="NA","NA",IF(J278="NA",I279,J278+I279))</f>
        <v>14149.999950888732</v>
      </c>
      <c r="K279" s="18"/>
      <c r="L279" s="7">
        <f t="shared" si="146"/>
        <v>7542.4257517795395</v>
      </c>
      <c r="M279" s="7">
        <f t="shared" ref="M279:M342" si="172">IF(C279="NA","NA",IF(M278="NA",L279,M278+L279))</f>
        <v>1312382.0808096393</v>
      </c>
      <c r="N279" s="14">
        <f t="shared" si="162"/>
        <v>27.188854613909989</v>
      </c>
      <c r="O279" s="13">
        <f t="shared" ref="O279:O342" si="173">IF(C279="NA","NA",IF(O278="NA",N279,O278+N279))</f>
        <v>9270.4513769948408</v>
      </c>
      <c r="P279" s="7">
        <f t="shared" si="163"/>
        <v>2571704.1850190186</v>
      </c>
      <c r="Q279" s="12">
        <f t="shared" si="168"/>
        <v>269</v>
      </c>
      <c r="R279" s="9">
        <v>277.40873453053763</v>
      </c>
      <c r="S279" s="11">
        <f t="shared" si="169"/>
        <v>2.8000000000000014E-2</v>
      </c>
      <c r="T279" s="10">
        <f t="shared" si="164"/>
        <v>7594942.5788333416</v>
      </c>
      <c r="U279" s="10">
        <f t="shared" si="140"/>
        <v>9257661.1446773726</v>
      </c>
      <c r="V279" s="10">
        <f t="shared" si="165"/>
        <v>1000</v>
      </c>
      <c r="W279" s="10">
        <f t="shared" si="166"/>
        <v>749105.61333534098</v>
      </c>
      <c r="X279" s="9">
        <f t="shared" si="147"/>
        <v>3.6047891631541913</v>
      </c>
      <c r="Y279" s="9">
        <f t="shared" si="141"/>
        <v>33375.521359649785</v>
      </c>
      <c r="AA279" s="10">
        <f t="shared" si="148"/>
        <v>7542.4257517795395</v>
      </c>
      <c r="AB279" s="10">
        <f t="shared" si="142"/>
        <v>2036454.9529804676</v>
      </c>
      <c r="AC279" s="23"/>
      <c r="AD279" s="25">
        <f t="shared" si="149"/>
        <v>-7542.4257517795395</v>
      </c>
      <c r="AE279" s="25">
        <f t="shared" si="150"/>
        <v>-7542.4257517795395</v>
      </c>
      <c r="AF279" s="25">
        <f t="shared" si="151"/>
        <v>-15000</v>
      </c>
      <c r="AG279" s="25">
        <f t="shared" si="152"/>
        <v>0</v>
      </c>
      <c r="AH279" s="25">
        <f t="shared" si="153"/>
        <v>0</v>
      </c>
      <c r="AI279" s="25">
        <f t="shared" si="154"/>
        <v>0</v>
      </c>
      <c r="AJ279" s="25">
        <f t="shared" si="155"/>
        <v>0</v>
      </c>
      <c r="AK279" s="25">
        <f t="shared" si="156"/>
        <v>0</v>
      </c>
      <c r="AL279" s="25">
        <f t="shared" si="157"/>
        <v>0</v>
      </c>
      <c r="AM279" s="25">
        <f t="shared" si="158"/>
        <v>0</v>
      </c>
    </row>
    <row r="280" spans="1:39" x14ac:dyDescent="0.3">
      <c r="A280" s="4">
        <f t="shared" si="167"/>
        <v>271</v>
      </c>
      <c r="B280">
        <v>251.60972221919764</v>
      </c>
      <c r="C280" s="5">
        <f t="shared" si="143"/>
        <v>174</v>
      </c>
      <c r="D280" s="6">
        <f t="shared" si="159"/>
        <v>-9.2999999999999972E-2</v>
      </c>
      <c r="E280" s="7">
        <f t="shared" si="144"/>
        <v>2954721.4590964126</v>
      </c>
      <c r="F280" s="7">
        <f t="shared" si="160"/>
        <v>687299.39989861066</v>
      </c>
      <c r="G280" s="7">
        <f t="shared" si="145"/>
        <v>15000</v>
      </c>
      <c r="H280" s="7">
        <f t="shared" si="170"/>
        <v>2339014.0705219903</v>
      </c>
      <c r="I280" s="14">
        <f t="shared" si="161"/>
        <v>59.616138310157517</v>
      </c>
      <c r="J280" s="14">
        <f t="shared" si="171"/>
        <v>14209.616089198889</v>
      </c>
      <c r="K280" s="18"/>
      <c r="L280" s="7">
        <f t="shared" si="146"/>
        <v>7542.4257517795395</v>
      </c>
      <c r="M280" s="7">
        <f t="shared" si="172"/>
        <v>1319924.5065614188</v>
      </c>
      <c r="N280" s="14">
        <f t="shared" si="162"/>
        <v>29.976686454145522</v>
      </c>
      <c r="O280" s="13">
        <f t="shared" si="173"/>
        <v>9300.428063448986</v>
      </c>
      <c r="P280" s="7">
        <f t="shared" si="163"/>
        <v>2340078.1215640297</v>
      </c>
      <c r="Q280" s="12">
        <f t="shared" si="168"/>
        <v>270</v>
      </c>
      <c r="R280" s="9">
        <v>251.60972221919764</v>
      </c>
      <c r="S280" s="11">
        <f t="shared" si="169"/>
        <v>-9.2999999999999972E-2</v>
      </c>
      <c r="T280" s="10">
        <f t="shared" si="164"/>
        <v>7665839.0462899962</v>
      </c>
      <c r="U280" s="10">
        <f t="shared" si="140"/>
        <v>8397605.6582223773</v>
      </c>
      <c r="V280" s="10">
        <f t="shared" si="165"/>
        <v>1000</v>
      </c>
      <c r="W280" s="10">
        <f t="shared" si="166"/>
        <v>750105.61333534098</v>
      </c>
      <c r="X280" s="9">
        <f t="shared" si="147"/>
        <v>3.9744092206771682</v>
      </c>
      <c r="Y280" s="9">
        <f t="shared" si="141"/>
        <v>33379.49576887046</v>
      </c>
      <c r="AA280" s="10">
        <f t="shared" si="148"/>
        <v>7542.4257517795395</v>
      </c>
      <c r="AB280" s="10">
        <f t="shared" si="142"/>
        <v>2043997.378732247</v>
      </c>
      <c r="AC280" s="23"/>
      <c r="AD280" s="25">
        <f t="shared" si="149"/>
        <v>-7542.4257517795395</v>
      </c>
      <c r="AE280" s="25">
        <f t="shared" si="150"/>
        <v>-7542.4257517795395</v>
      </c>
      <c r="AF280" s="25">
        <f t="shared" si="151"/>
        <v>-15000</v>
      </c>
      <c r="AG280" s="25">
        <f t="shared" si="152"/>
        <v>0</v>
      </c>
      <c r="AH280" s="25">
        <f t="shared" si="153"/>
        <v>0</v>
      </c>
      <c r="AI280" s="25">
        <f t="shared" si="154"/>
        <v>0</v>
      </c>
      <c r="AJ280" s="25">
        <f t="shared" si="155"/>
        <v>0</v>
      </c>
      <c r="AK280" s="25">
        <f t="shared" si="156"/>
        <v>0</v>
      </c>
      <c r="AL280" s="25">
        <f t="shared" si="157"/>
        <v>0</v>
      </c>
      <c r="AM280" s="25">
        <f t="shared" si="158"/>
        <v>0</v>
      </c>
    </row>
    <row r="281" spans="1:39" x14ac:dyDescent="0.3">
      <c r="A281" s="4">
        <f t="shared" si="167"/>
        <v>272</v>
      </c>
      <c r="B281">
        <v>265.19664721903433</v>
      </c>
      <c r="C281" s="5">
        <f t="shared" si="143"/>
        <v>175</v>
      </c>
      <c r="D281" s="6">
        <f t="shared" si="159"/>
        <v>5.4000000000000097E-2</v>
      </c>
      <c r="E281" s="7">
        <f t="shared" si="144"/>
        <v>2986949.4172219266</v>
      </c>
      <c r="F281" s="7">
        <f t="shared" si="160"/>
        <v>725467.56749313569</v>
      </c>
      <c r="G281" s="7">
        <f t="shared" si="145"/>
        <v>15000</v>
      </c>
      <c r="H281" s="7">
        <f t="shared" si="170"/>
        <v>2354014.0705219903</v>
      </c>
      <c r="I281" s="14">
        <f t="shared" si="161"/>
        <v>56.561801053280377</v>
      </c>
      <c r="J281" s="14">
        <f t="shared" si="171"/>
        <v>14266.177890252169</v>
      </c>
      <c r="K281" s="18"/>
      <c r="L281" s="7">
        <f t="shared" si="146"/>
        <v>7542.4257517795395</v>
      </c>
      <c r="M281" s="7">
        <f t="shared" si="172"/>
        <v>1327466.9323131982</v>
      </c>
      <c r="N281" s="14">
        <f t="shared" si="162"/>
        <v>28.440878988752864</v>
      </c>
      <c r="O281" s="13">
        <f t="shared" si="173"/>
        <v>9328.868942437739</v>
      </c>
      <c r="P281" s="7">
        <f t="shared" si="163"/>
        <v>2473984.7658802671</v>
      </c>
      <c r="Q281" s="12">
        <f t="shared" si="168"/>
        <v>271</v>
      </c>
      <c r="R281" s="9">
        <v>265.19664721903433</v>
      </c>
      <c r="S281" s="11">
        <f t="shared" si="169"/>
        <v>5.4000000000000097E-2</v>
      </c>
      <c r="T281" s="10">
        <f t="shared" si="164"/>
        <v>7737326.3176421244</v>
      </c>
      <c r="U281" s="10">
        <f t="shared" si="140"/>
        <v>8852130.3637663852</v>
      </c>
      <c r="V281" s="10">
        <f t="shared" si="165"/>
        <v>1000</v>
      </c>
      <c r="W281" s="10">
        <f t="shared" si="166"/>
        <v>751105.61333534098</v>
      </c>
      <c r="X281" s="9">
        <f t="shared" si="147"/>
        <v>3.7707867368853583</v>
      </c>
      <c r="Y281" s="9">
        <f t="shared" si="141"/>
        <v>33383.266555607348</v>
      </c>
      <c r="AA281" s="10">
        <f t="shared" si="148"/>
        <v>7542.4257517795395</v>
      </c>
      <c r="AB281" s="10">
        <f t="shared" si="142"/>
        <v>2051539.8044840265</v>
      </c>
      <c r="AC281" s="23"/>
      <c r="AD281" s="25">
        <f t="shared" si="149"/>
        <v>-7542.4257517795395</v>
      </c>
      <c r="AE281" s="25">
        <f t="shared" si="150"/>
        <v>-7542.4257517795395</v>
      </c>
      <c r="AF281" s="25">
        <f t="shared" si="151"/>
        <v>-15000</v>
      </c>
      <c r="AG281" s="25">
        <f t="shared" si="152"/>
        <v>0</v>
      </c>
      <c r="AH281" s="25">
        <f t="shared" si="153"/>
        <v>0</v>
      </c>
      <c r="AI281" s="25">
        <f t="shared" si="154"/>
        <v>0</v>
      </c>
      <c r="AJ281" s="25">
        <f t="shared" si="155"/>
        <v>0</v>
      </c>
      <c r="AK281" s="25">
        <f t="shared" si="156"/>
        <v>0</v>
      </c>
      <c r="AL281" s="25">
        <f t="shared" si="157"/>
        <v>0</v>
      </c>
      <c r="AM281" s="25">
        <f t="shared" si="158"/>
        <v>0</v>
      </c>
    </row>
    <row r="282" spans="1:39" x14ac:dyDescent="0.3">
      <c r="A282" s="4">
        <f t="shared" si="167"/>
        <v>273</v>
      </c>
      <c r="B282">
        <v>252.7324047997397</v>
      </c>
      <c r="C282" s="5">
        <f t="shared" si="143"/>
        <v>176</v>
      </c>
      <c r="D282" s="6">
        <f t="shared" si="159"/>
        <v>-4.7000000000000083E-2</v>
      </c>
      <c r="E282" s="7">
        <f t="shared" si="144"/>
        <v>3019445.941665154</v>
      </c>
      <c r="F282" s="7">
        <f t="shared" si="160"/>
        <v>692323.5918209583</v>
      </c>
      <c r="G282" s="7">
        <f t="shared" si="145"/>
        <v>15000</v>
      </c>
      <c r="H282" s="7">
        <f t="shared" si="170"/>
        <v>2369014.0705219903</v>
      </c>
      <c r="I282" s="14">
        <f t="shared" si="161"/>
        <v>59.351312752655176</v>
      </c>
      <c r="J282" s="14">
        <f t="shared" si="171"/>
        <v>14325.529203004824</v>
      </c>
      <c r="K282" s="18"/>
      <c r="L282" s="7">
        <f t="shared" si="146"/>
        <v>7542.4257517795395</v>
      </c>
      <c r="M282" s="7">
        <f t="shared" si="172"/>
        <v>1335009.3580649777</v>
      </c>
      <c r="N282" s="14">
        <f t="shared" si="162"/>
        <v>29.843524647169851</v>
      </c>
      <c r="O282" s="13">
        <f t="shared" si="173"/>
        <v>9358.712467084908</v>
      </c>
      <c r="P282" s="7">
        <f t="shared" si="163"/>
        <v>2365249.9076356734</v>
      </c>
      <c r="Q282" s="12">
        <f t="shared" si="168"/>
        <v>272</v>
      </c>
      <c r="R282" s="9">
        <v>252.7324047997397</v>
      </c>
      <c r="S282" s="11">
        <f t="shared" si="169"/>
        <v>-4.7000000000000083E-2</v>
      </c>
      <c r="T282" s="10">
        <f t="shared" si="164"/>
        <v>7809409.3162555201</v>
      </c>
      <c r="U282" s="10">
        <f t="shared" si="140"/>
        <v>8437033.2366693653</v>
      </c>
      <c r="V282" s="10">
        <f t="shared" si="165"/>
        <v>1000</v>
      </c>
      <c r="W282" s="10">
        <f t="shared" si="166"/>
        <v>752105.61333534098</v>
      </c>
      <c r="X282" s="9">
        <f t="shared" si="147"/>
        <v>3.9567541835103448</v>
      </c>
      <c r="Y282" s="9">
        <f t="shared" si="141"/>
        <v>33387.223309790861</v>
      </c>
      <c r="AA282" s="10">
        <f t="shared" si="148"/>
        <v>7542.4257517795395</v>
      </c>
      <c r="AB282" s="10">
        <f t="shared" si="142"/>
        <v>2059082.230235806</v>
      </c>
      <c r="AC282" s="23"/>
      <c r="AD282" s="25">
        <f t="shared" si="149"/>
        <v>-7542.4257517795395</v>
      </c>
      <c r="AE282" s="25">
        <f t="shared" si="150"/>
        <v>-7542.4257517795395</v>
      </c>
      <c r="AF282" s="25">
        <f t="shared" si="151"/>
        <v>-15000</v>
      </c>
      <c r="AG282" s="25">
        <f t="shared" si="152"/>
        <v>0</v>
      </c>
      <c r="AH282" s="25">
        <f t="shared" si="153"/>
        <v>0</v>
      </c>
      <c r="AI282" s="25">
        <f t="shared" si="154"/>
        <v>0</v>
      </c>
      <c r="AJ282" s="25">
        <f t="shared" si="155"/>
        <v>0</v>
      </c>
      <c r="AK282" s="25">
        <f t="shared" si="156"/>
        <v>0</v>
      </c>
      <c r="AL282" s="25">
        <f t="shared" si="157"/>
        <v>0</v>
      </c>
      <c r="AM282" s="25">
        <f t="shared" si="158"/>
        <v>0</v>
      </c>
    </row>
    <row r="283" spans="1:39" x14ac:dyDescent="0.3">
      <c r="A283" s="4">
        <f t="shared" si="167"/>
        <v>274</v>
      </c>
      <c r="B283">
        <v>249.69961594214283</v>
      </c>
      <c r="C283" s="5">
        <f t="shared" si="143"/>
        <v>177</v>
      </c>
      <c r="D283" s="6">
        <f t="shared" si="159"/>
        <v>-1.1999999999999974E-2</v>
      </c>
      <c r="E283" s="7">
        <f t="shared" si="144"/>
        <v>3052213.2704787408</v>
      </c>
      <c r="F283" s="7">
        <f t="shared" si="160"/>
        <v>685003.70871910674</v>
      </c>
      <c r="G283" s="7">
        <f t="shared" si="145"/>
        <v>15000</v>
      </c>
      <c r="H283" s="7">
        <f t="shared" si="170"/>
        <v>2384014.0705219903</v>
      </c>
      <c r="I283" s="14">
        <f t="shared" si="161"/>
        <v>60.072178899448552</v>
      </c>
      <c r="J283" s="14">
        <f t="shared" si="171"/>
        <v>14385.601381904273</v>
      </c>
      <c r="K283" s="18"/>
      <c r="L283" s="7">
        <f t="shared" si="146"/>
        <v>7542.4257517795395</v>
      </c>
      <c r="M283" s="7">
        <f t="shared" si="172"/>
        <v>1342551.7838167571</v>
      </c>
      <c r="N283" s="14">
        <f t="shared" si="162"/>
        <v>30.205996606447215</v>
      </c>
      <c r="O283" s="13">
        <f t="shared" si="173"/>
        <v>9388.918463691356</v>
      </c>
      <c r="P283" s="7">
        <f t="shared" si="163"/>
        <v>2344409.3344958252</v>
      </c>
      <c r="Q283" s="12">
        <f t="shared" si="168"/>
        <v>273</v>
      </c>
      <c r="R283" s="9">
        <v>249.69961594214283</v>
      </c>
      <c r="S283" s="11">
        <f t="shared" si="169"/>
        <v>-1.1999999999999974E-2</v>
      </c>
      <c r="T283" s="10">
        <f t="shared" si="164"/>
        <v>7882093.0065240255</v>
      </c>
      <c r="U283" s="10">
        <f t="shared" si="140"/>
        <v>8336776.8378293328</v>
      </c>
      <c r="V283" s="10">
        <f t="shared" si="165"/>
        <v>1000</v>
      </c>
      <c r="W283" s="10">
        <f t="shared" si="166"/>
        <v>753105.61333534098</v>
      </c>
      <c r="X283" s="9">
        <f t="shared" si="147"/>
        <v>4.0048119266299036</v>
      </c>
      <c r="Y283" s="9">
        <f t="shared" si="141"/>
        <v>33391.22812171749</v>
      </c>
      <c r="AA283" s="10">
        <f t="shared" si="148"/>
        <v>7542.4257517795395</v>
      </c>
      <c r="AB283" s="10">
        <f t="shared" si="142"/>
        <v>2066624.6559875854</v>
      </c>
      <c r="AC283" s="23"/>
      <c r="AD283" s="25">
        <f t="shared" si="149"/>
        <v>-7542.4257517795395</v>
      </c>
      <c r="AE283" s="25">
        <f t="shared" si="150"/>
        <v>-7542.4257517795395</v>
      </c>
      <c r="AF283" s="25">
        <f t="shared" si="151"/>
        <v>-15000</v>
      </c>
      <c r="AG283" s="25">
        <f t="shared" si="152"/>
        <v>0</v>
      </c>
      <c r="AH283" s="25">
        <f t="shared" si="153"/>
        <v>0</v>
      </c>
      <c r="AI283" s="25">
        <f t="shared" si="154"/>
        <v>0</v>
      </c>
      <c r="AJ283" s="25">
        <f t="shared" si="155"/>
        <v>0</v>
      </c>
      <c r="AK283" s="25">
        <f t="shared" si="156"/>
        <v>0</v>
      </c>
      <c r="AL283" s="25">
        <f t="shared" si="157"/>
        <v>0</v>
      </c>
      <c r="AM283" s="25">
        <f t="shared" si="158"/>
        <v>0</v>
      </c>
    </row>
    <row r="284" spans="1:39" x14ac:dyDescent="0.3">
      <c r="A284" s="4">
        <f t="shared" si="167"/>
        <v>275</v>
      </c>
      <c r="B284">
        <v>275.6683760001257</v>
      </c>
      <c r="C284" s="5">
        <f t="shared" si="143"/>
        <v>178</v>
      </c>
      <c r="D284" s="6">
        <f t="shared" si="159"/>
        <v>0.10400000000000009</v>
      </c>
      <c r="E284" s="7">
        <f t="shared" si="144"/>
        <v>3085253.6603657748</v>
      </c>
      <c r="F284" s="7">
        <f t="shared" si="160"/>
        <v>757348.09442589385</v>
      </c>
      <c r="G284" s="7">
        <f t="shared" si="145"/>
        <v>15000</v>
      </c>
      <c r="H284" s="7">
        <f t="shared" si="170"/>
        <v>2399014.0705219903</v>
      </c>
      <c r="I284" s="14">
        <f t="shared" si="161"/>
        <v>54.413205524862818</v>
      </c>
      <c r="J284" s="14">
        <f t="shared" si="171"/>
        <v>14440.014587429136</v>
      </c>
      <c r="K284" s="18"/>
      <c r="L284" s="7">
        <f t="shared" si="146"/>
        <v>7542.4257517795395</v>
      </c>
      <c r="M284" s="7">
        <f t="shared" si="172"/>
        <v>1350094.2095685366</v>
      </c>
      <c r="N284" s="14">
        <f t="shared" si="162"/>
        <v>27.360504172506534</v>
      </c>
      <c r="O284" s="13">
        <f t="shared" si="173"/>
        <v>9416.2789678638619</v>
      </c>
      <c r="P284" s="7">
        <f t="shared" si="163"/>
        <v>2595770.3310351707</v>
      </c>
      <c r="Q284" s="12">
        <f t="shared" si="168"/>
        <v>274</v>
      </c>
      <c r="R284" s="9">
        <v>275.6683760001257</v>
      </c>
      <c r="S284" s="11">
        <f t="shared" si="169"/>
        <v>0.10400000000000009</v>
      </c>
      <c r="T284" s="10">
        <f t="shared" si="164"/>
        <v>7955382.3942114366</v>
      </c>
      <c r="U284" s="10">
        <f t="shared" si="140"/>
        <v>9204905.6289635841</v>
      </c>
      <c r="V284" s="10">
        <f t="shared" si="165"/>
        <v>1000</v>
      </c>
      <c r="W284" s="10">
        <f t="shared" si="166"/>
        <v>754105.61333534098</v>
      </c>
      <c r="X284" s="9">
        <f t="shared" si="147"/>
        <v>3.6275470349908545</v>
      </c>
      <c r="Y284" s="9">
        <f t="shared" si="141"/>
        <v>33394.855668752483</v>
      </c>
      <c r="AA284" s="10">
        <f t="shared" si="148"/>
        <v>7542.4257517795395</v>
      </c>
      <c r="AB284" s="10">
        <f t="shared" si="142"/>
        <v>2074167.0817393649</v>
      </c>
      <c r="AC284" s="23"/>
      <c r="AD284" s="25">
        <f t="shared" si="149"/>
        <v>-7542.4257517795395</v>
      </c>
      <c r="AE284" s="25">
        <f t="shared" si="150"/>
        <v>-7542.4257517795395</v>
      </c>
      <c r="AF284" s="25">
        <f t="shared" si="151"/>
        <v>-15000</v>
      </c>
      <c r="AG284" s="25">
        <f t="shared" si="152"/>
        <v>0</v>
      </c>
      <c r="AH284" s="25">
        <f t="shared" si="153"/>
        <v>0</v>
      </c>
      <c r="AI284" s="25">
        <f t="shared" si="154"/>
        <v>0</v>
      </c>
      <c r="AJ284" s="25">
        <f t="shared" si="155"/>
        <v>0</v>
      </c>
      <c r="AK284" s="25">
        <f t="shared" si="156"/>
        <v>0</v>
      </c>
      <c r="AL284" s="25">
        <f t="shared" si="157"/>
        <v>0</v>
      </c>
      <c r="AM284" s="25">
        <f t="shared" si="158"/>
        <v>0</v>
      </c>
    </row>
    <row r="285" spans="1:39" x14ac:dyDescent="0.3">
      <c r="A285" s="4">
        <f t="shared" si="167"/>
        <v>276</v>
      </c>
      <c r="B285">
        <v>286.97077941613082</v>
      </c>
      <c r="C285" s="5">
        <f t="shared" si="143"/>
        <v>179</v>
      </c>
      <c r="D285" s="6">
        <f t="shared" si="159"/>
        <v>4.0999999999999877E-2</v>
      </c>
      <c r="E285" s="7">
        <f t="shared" si="144"/>
        <v>3118569.3868352012</v>
      </c>
      <c r="F285" s="7">
        <f t="shared" si="160"/>
        <v>789440.3662973555</v>
      </c>
      <c r="G285" s="7">
        <f t="shared" si="145"/>
        <v>15000</v>
      </c>
      <c r="H285" s="7">
        <f t="shared" si="170"/>
        <v>2414014.0705219903</v>
      </c>
      <c r="I285" s="14">
        <f t="shared" si="161"/>
        <v>52.270130187188109</v>
      </c>
      <c r="J285" s="14">
        <f t="shared" si="171"/>
        <v>14492.284717616323</v>
      </c>
      <c r="K285" s="18"/>
      <c r="L285" s="7">
        <f t="shared" si="146"/>
        <v>7542.4257517795395</v>
      </c>
      <c r="M285" s="7">
        <f t="shared" si="172"/>
        <v>1357636.6353203161</v>
      </c>
      <c r="N285" s="14">
        <f t="shared" si="162"/>
        <v>26.282905064847778</v>
      </c>
      <c r="O285" s="13">
        <f t="shared" si="173"/>
        <v>9442.5618729287089</v>
      </c>
      <c r="P285" s="7">
        <f t="shared" si="163"/>
        <v>2709739.3403593916</v>
      </c>
      <c r="Q285" s="12">
        <f t="shared" si="168"/>
        <v>275</v>
      </c>
      <c r="R285" s="9">
        <v>286.97077941613082</v>
      </c>
      <c r="S285" s="11">
        <f t="shared" si="169"/>
        <v>4.0999999999999877E-2</v>
      </c>
      <c r="T285" s="10">
        <f t="shared" si="164"/>
        <v>8029282.5267962422</v>
      </c>
      <c r="U285" s="10">
        <f t="shared" si="140"/>
        <v>9583347.7597510908</v>
      </c>
      <c r="V285" s="10">
        <f t="shared" si="165"/>
        <v>1000</v>
      </c>
      <c r="W285" s="10">
        <f t="shared" si="166"/>
        <v>755105.61333534098</v>
      </c>
      <c r="X285" s="9">
        <f t="shared" si="147"/>
        <v>3.4846753458125406</v>
      </c>
      <c r="Y285" s="9">
        <f t="shared" si="141"/>
        <v>33398.340344098295</v>
      </c>
      <c r="AA285" s="10">
        <f t="shared" si="148"/>
        <v>7542.4257517795395</v>
      </c>
      <c r="AB285" s="10">
        <f t="shared" si="142"/>
        <v>2081709.5074911444</v>
      </c>
      <c r="AC285" s="23"/>
      <c r="AD285" s="25">
        <f t="shared" si="149"/>
        <v>-7542.4257517795395</v>
      </c>
      <c r="AE285" s="25">
        <f t="shared" si="150"/>
        <v>-7542.4257517795395</v>
      </c>
      <c r="AF285" s="25">
        <f t="shared" si="151"/>
        <v>-15000</v>
      </c>
      <c r="AG285" s="25">
        <f t="shared" si="152"/>
        <v>0</v>
      </c>
      <c r="AH285" s="25">
        <f t="shared" si="153"/>
        <v>0</v>
      </c>
      <c r="AI285" s="25">
        <f t="shared" si="154"/>
        <v>0</v>
      </c>
      <c r="AJ285" s="25">
        <f t="shared" si="155"/>
        <v>0</v>
      </c>
      <c r="AK285" s="25">
        <f t="shared" si="156"/>
        <v>0</v>
      </c>
      <c r="AL285" s="25">
        <f t="shared" si="157"/>
        <v>0</v>
      </c>
      <c r="AM285" s="25">
        <f t="shared" si="158"/>
        <v>0</v>
      </c>
    </row>
    <row r="286" spans="1:39" x14ac:dyDescent="0.3">
      <c r="A286" s="4">
        <f t="shared" si="167"/>
        <v>277</v>
      </c>
      <c r="B286">
        <v>276.06588979831787</v>
      </c>
      <c r="C286" s="5">
        <f t="shared" si="143"/>
        <v>180</v>
      </c>
      <c r="D286" s="6">
        <f t="shared" si="159"/>
        <v>-3.7999999999999944E-2</v>
      </c>
      <c r="E286" s="7">
        <f t="shared" si="144"/>
        <v>3152162.7443585377</v>
      </c>
      <c r="F286" s="7">
        <f t="shared" si="160"/>
        <v>760403.63237805606</v>
      </c>
      <c r="G286" s="7">
        <f t="shared" si="145"/>
        <v>15000</v>
      </c>
      <c r="H286" s="7">
        <f t="shared" si="170"/>
        <v>2429014.0705219903</v>
      </c>
      <c r="I286" s="14">
        <f t="shared" si="161"/>
        <v>54.334854664436705</v>
      </c>
      <c r="J286" s="14">
        <f t="shared" si="171"/>
        <v>14546.619572280761</v>
      </c>
      <c r="K286" s="18"/>
      <c r="L286" s="7">
        <f t="shared" si="146"/>
        <v>7542.4257517795395</v>
      </c>
      <c r="M286" s="7">
        <f t="shared" si="172"/>
        <v>1365179.0610720955</v>
      </c>
      <c r="N286" s="14">
        <f t="shared" si="162"/>
        <v>27.321107136016401</v>
      </c>
      <c r="O286" s="13">
        <f t="shared" si="173"/>
        <v>9469.8829800647254</v>
      </c>
      <c r="P286" s="7">
        <f t="shared" si="163"/>
        <v>2614311.6711775144</v>
      </c>
      <c r="Q286" s="12">
        <f t="shared" si="168"/>
        <v>276</v>
      </c>
      <c r="R286" s="9">
        <v>276.06588979831787</v>
      </c>
      <c r="S286" s="11">
        <f t="shared" si="169"/>
        <v>-3.7999999999999944E-2</v>
      </c>
      <c r="T286" s="10">
        <f t="shared" si="164"/>
        <v>8103798.4938192554</v>
      </c>
      <c r="U286" s="10">
        <f t="shared" si="140"/>
        <v>9220142.5448805504</v>
      </c>
      <c r="V286" s="10">
        <f t="shared" si="165"/>
        <v>1000</v>
      </c>
      <c r="W286" s="10">
        <f t="shared" si="166"/>
        <v>756105.61333534098</v>
      </c>
      <c r="X286" s="9">
        <f t="shared" si="147"/>
        <v>3.62232364429578</v>
      </c>
      <c r="Y286" s="9">
        <f t="shared" si="141"/>
        <v>33401.962667742591</v>
      </c>
      <c r="AA286" s="10">
        <f t="shared" si="148"/>
        <v>7542.4257517795395</v>
      </c>
      <c r="AB286" s="10">
        <f t="shared" si="142"/>
        <v>2089251.9332429238</v>
      </c>
      <c r="AC286" s="23"/>
      <c r="AD286" s="25">
        <f t="shared" si="149"/>
        <v>-7542.4257517795395</v>
      </c>
      <c r="AE286" s="25">
        <f t="shared" si="150"/>
        <v>-7542.4257517795395</v>
      </c>
      <c r="AF286" s="25">
        <f t="shared" si="151"/>
        <v>-15000</v>
      </c>
      <c r="AG286" s="25">
        <f t="shared" si="152"/>
        <v>0</v>
      </c>
      <c r="AH286" s="25">
        <f t="shared" si="153"/>
        <v>0</v>
      </c>
      <c r="AI286" s="25">
        <f t="shared" si="154"/>
        <v>0</v>
      </c>
      <c r="AJ286" s="25">
        <f t="shared" si="155"/>
        <v>0</v>
      </c>
      <c r="AK286" s="25">
        <f t="shared" si="156"/>
        <v>0</v>
      </c>
      <c r="AL286" s="25">
        <f t="shared" si="157"/>
        <v>0</v>
      </c>
      <c r="AM286" s="25">
        <f t="shared" si="158"/>
        <v>0</v>
      </c>
    </row>
    <row r="287" spans="1:39" x14ac:dyDescent="0.3">
      <c r="A287" s="4">
        <f t="shared" si="167"/>
        <v>278</v>
      </c>
      <c r="B287">
        <v>281.86327348408253</v>
      </c>
      <c r="C287" s="5">
        <f t="shared" si="143"/>
        <v>181</v>
      </c>
      <c r="D287" s="6">
        <f t="shared" si="159"/>
        <v>2.0999999999999935E-2</v>
      </c>
      <c r="E287" s="7">
        <f t="shared" si="144"/>
        <v>3186036.0465279031</v>
      </c>
      <c r="F287" s="7">
        <f t="shared" si="160"/>
        <v>777393.10865799512</v>
      </c>
      <c r="G287" s="7">
        <f t="shared" si="145"/>
        <v>15000</v>
      </c>
      <c r="H287" s="7">
        <f t="shared" si="170"/>
        <v>2444014.0705219903</v>
      </c>
      <c r="I287" s="14">
        <f t="shared" si="161"/>
        <v>53.21729154205358</v>
      </c>
      <c r="J287" s="14">
        <f t="shared" si="171"/>
        <v>14599.836863822815</v>
      </c>
      <c r="K287" s="18"/>
      <c r="L287" s="7">
        <f t="shared" si="146"/>
        <v>7542.4257517795395</v>
      </c>
      <c r="M287" s="7">
        <f t="shared" si="172"/>
        <v>1372721.486823875</v>
      </c>
      <c r="N287" s="14">
        <f t="shared" si="162"/>
        <v>26.759164677782959</v>
      </c>
      <c r="O287" s="13">
        <f t="shared" si="173"/>
        <v>9496.6421447425091</v>
      </c>
      <c r="P287" s="7">
        <f t="shared" si="163"/>
        <v>2676754.6420240221</v>
      </c>
      <c r="Q287" s="12">
        <f t="shared" si="168"/>
        <v>277</v>
      </c>
      <c r="R287" s="9">
        <v>281.86327348408253</v>
      </c>
      <c r="S287" s="11">
        <f t="shared" si="169"/>
        <v>2.0999999999999935E-2</v>
      </c>
      <c r="T287" s="10">
        <f t="shared" si="164"/>
        <v>8178935.4272341253</v>
      </c>
      <c r="U287" s="10">
        <f t="shared" si="140"/>
        <v>9414786.5383230411</v>
      </c>
      <c r="V287" s="10">
        <f t="shared" si="165"/>
        <v>1000</v>
      </c>
      <c r="W287" s="10">
        <f t="shared" si="166"/>
        <v>757105.61333534098</v>
      </c>
      <c r="X287" s="9">
        <f t="shared" si="147"/>
        <v>3.5478194361369053</v>
      </c>
      <c r="Y287" s="9">
        <f t="shared" si="141"/>
        <v>33405.510487178726</v>
      </c>
      <c r="AA287" s="10">
        <f t="shared" si="148"/>
        <v>7542.4257517795395</v>
      </c>
      <c r="AB287" s="10">
        <f t="shared" si="142"/>
        <v>2096794.3589947033</v>
      </c>
      <c r="AC287" s="23"/>
      <c r="AD287" s="25">
        <f t="shared" si="149"/>
        <v>-7542.4257517795395</v>
      </c>
      <c r="AE287" s="25">
        <f t="shared" si="150"/>
        <v>-7542.4257517795395</v>
      </c>
      <c r="AF287" s="25">
        <f t="shared" si="151"/>
        <v>-15000</v>
      </c>
      <c r="AG287" s="25">
        <f t="shared" si="152"/>
        <v>0</v>
      </c>
      <c r="AH287" s="25">
        <f t="shared" si="153"/>
        <v>0</v>
      </c>
      <c r="AI287" s="25">
        <f t="shared" si="154"/>
        <v>0</v>
      </c>
      <c r="AJ287" s="25">
        <f t="shared" si="155"/>
        <v>0</v>
      </c>
      <c r="AK287" s="25">
        <f t="shared" si="156"/>
        <v>0</v>
      </c>
      <c r="AL287" s="25">
        <f t="shared" si="157"/>
        <v>0</v>
      </c>
      <c r="AM287" s="25">
        <f t="shared" si="158"/>
        <v>0</v>
      </c>
    </row>
    <row r="288" spans="1:39" x14ac:dyDescent="0.3">
      <c r="A288" s="4">
        <f t="shared" si="167"/>
        <v>279</v>
      </c>
      <c r="B288">
        <v>259.31421160535592</v>
      </c>
      <c r="C288" s="5">
        <f t="shared" si="143"/>
        <v>182</v>
      </c>
      <c r="D288" s="6">
        <f t="shared" si="159"/>
        <v>-0.08</v>
      </c>
      <c r="E288" s="7">
        <f t="shared" si="144"/>
        <v>3220191.6262153476</v>
      </c>
      <c r="F288" s="7">
        <f t="shared" si="160"/>
        <v>716121.65996535553</v>
      </c>
      <c r="G288" s="7">
        <f t="shared" si="145"/>
        <v>15000</v>
      </c>
      <c r="H288" s="7">
        <f t="shared" si="170"/>
        <v>2459014.0705219903</v>
      </c>
      <c r="I288" s="14">
        <f t="shared" si="161"/>
        <v>57.844882110927806</v>
      </c>
      <c r="J288" s="14">
        <f t="shared" si="171"/>
        <v>14657.681745933744</v>
      </c>
      <c r="K288" s="18"/>
      <c r="L288" s="7">
        <f t="shared" si="146"/>
        <v>7542.4257517795395</v>
      </c>
      <c r="M288" s="7">
        <f t="shared" si="172"/>
        <v>1380263.9125756545</v>
      </c>
      <c r="N288" s="14">
        <f t="shared" si="162"/>
        <v>29.086048562807566</v>
      </c>
      <c r="O288" s="13">
        <f t="shared" si="173"/>
        <v>9525.7281933053164</v>
      </c>
      <c r="P288" s="7">
        <f t="shared" si="163"/>
        <v>2470156.6964138797</v>
      </c>
      <c r="Q288" s="12">
        <f t="shared" si="168"/>
        <v>278</v>
      </c>
      <c r="R288" s="9">
        <v>259.31421160535592</v>
      </c>
      <c r="S288" s="11">
        <f t="shared" si="169"/>
        <v>-0.08</v>
      </c>
      <c r="T288" s="10">
        <f t="shared" si="164"/>
        <v>8254698.5017607892</v>
      </c>
      <c r="U288" s="10">
        <f t="shared" si="140"/>
        <v>8662523.615257198</v>
      </c>
      <c r="V288" s="10">
        <f t="shared" si="165"/>
        <v>1000</v>
      </c>
      <c r="W288" s="10">
        <f t="shared" si="166"/>
        <v>758105.61333534098</v>
      </c>
      <c r="X288" s="9">
        <f t="shared" si="147"/>
        <v>3.8563254740618538</v>
      </c>
      <c r="Y288" s="9">
        <f t="shared" si="141"/>
        <v>33409.366812652785</v>
      </c>
      <c r="AA288" s="10">
        <f t="shared" si="148"/>
        <v>7542.4257517795395</v>
      </c>
      <c r="AB288" s="10">
        <f t="shared" si="142"/>
        <v>2104336.784746483</v>
      </c>
      <c r="AC288" s="23"/>
      <c r="AD288" s="25">
        <f t="shared" si="149"/>
        <v>-7542.4257517795395</v>
      </c>
      <c r="AE288" s="25">
        <f t="shared" si="150"/>
        <v>-7542.4257517795395</v>
      </c>
      <c r="AF288" s="25">
        <f t="shared" si="151"/>
        <v>-15000</v>
      </c>
      <c r="AG288" s="25">
        <f t="shared" si="152"/>
        <v>0</v>
      </c>
      <c r="AH288" s="25">
        <f t="shared" si="153"/>
        <v>0</v>
      </c>
      <c r="AI288" s="25">
        <f t="shared" si="154"/>
        <v>0</v>
      </c>
      <c r="AJ288" s="25">
        <f t="shared" si="155"/>
        <v>0</v>
      </c>
      <c r="AK288" s="25">
        <f t="shared" si="156"/>
        <v>0</v>
      </c>
      <c r="AL288" s="25">
        <f t="shared" si="157"/>
        <v>0</v>
      </c>
      <c r="AM288" s="25">
        <f t="shared" si="158"/>
        <v>0</v>
      </c>
    </row>
    <row r="289" spans="1:39" x14ac:dyDescent="0.3">
      <c r="A289" s="4">
        <f t="shared" si="167"/>
        <v>280</v>
      </c>
      <c r="B289">
        <v>247.64507208311488</v>
      </c>
      <c r="C289" s="5">
        <f t="shared" si="143"/>
        <v>183</v>
      </c>
      <c r="D289" s="6">
        <f t="shared" si="159"/>
        <v>-4.5000000000000089E-2</v>
      </c>
      <c r="E289" s="7">
        <f t="shared" si="144"/>
        <v>3254631.8357335185</v>
      </c>
      <c r="F289" s="7">
        <f t="shared" si="160"/>
        <v>684851.18526691454</v>
      </c>
      <c r="G289" s="7">
        <f t="shared" si="145"/>
        <v>15000</v>
      </c>
      <c r="H289" s="7">
        <f t="shared" si="170"/>
        <v>2474014.0705219903</v>
      </c>
      <c r="I289" s="14">
        <f t="shared" si="161"/>
        <v>60.570557184217598</v>
      </c>
      <c r="J289" s="14">
        <f t="shared" si="171"/>
        <v>14718.252303117961</v>
      </c>
      <c r="K289" s="18"/>
      <c r="L289" s="7">
        <f t="shared" si="146"/>
        <v>7542.4257517795395</v>
      </c>
      <c r="M289" s="7">
        <f t="shared" si="172"/>
        <v>1387806.3383274339</v>
      </c>
      <c r="N289" s="14">
        <f t="shared" si="162"/>
        <v>30.456595353725202</v>
      </c>
      <c r="O289" s="13">
        <f t="shared" si="173"/>
        <v>9556.1847886590422</v>
      </c>
      <c r="P289" s="7">
        <f t="shared" si="163"/>
        <v>2366542.0708270343</v>
      </c>
      <c r="Q289" s="12">
        <f t="shared" si="168"/>
        <v>279</v>
      </c>
      <c r="R289" s="9">
        <v>247.64507208311488</v>
      </c>
      <c r="S289" s="11">
        <f t="shared" si="169"/>
        <v>-4.5000000000000089E-2</v>
      </c>
      <c r="T289" s="10">
        <f t="shared" si="164"/>
        <v>8331092.9352418398</v>
      </c>
      <c r="U289" s="10">
        <f t="shared" si="140"/>
        <v>8273665.0525706233</v>
      </c>
      <c r="V289" s="10">
        <f t="shared" si="165"/>
        <v>15000</v>
      </c>
      <c r="W289" s="10">
        <f t="shared" si="166"/>
        <v>773105.61333534098</v>
      </c>
      <c r="X289" s="9">
        <f t="shared" si="147"/>
        <v>60.570557184217598</v>
      </c>
      <c r="Y289" s="9">
        <f t="shared" si="141"/>
        <v>33469.937369837004</v>
      </c>
      <c r="AA289" s="10">
        <f t="shared" si="148"/>
        <v>7542.4257517795395</v>
      </c>
      <c r="AB289" s="10">
        <f t="shared" si="142"/>
        <v>2111879.2104982627</v>
      </c>
      <c r="AC289" s="23"/>
      <c r="AD289" s="25">
        <f t="shared" si="149"/>
        <v>-7542.4257517795395</v>
      </c>
      <c r="AE289" s="25">
        <f t="shared" si="150"/>
        <v>-7542.4257517795395</v>
      </c>
      <c r="AF289" s="25">
        <f t="shared" si="151"/>
        <v>-15000</v>
      </c>
      <c r="AG289" s="25">
        <f t="shared" si="152"/>
        <v>0</v>
      </c>
      <c r="AH289" s="25">
        <f t="shared" si="153"/>
        <v>0</v>
      </c>
      <c r="AI289" s="25">
        <f t="shared" si="154"/>
        <v>0</v>
      </c>
      <c r="AJ289" s="25">
        <f t="shared" si="155"/>
        <v>0</v>
      </c>
      <c r="AK289" s="25">
        <f t="shared" si="156"/>
        <v>0</v>
      </c>
      <c r="AL289" s="25">
        <f t="shared" si="157"/>
        <v>0</v>
      </c>
      <c r="AM289" s="25">
        <f t="shared" si="158"/>
        <v>0</v>
      </c>
    </row>
    <row r="290" spans="1:39" x14ac:dyDescent="0.3">
      <c r="A290" s="4">
        <f t="shared" si="167"/>
        <v>281</v>
      </c>
      <c r="B290">
        <v>266.96138770559787</v>
      </c>
      <c r="C290" s="5">
        <f t="shared" si="143"/>
        <v>184</v>
      </c>
      <c r="D290" s="6">
        <f t="shared" si="159"/>
        <v>7.8000000000000111E-2</v>
      </c>
      <c r="E290" s="7">
        <f t="shared" si="144"/>
        <v>3289359.0469976757</v>
      </c>
      <c r="F290" s="7">
        <f t="shared" si="160"/>
        <v>754439.57771773392</v>
      </c>
      <c r="G290" s="7">
        <f t="shared" si="145"/>
        <v>15000</v>
      </c>
      <c r="H290" s="7">
        <f t="shared" si="170"/>
        <v>2489014.0705219903</v>
      </c>
      <c r="I290" s="14">
        <f t="shared" si="161"/>
        <v>56.187900913003332</v>
      </c>
      <c r="J290" s="14">
        <f t="shared" si="171"/>
        <v>14774.440204030963</v>
      </c>
      <c r="K290" s="18"/>
      <c r="L290" s="7">
        <f t="shared" si="146"/>
        <v>7542.4257517795395</v>
      </c>
      <c r="M290" s="7">
        <f t="shared" si="172"/>
        <v>1395348.7640792134</v>
      </c>
      <c r="N290" s="14">
        <f t="shared" si="162"/>
        <v>28.252871385644898</v>
      </c>
      <c r="O290" s="13">
        <f t="shared" si="173"/>
        <v>9584.4376600446867</v>
      </c>
      <c r="P290" s="7">
        <f t="shared" si="163"/>
        <v>2558674.7781033227</v>
      </c>
      <c r="Q290" s="12">
        <f t="shared" si="168"/>
        <v>280</v>
      </c>
      <c r="R290" s="9">
        <v>266.96138770559787</v>
      </c>
      <c r="S290" s="11">
        <f t="shared" si="169"/>
        <v>7.8000000000000111E-2</v>
      </c>
      <c r="T290" s="10">
        <f t="shared" si="164"/>
        <v>8408123.9890018981</v>
      </c>
      <c r="U290" s="10">
        <f t="shared" si="140"/>
        <v>8935180.9266711324</v>
      </c>
      <c r="V290" s="10">
        <f t="shared" si="165"/>
        <v>1000</v>
      </c>
      <c r="W290" s="10">
        <f t="shared" si="166"/>
        <v>774105.61333534098</v>
      </c>
      <c r="X290" s="9">
        <f t="shared" si="147"/>
        <v>3.7458600608668888</v>
      </c>
      <c r="Y290" s="9">
        <f t="shared" si="141"/>
        <v>33473.68322989787</v>
      </c>
      <c r="AA290" s="10">
        <f t="shared" si="148"/>
        <v>7542.4257517795395</v>
      </c>
      <c r="AB290" s="10">
        <f t="shared" si="142"/>
        <v>2119421.6362500424</v>
      </c>
      <c r="AC290" s="23"/>
      <c r="AD290" s="25">
        <f t="shared" si="149"/>
        <v>-7542.4257517795395</v>
      </c>
      <c r="AE290" s="25">
        <f t="shared" si="150"/>
        <v>-7542.4257517795395</v>
      </c>
      <c r="AF290" s="25">
        <f t="shared" si="151"/>
        <v>-15000</v>
      </c>
      <c r="AG290" s="25">
        <f t="shared" si="152"/>
        <v>0</v>
      </c>
      <c r="AH290" s="25">
        <f t="shared" si="153"/>
        <v>0</v>
      </c>
      <c r="AI290" s="25">
        <f t="shared" si="154"/>
        <v>0</v>
      </c>
      <c r="AJ290" s="25">
        <f t="shared" si="155"/>
        <v>0</v>
      </c>
      <c r="AK290" s="25">
        <f t="shared" si="156"/>
        <v>0</v>
      </c>
      <c r="AL290" s="25">
        <f t="shared" si="157"/>
        <v>0</v>
      </c>
      <c r="AM290" s="25">
        <f t="shared" si="158"/>
        <v>0</v>
      </c>
    </row>
    <row r="291" spans="1:39" x14ac:dyDescent="0.3">
      <c r="A291" s="4">
        <f t="shared" si="167"/>
        <v>282</v>
      </c>
      <c r="B291">
        <v>300.59852255650316</v>
      </c>
      <c r="C291" s="5">
        <f t="shared" si="143"/>
        <v>185</v>
      </c>
      <c r="D291" s="6">
        <f t="shared" si="159"/>
        <v>0.12599999999999981</v>
      </c>
      <c r="E291" s="7">
        <f t="shared" si="144"/>
        <v>3324375.6516890335</v>
      </c>
      <c r="F291" s="7">
        <f t="shared" si="160"/>
        <v>850624.9645101683</v>
      </c>
      <c r="G291" s="7">
        <f t="shared" si="145"/>
        <v>15000</v>
      </c>
      <c r="H291" s="7">
        <f t="shared" si="170"/>
        <v>2504014.0705219903</v>
      </c>
      <c r="I291" s="14">
        <f t="shared" si="161"/>
        <v>49.900444860571355</v>
      </c>
      <c r="J291" s="14">
        <f t="shared" si="171"/>
        <v>14824.340648891535</v>
      </c>
      <c r="K291" s="18"/>
      <c r="L291" s="7">
        <f t="shared" si="146"/>
        <v>7542.4257517795395</v>
      </c>
      <c r="M291" s="7">
        <f t="shared" si="172"/>
        <v>1402891.1898309928</v>
      </c>
      <c r="N291" s="14">
        <f t="shared" si="162"/>
        <v>25.091360022775223</v>
      </c>
      <c r="O291" s="13">
        <f t="shared" si="173"/>
        <v>9609.5290200674626</v>
      </c>
      <c r="P291" s="7">
        <f t="shared" si="163"/>
        <v>2888610.225896121</v>
      </c>
      <c r="Q291" s="12">
        <f t="shared" si="168"/>
        <v>281</v>
      </c>
      <c r="R291" s="9">
        <v>300.59852255650316</v>
      </c>
      <c r="S291" s="11">
        <f t="shared" si="169"/>
        <v>0.12599999999999981</v>
      </c>
      <c r="T291" s="10">
        <f t="shared" si="164"/>
        <v>8485796.9682099577</v>
      </c>
      <c r="U291" s="10">
        <f t="shared" si="140"/>
        <v>10062139.723431693</v>
      </c>
      <c r="V291" s="10">
        <f t="shared" si="165"/>
        <v>1000</v>
      </c>
      <c r="W291" s="10">
        <f t="shared" si="166"/>
        <v>775105.61333534098</v>
      </c>
      <c r="X291" s="9">
        <f t="shared" si="147"/>
        <v>3.3266963240380902</v>
      </c>
      <c r="Y291" s="9">
        <f t="shared" si="141"/>
        <v>33477.009926221908</v>
      </c>
      <c r="AA291" s="10">
        <f t="shared" si="148"/>
        <v>7542.4257517795395</v>
      </c>
      <c r="AB291" s="10">
        <f t="shared" si="142"/>
        <v>2126964.0620018221</v>
      </c>
      <c r="AC291" s="23"/>
      <c r="AD291" s="25">
        <f t="shared" si="149"/>
        <v>-7542.4257517795395</v>
      </c>
      <c r="AE291" s="25">
        <f t="shared" si="150"/>
        <v>-7542.4257517795395</v>
      </c>
      <c r="AF291" s="25">
        <f t="shared" si="151"/>
        <v>-15000</v>
      </c>
      <c r="AG291" s="25">
        <f t="shared" si="152"/>
        <v>0</v>
      </c>
      <c r="AH291" s="25">
        <f t="shared" si="153"/>
        <v>0</v>
      </c>
      <c r="AI291" s="25">
        <f t="shared" si="154"/>
        <v>0</v>
      </c>
      <c r="AJ291" s="25">
        <f t="shared" si="155"/>
        <v>0</v>
      </c>
      <c r="AK291" s="25">
        <f t="shared" si="156"/>
        <v>0</v>
      </c>
      <c r="AL291" s="25">
        <f t="shared" si="157"/>
        <v>0</v>
      </c>
      <c r="AM291" s="25">
        <f t="shared" si="158"/>
        <v>0</v>
      </c>
    </row>
    <row r="292" spans="1:39" x14ac:dyDescent="0.3">
      <c r="A292" s="4">
        <f t="shared" si="167"/>
        <v>283</v>
      </c>
      <c r="B292">
        <v>314.42605459410231</v>
      </c>
      <c r="C292" s="5">
        <f t="shared" si="143"/>
        <v>186</v>
      </c>
      <c r="D292" s="6">
        <f t="shared" si="159"/>
        <v>4.6000000000000034E-2</v>
      </c>
      <c r="E292" s="7">
        <f t="shared" si="144"/>
        <v>3359684.0614194865</v>
      </c>
      <c r="F292" s="7">
        <f t="shared" si="160"/>
        <v>890799.71287763608</v>
      </c>
      <c r="G292" s="7">
        <f t="shared" si="145"/>
        <v>15000</v>
      </c>
      <c r="H292" s="7">
        <f t="shared" si="170"/>
        <v>2519014.0705219903</v>
      </c>
      <c r="I292" s="14">
        <f t="shared" si="161"/>
        <v>47.705970229991735</v>
      </c>
      <c r="J292" s="14">
        <f t="shared" si="171"/>
        <v>14872.046619121527</v>
      </c>
      <c r="K292" s="18"/>
      <c r="L292" s="7">
        <f t="shared" si="146"/>
        <v>7542.4257517795395</v>
      </c>
      <c r="M292" s="7">
        <f t="shared" si="172"/>
        <v>1410433.6155827723</v>
      </c>
      <c r="N292" s="14">
        <f t="shared" si="162"/>
        <v>23.987915891754515</v>
      </c>
      <c r="O292" s="13">
        <f t="shared" si="173"/>
        <v>9633.5169359592164</v>
      </c>
      <c r="P292" s="7">
        <f t="shared" si="163"/>
        <v>3029028.7220391217</v>
      </c>
      <c r="Q292" s="12">
        <f t="shared" si="168"/>
        <v>282</v>
      </c>
      <c r="R292" s="9">
        <v>314.42605459410231</v>
      </c>
      <c r="S292" s="11">
        <f t="shared" si="169"/>
        <v>4.6000000000000034E-2</v>
      </c>
      <c r="T292" s="10">
        <f t="shared" si="164"/>
        <v>8564117.2222447507</v>
      </c>
      <c r="U292" s="10">
        <f t="shared" si="140"/>
        <v>10526044.150709551</v>
      </c>
      <c r="V292" s="10">
        <f t="shared" si="165"/>
        <v>1000</v>
      </c>
      <c r="W292" s="10">
        <f t="shared" si="166"/>
        <v>776105.61333534098</v>
      </c>
      <c r="X292" s="9">
        <f t="shared" si="147"/>
        <v>3.180398015332782</v>
      </c>
      <c r="Y292" s="9">
        <f t="shared" si="141"/>
        <v>33480.190324237243</v>
      </c>
      <c r="AA292" s="10">
        <f t="shared" si="148"/>
        <v>7542.4257517795395</v>
      </c>
      <c r="AB292" s="10">
        <f t="shared" si="142"/>
        <v>2134506.4877536017</v>
      </c>
      <c r="AC292" s="23"/>
      <c r="AD292" s="25">
        <f t="shared" si="149"/>
        <v>-7542.4257517795395</v>
      </c>
      <c r="AE292" s="25">
        <f t="shared" si="150"/>
        <v>-7542.4257517795395</v>
      </c>
      <c r="AF292" s="25">
        <f t="shared" si="151"/>
        <v>-15000</v>
      </c>
      <c r="AG292" s="25">
        <f t="shared" si="152"/>
        <v>0</v>
      </c>
      <c r="AH292" s="25">
        <f t="shared" si="153"/>
        <v>0</v>
      </c>
      <c r="AI292" s="25">
        <f t="shared" si="154"/>
        <v>0</v>
      </c>
      <c r="AJ292" s="25">
        <f t="shared" si="155"/>
        <v>0</v>
      </c>
      <c r="AK292" s="25">
        <f t="shared" si="156"/>
        <v>0</v>
      </c>
      <c r="AL292" s="25">
        <f t="shared" si="157"/>
        <v>0</v>
      </c>
      <c r="AM292" s="25">
        <f t="shared" si="158"/>
        <v>0</v>
      </c>
    </row>
    <row r="293" spans="1:39" x14ac:dyDescent="0.3">
      <c r="A293" s="4">
        <f t="shared" si="167"/>
        <v>284</v>
      </c>
      <c r="B293">
        <v>359.70340645565301</v>
      </c>
      <c r="C293" s="5">
        <f t="shared" si="143"/>
        <v>187</v>
      </c>
      <c r="D293" s="6">
        <f t="shared" si="159"/>
        <v>0.14399999999999988</v>
      </c>
      <c r="E293" s="7">
        <f t="shared" si="144"/>
        <v>3395286.7078976934</v>
      </c>
      <c r="F293" s="7">
        <f t="shared" si="160"/>
        <v>1020218.8715320156</v>
      </c>
      <c r="G293" s="7">
        <f t="shared" si="145"/>
        <v>15000</v>
      </c>
      <c r="H293" s="7">
        <f t="shared" si="170"/>
        <v>2534014.0705219903</v>
      </c>
      <c r="I293" s="14">
        <f t="shared" si="161"/>
        <v>41.701022928314458</v>
      </c>
      <c r="J293" s="14">
        <f t="shared" si="171"/>
        <v>14913.747642049842</v>
      </c>
      <c r="K293" s="18"/>
      <c r="L293" s="7">
        <f t="shared" si="146"/>
        <v>7542.4257517795395</v>
      </c>
      <c r="M293" s="7">
        <f t="shared" si="172"/>
        <v>1417976.0413345518</v>
      </c>
      <c r="N293" s="14">
        <f t="shared" si="162"/>
        <v>20.968457947337864</v>
      </c>
      <c r="O293" s="13">
        <f t="shared" si="173"/>
        <v>9654.4853939065542</v>
      </c>
      <c r="P293" s="7">
        <f t="shared" si="163"/>
        <v>3472751.2837645346</v>
      </c>
      <c r="Q293" s="12">
        <f t="shared" si="168"/>
        <v>283</v>
      </c>
      <c r="R293" s="9">
        <v>359.70340645565301</v>
      </c>
      <c r="S293" s="11">
        <f t="shared" si="169"/>
        <v>0.14399999999999988</v>
      </c>
      <c r="T293" s="10">
        <f t="shared" si="164"/>
        <v>8643090.1450631693</v>
      </c>
      <c r="U293" s="10">
        <f t="shared" si="140"/>
        <v>12042938.508411726</v>
      </c>
      <c r="V293" s="10">
        <f t="shared" si="165"/>
        <v>1000</v>
      </c>
      <c r="W293" s="10">
        <f t="shared" si="166"/>
        <v>777105.61333534098</v>
      </c>
      <c r="X293" s="9">
        <f t="shared" si="147"/>
        <v>2.7800681952209638</v>
      </c>
      <c r="Y293" s="9">
        <f t="shared" si="141"/>
        <v>33482.970392432464</v>
      </c>
      <c r="AA293" s="10">
        <f t="shared" si="148"/>
        <v>7542.4257517795395</v>
      </c>
      <c r="AB293" s="10">
        <f t="shared" si="142"/>
        <v>2142048.9135053814</v>
      </c>
      <c r="AC293" s="23"/>
      <c r="AD293" s="25">
        <f t="shared" si="149"/>
        <v>-7542.4257517795395</v>
      </c>
      <c r="AE293" s="25">
        <f t="shared" si="150"/>
        <v>-7542.4257517795395</v>
      </c>
      <c r="AF293" s="25">
        <f t="shared" si="151"/>
        <v>-15000</v>
      </c>
      <c r="AG293" s="25">
        <f t="shared" si="152"/>
        <v>0</v>
      </c>
      <c r="AH293" s="25">
        <f t="shared" si="153"/>
        <v>0</v>
      </c>
      <c r="AI293" s="25">
        <f t="shared" si="154"/>
        <v>0</v>
      </c>
      <c r="AJ293" s="25">
        <f t="shared" si="155"/>
        <v>0</v>
      </c>
      <c r="AK293" s="25">
        <f t="shared" si="156"/>
        <v>0</v>
      </c>
      <c r="AL293" s="25">
        <f t="shared" si="157"/>
        <v>0</v>
      </c>
      <c r="AM293" s="25">
        <f t="shared" si="158"/>
        <v>0</v>
      </c>
    </row>
    <row r="294" spans="1:39" x14ac:dyDescent="0.3">
      <c r="A294" s="4">
        <f t="shared" si="167"/>
        <v>285</v>
      </c>
      <c r="B294">
        <v>375.89005974615736</v>
      </c>
      <c r="C294" s="5">
        <f t="shared" si="143"/>
        <v>188</v>
      </c>
      <c r="D294" s="6">
        <f t="shared" si="159"/>
        <v>4.4999999999999908E-2</v>
      </c>
      <c r="E294" s="7">
        <f t="shared" si="144"/>
        <v>3431186.0430965521</v>
      </c>
      <c r="F294" s="7">
        <f t="shared" si="160"/>
        <v>1067173.7207509563</v>
      </c>
      <c r="G294" s="7">
        <f t="shared" si="145"/>
        <v>15000</v>
      </c>
      <c r="H294" s="7">
        <f t="shared" si="170"/>
        <v>2549014.0705219903</v>
      </c>
      <c r="I294" s="14">
        <f t="shared" si="161"/>
        <v>39.905285098865512</v>
      </c>
      <c r="J294" s="14">
        <f t="shared" si="171"/>
        <v>14953.652927148707</v>
      </c>
      <c r="K294" s="18"/>
      <c r="L294" s="7">
        <f t="shared" si="146"/>
        <v>7542.4257517795395</v>
      </c>
      <c r="M294" s="7">
        <f t="shared" si="172"/>
        <v>1425518.4670863312</v>
      </c>
      <c r="N294" s="14">
        <f t="shared" si="162"/>
        <v>20.065509997452505</v>
      </c>
      <c r="O294" s="13">
        <f t="shared" si="173"/>
        <v>9674.5509039040062</v>
      </c>
      <c r="P294" s="7">
        <f t="shared" si="163"/>
        <v>3636567.5172857177</v>
      </c>
      <c r="Q294" s="12">
        <f t="shared" si="168"/>
        <v>284</v>
      </c>
      <c r="R294" s="9">
        <v>375.89005974615736</v>
      </c>
      <c r="S294" s="11">
        <f t="shared" si="169"/>
        <v>4.4999999999999908E-2</v>
      </c>
      <c r="T294" s="10">
        <f t="shared" si="164"/>
        <v>8722721.1755717397</v>
      </c>
      <c r="U294" s="10">
        <f t="shared" si="140"/>
        <v>12585915.741290253</v>
      </c>
      <c r="V294" s="10">
        <f t="shared" si="165"/>
        <v>1000</v>
      </c>
      <c r="W294" s="10">
        <f t="shared" si="166"/>
        <v>778105.61333534098</v>
      </c>
      <c r="X294" s="9">
        <f t="shared" si="147"/>
        <v>2.6603523399243674</v>
      </c>
      <c r="Y294" s="9">
        <f t="shared" si="141"/>
        <v>33485.630744772388</v>
      </c>
      <c r="AA294" s="10">
        <f t="shared" si="148"/>
        <v>7542.4257517795395</v>
      </c>
      <c r="AB294" s="10">
        <f t="shared" si="142"/>
        <v>2149591.3392571611</v>
      </c>
      <c r="AC294" s="23"/>
      <c r="AD294" s="25">
        <f t="shared" si="149"/>
        <v>-7542.4257517795395</v>
      </c>
      <c r="AE294" s="25">
        <f t="shared" si="150"/>
        <v>-7542.4257517795395</v>
      </c>
      <c r="AF294" s="25">
        <f t="shared" si="151"/>
        <v>-15000</v>
      </c>
      <c r="AG294" s="25">
        <f t="shared" si="152"/>
        <v>0</v>
      </c>
      <c r="AH294" s="25">
        <f t="shared" si="153"/>
        <v>0</v>
      </c>
      <c r="AI294" s="25">
        <f t="shared" si="154"/>
        <v>0</v>
      </c>
      <c r="AJ294" s="25">
        <f t="shared" si="155"/>
        <v>0</v>
      </c>
      <c r="AK294" s="25">
        <f t="shared" si="156"/>
        <v>0</v>
      </c>
      <c r="AL294" s="25">
        <f t="shared" si="157"/>
        <v>0</v>
      </c>
      <c r="AM294" s="25">
        <f t="shared" si="158"/>
        <v>0</v>
      </c>
    </row>
    <row r="295" spans="1:39" x14ac:dyDescent="0.3">
      <c r="A295" s="4">
        <f t="shared" si="167"/>
        <v>286</v>
      </c>
      <c r="B295">
        <v>412.72728560128081</v>
      </c>
      <c r="C295" s="5">
        <f t="shared" si="143"/>
        <v>189</v>
      </c>
      <c r="D295" s="6">
        <f t="shared" si="159"/>
        <v>9.8000000000000073E-2</v>
      </c>
      <c r="E295" s="7">
        <f t="shared" si="144"/>
        <v>3467384.5394220664</v>
      </c>
      <c r="F295" s="7">
        <f t="shared" si="160"/>
        <v>1172854.7453845502</v>
      </c>
      <c r="G295" s="7">
        <f t="shared" si="145"/>
        <v>15000</v>
      </c>
      <c r="H295" s="7">
        <f t="shared" si="170"/>
        <v>2564014.0705219903</v>
      </c>
      <c r="I295" s="14">
        <f t="shared" si="161"/>
        <v>36.343611201152555</v>
      </c>
      <c r="J295" s="14">
        <f t="shared" si="171"/>
        <v>14989.99653834986</v>
      </c>
      <c r="K295" s="18"/>
      <c r="L295" s="7">
        <f t="shared" si="146"/>
        <v>7542.4257517795395</v>
      </c>
      <c r="M295" s="7">
        <f t="shared" si="172"/>
        <v>1433060.8928381107</v>
      </c>
      <c r="N295" s="14">
        <f t="shared" si="162"/>
        <v>18.274599269082426</v>
      </c>
      <c r="O295" s="13">
        <f t="shared" si="173"/>
        <v>9692.8255031730878</v>
      </c>
      <c r="P295" s="7">
        <f t="shared" si="163"/>
        <v>4000493.5597314974</v>
      </c>
      <c r="Q295" s="12">
        <f t="shared" si="168"/>
        <v>285</v>
      </c>
      <c r="R295" s="9">
        <v>412.72728560128081</v>
      </c>
      <c r="S295" s="11">
        <f t="shared" si="169"/>
        <v>9.8000000000000073E-2</v>
      </c>
      <c r="T295" s="10">
        <f t="shared" si="164"/>
        <v>8803015.798001213</v>
      </c>
      <c r="U295" s="10">
        <f t="shared" si="140"/>
        <v>13820433.483936699</v>
      </c>
      <c r="V295" s="10">
        <f t="shared" si="165"/>
        <v>1000</v>
      </c>
      <c r="W295" s="10">
        <f t="shared" si="166"/>
        <v>779105.61333534098</v>
      </c>
      <c r="X295" s="9">
        <f t="shared" si="147"/>
        <v>2.4229074134101705</v>
      </c>
      <c r="Y295" s="9">
        <f t="shared" si="141"/>
        <v>33488.053652185801</v>
      </c>
      <c r="AA295" s="10">
        <f t="shared" si="148"/>
        <v>7542.4257517795395</v>
      </c>
      <c r="AB295" s="10">
        <f t="shared" si="142"/>
        <v>2157133.7650089408</v>
      </c>
      <c r="AC295" s="23"/>
      <c r="AD295" s="25">
        <f t="shared" si="149"/>
        <v>-7542.4257517795395</v>
      </c>
      <c r="AE295" s="25">
        <f t="shared" si="150"/>
        <v>-7542.4257517795395</v>
      </c>
      <c r="AF295" s="25">
        <f t="shared" si="151"/>
        <v>-15000</v>
      </c>
      <c r="AG295" s="25">
        <f t="shared" si="152"/>
        <v>0</v>
      </c>
      <c r="AH295" s="25">
        <f t="shared" si="153"/>
        <v>0</v>
      </c>
      <c r="AI295" s="25">
        <f t="shared" si="154"/>
        <v>0</v>
      </c>
      <c r="AJ295" s="25">
        <f t="shared" si="155"/>
        <v>0</v>
      </c>
      <c r="AK295" s="25">
        <f t="shared" si="156"/>
        <v>0</v>
      </c>
      <c r="AL295" s="25">
        <f t="shared" si="157"/>
        <v>0</v>
      </c>
      <c r="AM295" s="25">
        <f t="shared" si="158"/>
        <v>0</v>
      </c>
    </row>
    <row r="296" spans="1:39" x14ac:dyDescent="0.3">
      <c r="A296" s="4">
        <f t="shared" si="167"/>
        <v>287</v>
      </c>
      <c r="B296">
        <v>428.41092245412949</v>
      </c>
      <c r="C296" s="5">
        <f t="shared" si="143"/>
        <v>190</v>
      </c>
      <c r="D296" s="6">
        <f t="shared" si="159"/>
        <v>3.800000000000002E-2</v>
      </c>
      <c r="E296" s="7">
        <f t="shared" si="144"/>
        <v>3503884.6898836289</v>
      </c>
      <c r="F296" s="7">
        <f t="shared" si="160"/>
        <v>1218461.2257091631</v>
      </c>
      <c r="G296" s="7">
        <f t="shared" si="145"/>
        <v>15000</v>
      </c>
      <c r="H296" s="7">
        <f t="shared" si="170"/>
        <v>2579014.0705219903</v>
      </c>
      <c r="I296" s="14">
        <f t="shared" si="161"/>
        <v>35.013112910551598</v>
      </c>
      <c r="J296" s="14">
        <f t="shared" si="171"/>
        <v>15025.009651260412</v>
      </c>
      <c r="K296" s="18"/>
      <c r="L296" s="7">
        <f t="shared" si="146"/>
        <v>7542.4257517795395</v>
      </c>
      <c r="M296" s="7">
        <f t="shared" si="172"/>
        <v>1440603.3185898901</v>
      </c>
      <c r="N296" s="14">
        <f t="shared" si="162"/>
        <v>17.605586964433936</v>
      </c>
      <c r="O296" s="13">
        <f t="shared" si="173"/>
        <v>9710.4310901375211</v>
      </c>
      <c r="P296" s="7">
        <f t="shared" si="163"/>
        <v>4160054.7407530737</v>
      </c>
      <c r="Q296" s="12">
        <f t="shared" si="168"/>
        <v>286</v>
      </c>
      <c r="R296" s="9">
        <v>428.41092245412949</v>
      </c>
      <c r="S296" s="11">
        <f t="shared" si="169"/>
        <v>3.800000000000002E-2</v>
      </c>
      <c r="T296" s="10">
        <f t="shared" si="164"/>
        <v>8883979.5422842689</v>
      </c>
      <c r="U296" s="10">
        <f t="shared" si="140"/>
        <v>14346647.956326295</v>
      </c>
      <c r="V296" s="10">
        <f t="shared" si="165"/>
        <v>1000</v>
      </c>
      <c r="W296" s="10">
        <f t="shared" si="166"/>
        <v>780105.61333534098</v>
      </c>
      <c r="X296" s="9">
        <f t="shared" si="147"/>
        <v>2.3342075273701064</v>
      </c>
      <c r="Y296" s="9">
        <f t="shared" si="141"/>
        <v>33490.38785971317</v>
      </c>
      <c r="AA296" s="10">
        <f t="shared" si="148"/>
        <v>7542.4257517795395</v>
      </c>
      <c r="AB296" s="10">
        <f t="shared" si="142"/>
        <v>2164676.1907607205</v>
      </c>
      <c r="AC296" s="23"/>
      <c r="AD296" s="25">
        <f t="shared" si="149"/>
        <v>-7542.4257517795395</v>
      </c>
      <c r="AE296" s="25">
        <f t="shared" si="150"/>
        <v>-7542.4257517795395</v>
      </c>
      <c r="AF296" s="25">
        <f t="shared" si="151"/>
        <v>-15000</v>
      </c>
      <c r="AG296" s="25">
        <f t="shared" si="152"/>
        <v>0</v>
      </c>
      <c r="AH296" s="25">
        <f t="shared" si="153"/>
        <v>0</v>
      </c>
      <c r="AI296" s="25">
        <f t="shared" si="154"/>
        <v>0</v>
      </c>
      <c r="AJ296" s="25">
        <f t="shared" si="155"/>
        <v>0</v>
      </c>
      <c r="AK296" s="25">
        <f t="shared" si="156"/>
        <v>0</v>
      </c>
      <c r="AL296" s="25">
        <f t="shared" si="157"/>
        <v>0</v>
      </c>
      <c r="AM296" s="25">
        <f t="shared" si="158"/>
        <v>0</v>
      </c>
    </row>
    <row r="297" spans="1:39" x14ac:dyDescent="0.3">
      <c r="A297" s="4">
        <f t="shared" si="167"/>
        <v>288</v>
      </c>
      <c r="B297">
        <v>498.67031373660672</v>
      </c>
      <c r="C297" s="5">
        <f t="shared" si="143"/>
        <v>191</v>
      </c>
      <c r="D297" s="6">
        <f t="shared" si="159"/>
        <v>0.16399999999999998</v>
      </c>
      <c r="E297" s="7">
        <f t="shared" si="144"/>
        <v>3540689.008265703</v>
      </c>
      <c r="F297" s="7">
        <f t="shared" si="160"/>
        <v>1419452.8667254657</v>
      </c>
      <c r="G297" s="7">
        <f t="shared" si="145"/>
        <v>15000</v>
      </c>
      <c r="H297" s="7">
        <f t="shared" si="170"/>
        <v>2594014.0705219903</v>
      </c>
      <c r="I297" s="14">
        <f t="shared" si="161"/>
        <v>30.079993909408589</v>
      </c>
      <c r="J297" s="14">
        <f t="shared" si="171"/>
        <v>15055.089645169821</v>
      </c>
      <c r="K297" s="18"/>
      <c r="L297" s="7">
        <f t="shared" si="146"/>
        <v>7542.4257517795395</v>
      </c>
      <c r="M297" s="7">
        <f t="shared" si="172"/>
        <v>1448145.7443416696</v>
      </c>
      <c r="N297" s="14">
        <f t="shared" si="162"/>
        <v>15.125074711713003</v>
      </c>
      <c r="O297" s="13">
        <f t="shared" si="173"/>
        <v>9725.5561648492348</v>
      </c>
      <c r="P297" s="7">
        <f t="shared" si="163"/>
        <v>4849846.1439883579</v>
      </c>
      <c r="Q297" s="12">
        <f t="shared" si="168"/>
        <v>287</v>
      </c>
      <c r="R297" s="9">
        <v>498.67031373660672</v>
      </c>
      <c r="S297" s="11">
        <f t="shared" si="169"/>
        <v>0.16399999999999998</v>
      </c>
      <c r="T297" s="10">
        <f t="shared" si="164"/>
        <v>8965617.9844363481</v>
      </c>
      <c r="U297" s="10">
        <f t="shared" si="140"/>
        <v>16700662.221163806</v>
      </c>
      <c r="V297" s="10">
        <f t="shared" si="165"/>
        <v>1000</v>
      </c>
      <c r="W297" s="10">
        <f t="shared" si="166"/>
        <v>781105.61333534098</v>
      </c>
      <c r="X297" s="9">
        <f t="shared" si="147"/>
        <v>2.0053329272939058</v>
      </c>
      <c r="Y297" s="9">
        <f t="shared" si="141"/>
        <v>33492.393192640462</v>
      </c>
      <c r="AA297" s="10">
        <f t="shared" si="148"/>
        <v>7542.4257517795395</v>
      </c>
      <c r="AB297" s="10">
        <f t="shared" si="142"/>
        <v>2172218.6165125002</v>
      </c>
      <c r="AC297" s="23"/>
      <c r="AD297" s="25">
        <f t="shared" si="149"/>
        <v>-7542.4257517795395</v>
      </c>
      <c r="AE297" s="25">
        <f t="shared" si="150"/>
        <v>-7542.4257517795395</v>
      </c>
      <c r="AF297" s="25">
        <f t="shared" si="151"/>
        <v>-15000</v>
      </c>
      <c r="AG297" s="25">
        <f t="shared" si="152"/>
        <v>0</v>
      </c>
      <c r="AH297" s="25">
        <f t="shared" si="153"/>
        <v>0</v>
      </c>
      <c r="AI297" s="25">
        <f t="shared" si="154"/>
        <v>0</v>
      </c>
      <c r="AJ297" s="25">
        <f t="shared" si="155"/>
        <v>0</v>
      </c>
      <c r="AK297" s="25">
        <f t="shared" si="156"/>
        <v>0</v>
      </c>
      <c r="AL297" s="25">
        <f t="shared" si="157"/>
        <v>0</v>
      </c>
      <c r="AM297" s="25">
        <f t="shared" si="158"/>
        <v>0</v>
      </c>
    </row>
    <row r="298" spans="1:39" x14ac:dyDescent="0.3">
      <c r="A298" s="4">
        <f t="shared" si="167"/>
        <v>289</v>
      </c>
      <c r="B298">
        <v>486.20355589319155</v>
      </c>
      <c r="C298" s="5">
        <f t="shared" si="143"/>
        <v>192</v>
      </c>
      <c r="D298" s="6">
        <f t="shared" si="159"/>
        <v>-2.4999999999999998E-2</v>
      </c>
      <c r="E298" s="7">
        <f t="shared" si="144"/>
        <v>3577800.0293009607</v>
      </c>
      <c r="F298" s="7">
        <f t="shared" si="160"/>
        <v>1384941.5450573291</v>
      </c>
      <c r="G298" s="7">
        <f t="shared" si="145"/>
        <v>15000</v>
      </c>
      <c r="H298" s="7">
        <f t="shared" si="170"/>
        <v>2609014.0705219903</v>
      </c>
      <c r="I298" s="14">
        <f t="shared" si="161"/>
        <v>30.851275804521631</v>
      </c>
      <c r="J298" s="14">
        <f t="shared" si="171"/>
        <v>15085.940920974343</v>
      </c>
      <c r="K298" s="18"/>
      <c r="L298" s="7">
        <f t="shared" si="146"/>
        <v>7542.4257517795395</v>
      </c>
      <c r="M298" s="7">
        <f t="shared" si="172"/>
        <v>1455688.1700934491</v>
      </c>
      <c r="N298" s="14">
        <f t="shared" si="162"/>
        <v>15.512897140218465</v>
      </c>
      <c r="O298" s="13">
        <f t="shared" si="173"/>
        <v>9741.069061989454</v>
      </c>
      <c r="P298" s="7">
        <f t="shared" si="163"/>
        <v>4736142.4161404287</v>
      </c>
      <c r="Q298" s="12">
        <f t="shared" si="168"/>
        <v>288</v>
      </c>
      <c r="R298" s="9">
        <v>486.20355589319155</v>
      </c>
      <c r="S298" s="11">
        <f t="shared" si="169"/>
        <v>-2.4999999999999998E-2</v>
      </c>
      <c r="T298" s="10">
        <f t="shared" si="164"/>
        <v>9047936.7469396964</v>
      </c>
      <c r="U298" s="10">
        <f t="shared" si="140"/>
        <v>16284120.66563471</v>
      </c>
      <c r="V298" s="10">
        <f t="shared" si="165"/>
        <v>1000</v>
      </c>
      <c r="W298" s="10">
        <f t="shared" si="166"/>
        <v>782105.61333534098</v>
      </c>
      <c r="X298" s="9">
        <f t="shared" si="147"/>
        <v>2.0567517203014418</v>
      </c>
      <c r="Y298" s="9">
        <f t="shared" si="141"/>
        <v>33494.449944360764</v>
      </c>
      <c r="AA298" s="10">
        <f t="shared" si="148"/>
        <v>7542.4257517795395</v>
      </c>
      <c r="AB298" s="10">
        <f t="shared" si="142"/>
        <v>2179761.0422642799</v>
      </c>
      <c r="AC298" s="23"/>
      <c r="AD298" s="25">
        <f t="shared" si="149"/>
        <v>-7542.4257517795395</v>
      </c>
      <c r="AE298" s="25">
        <f t="shared" si="150"/>
        <v>-7542.4257517795395</v>
      </c>
      <c r="AF298" s="25">
        <f t="shared" si="151"/>
        <v>-15000</v>
      </c>
      <c r="AG298" s="25">
        <f t="shared" si="152"/>
        <v>0</v>
      </c>
      <c r="AH298" s="25">
        <f t="shared" si="153"/>
        <v>0</v>
      </c>
      <c r="AI298" s="25">
        <f t="shared" si="154"/>
        <v>0</v>
      </c>
      <c r="AJ298" s="25">
        <f t="shared" si="155"/>
        <v>0</v>
      </c>
      <c r="AK298" s="25">
        <f t="shared" si="156"/>
        <v>0</v>
      </c>
      <c r="AL298" s="25">
        <f t="shared" si="157"/>
        <v>0</v>
      </c>
      <c r="AM298" s="25">
        <f t="shared" si="158"/>
        <v>0</v>
      </c>
    </row>
    <row r="299" spans="1:39" x14ac:dyDescent="0.3">
      <c r="A299" s="4">
        <f t="shared" si="167"/>
        <v>290</v>
      </c>
      <c r="B299">
        <v>483.7725381137256</v>
      </c>
      <c r="C299" s="5">
        <f t="shared" si="143"/>
        <v>193</v>
      </c>
      <c r="D299" s="6">
        <f t="shared" si="159"/>
        <v>-4.9999999999999776E-3</v>
      </c>
      <c r="E299" s="7">
        <f t="shared" si="144"/>
        <v>3615220.3088448467</v>
      </c>
      <c r="F299" s="7">
        <f t="shared" si="160"/>
        <v>1379011.8373320424</v>
      </c>
      <c r="G299" s="7">
        <f t="shared" si="145"/>
        <v>15000</v>
      </c>
      <c r="H299" s="7">
        <f t="shared" si="170"/>
        <v>2624014.0705219903</v>
      </c>
      <c r="I299" s="14">
        <f t="shared" si="161"/>
        <v>31.006307341227767</v>
      </c>
      <c r="J299" s="14">
        <f t="shared" si="171"/>
        <v>15116.94722831557</v>
      </c>
      <c r="K299" s="18"/>
      <c r="L299" s="7">
        <f t="shared" si="146"/>
        <v>7542.4257517795395</v>
      </c>
      <c r="M299" s="7">
        <f t="shared" si="172"/>
        <v>1463230.5958452285</v>
      </c>
      <c r="N299" s="14">
        <f t="shared" si="162"/>
        <v>15.590851397204487</v>
      </c>
      <c r="O299" s="13">
        <f t="shared" si="173"/>
        <v>9756.6599133866584</v>
      </c>
      <c r="P299" s="7">
        <f t="shared" si="163"/>
        <v>4720004.1298115058</v>
      </c>
      <c r="Q299" s="12">
        <f t="shared" si="168"/>
        <v>289</v>
      </c>
      <c r="R299" s="9">
        <v>483.7725381137256</v>
      </c>
      <c r="S299" s="11">
        <f t="shared" si="169"/>
        <v>-4.9999999999999776E-3</v>
      </c>
      <c r="T299" s="10">
        <f t="shared" si="164"/>
        <v>9130941.4991305694</v>
      </c>
      <c r="U299" s="10">
        <f t="shared" si="140"/>
        <v>16203695.062306536</v>
      </c>
      <c r="V299" s="10">
        <f t="shared" si="165"/>
        <v>1000</v>
      </c>
      <c r="W299" s="10">
        <f t="shared" si="166"/>
        <v>783105.61333534098</v>
      </c>
      <c r="X299" s="9">
        <f t="shared" si="147"/>
        <v>2.0670871560818513</v>
      </c>
      <c r="Y299" s="9">
        <f t="shared" si="141"/>
        <v>33496.517031516843</v>
      </c>
      <c r="AA299" s="10">
        <f t="shared" si="148"/>
        <v>7542.4257517795395</v>
      </c>
      <c r="AB299" s="10">
        <f t="shared" si="142"/>
        <v>2187303.4680160596</v>
      </c>
      <c r="AC299" s="23"/>
      <c r="AD299" s="25">
        <f t="shared" si="149"/>
        <v>-7542.4257517795395</v>
      </c>
      <c r="AE299" s="25">
        <f t="shared" si="150"/>
        <v>-7542.4257517795395</v>
      </c>
      <c r="AF299" s="25">
        <f t="shared" si="151"/>
        <v>-15000</v>
      </c>
      <c r="AG299" s="25">
        <f t="shared" si="152"/>
        <v>0</v>
      </c>
      <c r="AH299" s="25">
        <f t="shared" si="153"/>
        <v>0</v>
      </c>
      <c r="AI299" s="25">
        <f t="shared" si="154"/>
        <v>0</v>
      </c>
      <c r="AJ299" s="25">
        <f t="shared" si="155"/>
        <v>0</v>
      </c>
      <c r="AK299" s="25">
        <f t="shared" si="156"/>
        <v>0</v>
      </c>
      <c r="AL299" s="25">
        <f t="shared" si="157"/>
        <v>0</v>
      </c>
      <c r="AM299" s="25">
        <f t="shared" si="158"/>
        <v>0</v>
      </c>
    </row>
    <row r="300" spans="1:39" x14ac:dyDescent="0.3">
      <c r="A300" s="4">
        <f t="shared" si="167"/>
        <v>291</v>
      </c>
      <c r="B300">
        <v>476.03217750390598</v>
      </c>
      <c r="C300" s="5">
        <f t="shared" si="143"/>
        <v>194</v>
      </c>
      <c r="D300" s="6">
        <f t="shared" si="159"/>
        <v>-1.6000000000000018E-2</v>
      </c>
      <c r="E300" s="7">
        <f t="shared" si="144"/>
        <v>3652952.4240515982</v>
      </c>
      <c r="F300" s="7">
        <f t="shared" si="160"/>
        <v>1357931.6479347297</v>
      </c>
      <c r="G300" s="7">
        <f t="shared" si="145"/>
        <v>15000</v>
      </c>
      <c r="H300" s="7">
        <f t="shared" si="170"/>
        <v>2639014.0705219903</v>
      </c>
      <c r="I300" s="14">
        <f t="shared" si="161"/>
        <v>31.510474940272122</v>
      </c>
      <c r="J300" s="14">
        <f t="shared" si="171"/>
        <v>15148.457703255843</v>
      </c>
      <c r="K300" s="18"/>
      <c r="L300" s="7">
        <f t="shared" si="146"/>
        <v>7542.4257517795395</v>
      </c>
      <c r="M300" s="7">
        <f t="shared" si="172"/>
        <v>1470773.021597008</v>
      </c>
      <c r="N300" s="14">
        <f t="shared" si="162"/>
        <v>15.84436117602082</v>
      </c>
      <c r="O300" s="13">
        <f t="shared" si="173"/>
        <v>9772.5042745626797</v>
      </c>
      <c r="P300" s="7">
        <f t="shared" si="163"/>
        <v>4652026.4894863013</v>
      </c>
      <c r="Q300" s="12">
        <f t="shared" si="168"/>
        <v>290</v>
      </c>
      <c r="R300" s="9">
        <v>476.03217750390598</v>
      </c>
      <c r="S300" s="11">
        <f t="shared" si="169"/>
        <v>-1.6000000000000018E-2</v>
      </c>
      <c r="T300" s="10">
        <f t="shared" si="164"/>
        <v>9214637.9575897027</v>
      </c>
      <c r="U300" s="10">
        <f t="shared" si="140"/>
        <v>15945419.941309631</v>
      </c>
      <c r="V300" s="10">
        <f t="shared" si="165"/>
        <v>1000</v>
      </c>
      <c r="W300" s="10">
        <f t="shared" si="166"/>
        <v>784105.61333534098</v>
      </c>
      <c r="X300" s="9">
        <f t="shared" si="147"/>
        <v>2.1006983293514749</v>
      </c>
      <c r="Y300" s="9">
        <f t="shared" si="141"/>
        <v>33498.617729846192</v>
      </c>
      <c r="AA300" s="10">
        <f t="shared" si="148"/>
        <v>7542.4257517795395</v>
      </c>
      <c r="AB300" s="10">
        <f t="shared" si="142"/>
        <v>2194845.8937678393</v>
      </c>
      <c r="AC300" s="23"/>
      <c r="AD300" s="25">
        <f t="shared" si="149"/>
        <v>-7542.4257517795395</v>
      </c>
      <c r="AE300" s="25">
        <f t="shared" si="150"/>
        <v>-7542.4257517795395</v>
      </c>
      <c r="AF300" s="25">
        <f t="shared" si="151"/>
        <v>-15000</v>
      </c>
      <c r="AG300" s="25">
        <f t="shared" si="152"/>
        <v>0</v>
      </c>
      <c r="AH300" s="25">
        <f t="shared" si="153"/>
        <v>0</v>
      </c>
      <c r="AI300" s="25">
        <f t="shared" si="154"/>
        <v>0</v>
      </c>
      <c r="AJ300" s="25">
        <f t="shared" si="155"/>
        <v>0</v>
      </c>
      <c r="AK300" s="25">
        <f t="shared" si="156"/>
        <v>0</v>
      </c>
      <c r="AL300" s="25">
        <f t="shared" si="157"/>
        <v>0</v>
      </c>
      <c r="AM300" s="25">
        <f t="shared" si="158"/>
        <v>0</v>
      </c>
    </row>
    <row r="301" spans="1:39" x14ac:dyDescent="0.3">
      <c r="A301" s="4">
        <f t="shared" si="167"/>
        <v>292</v>
      </c>
      <c r="B301">
        <v>482.6966279889607</v>
      </c>
      <c r="C301" s="5">
        <f t="shared" si="143"/>
        <v>195</v>
      </c>
      <c r="D301" s="6">
        <f t="shared" si="159"/>
        <v>1.4000000000000066E-2</v>
      </c>
      <c r="E301" s="7">
        <f t="shared" si="144"/>
        <v>3690998.973551739</v>
      </c>
      <c r="F301" s="7">
        <f t="shared" si="160"/>
        <v>1377956.691005816</v>
      </c>
      <c r="G301" s="7">
        <f t="shared" si="145"/>
        <v>15000</v>
      </c>
      <c r="H301" s="7">
        <f t="shared" si="170"/>
        <v>2654014.0705219903</v>
      </c>
      <c r="I301" s="14">
        <f t="shared" si="161"/>
        <v>31.075419073246668</v>
      </c>
      <c r="J301" s="14">
        <f t="shared" si="171"/>
        <v>15179.533122329089</v>
      </c>
      <c r="K301" s="18"/>
      <c r="L301" s="7">
        <f t="shared" si="146"/>
        <v>7542.4257517795395</v>
      </c>
      <c r="M301" s="7">
        <f t="shared" si="172"/>
        <v>1478315.4473487874</v>
      </c>
      <c r="N301" s="14">
        <f t="shared" si="162"/>
        <v>15.625602737693114</v>
      </c>
      <c r="O301" s="13">
        <f t="shared" si="173"/>
        <v>9788.1298773003728</v>
      </c>
      <c r="P301" s="7">
        <f t="shared" si="163"/>
        <v>4724697.2860908899</v>
      </c>
      <c r="Q301" s="12">
        <f t="shared" si="168"/>
        <v>291</v>
      </c>
      <c r="R301" s="9">
        <v>482.6966279889607</v>
      </c>
      <c r="S301" s="11">
        <f t="shared" si="169"/>
        <v>1.4000000000000066E-2</v>
      </c>
      <c r="T301" s="10">
        <f t="shared" si="164"/>
        <v>9299031.8865359928</v>
      </c>
      <c r="U301" s="10">
        <f t="shared" si="140"/>
        <v>16169669.820487967</v>
      </c>
      <c r="V301" s="10">
        <f t="shared" si="165"/>
        <v>1000</v>
      </c>
      <c r="W301" s="10">
        <f t="shared" si="166"/>
        <v>785105.61333534098</v>
      </c>
      <c r="X301" s="9">
        <f t="shared" si="147"/>
        <v>2.0716946048831111</v>
      </c>
      <c r="Y301" s="9">
        <f t="shared" si="141"/>
        <v>33500.689424451077</v>
      </c>
      <c r="AA301" s="10">
        <f t="shared" si="148"/>
        <v>7542.4257517795395</v>
      </c>
      <c r="AB301" s="10">
        <f t="shared" si="142"/>
        <v>2202388.319519619</v>
      </c>
      <c r="AC301" s="23"/>
      <c r="AD301" s="25">
        <f t="shared" si="149"/>
        <v>-7542.4257517795395</v>
      </c>
      <c r="AE301" s="25">
        <f t="shared" si="150"/>
        <v>-7542.4257517795395</v>
      </c>
      <c r="AF301" s="25">
        <f t="shared" si="151"/>
        <v>-15000</v>
      </c>
      <c r="AG301" s="25">
        <f t="shared" si="152"/>
        <v>0</v>
      </c>
      <c r="AH301" s="25">
        <f t="shared" si="153"/>
        <v>0</v>
      </c>
      <c r="AI301" s="25">
        <f t="shared" si="154"/>
        <v>0</v>
      </c>
      <c r="AJ301" s="25">
        <f t="shared" si="155"/>
        <v>0</v>
      </c>
      <c r="AK301" s="25">
        <f t="shared" si="156"/>
        <v>0</v>
      </c>
      <c r="AL301" s="25">
        <f t="shared" si="157"/>
        <v>0</v>
      </c>
      <c r="AM301" s="25">
        <f t="shared" si="158"/>
        <v>0</v>
      </c>
    </row>
    <row r="302" spans="1:39" x14ac:dyDescent="0.3">
      <c r="A302" s="4">
        <f t="shared" si="167"/>
        <v>293</v>
      </c>
      <c r="B302">
        <v>398.70741471888158</v>
      </c>
      <c r="C302" s="5">
        <f t="shared" si="143"/>
        <v>196</v>
      </c>
      <c r="D302" s="6">
        <f t="shared" si="159"/>
        <v>-0.1739999999999999</v>
      </c>
      <c r="E302" s="7">
        <f t="shared" si="144"/>
        <v>3729362.577631047</v>
      </c>
      <c r="F302" s="7">
        <f t="shared" si="160"/>
        <v>1139018.226770804</v>
      </c>
      <c r="G302" s="7">
        <f t="shared" si="145"/>
        <v>15000</v>
      </c>
      <c r="H302" s="7">
        <f t="shared" si="170"/>
        <v>2669014.0705219903</v>
      </c>
      <c r="I302" s="14">
        <f t="shared" si="161"/>
        <v>37.62157272790153</v>
      </c>
      <c r="J302" s="14">
        <f t="shared" si="171"/>
        <v>15217.15469505699</v>
      </c>
      <c r="K302" s="18"/>
      <c r="L302" s="7">
        <f t="shared" si="146"/>
        <v>7542.4257517795395</v>
      </c>
      <c r="M302" s="7">
        <f t="shared" si="172"/>
        <v>1485857.8731005669</v>
      </c>
      <c r="N302" s="14">
        <f t="shared" si="162"/>
        <v>18.91719459769142</v>
      </c>
      <c r="O302" s="13">
        <f t="shared" si="173"/>
        <v>9807.047071898065</v>
      </c>
      <c r="P302" s="7">
        <f t="shared" si="163"/>
        <v>3910142.384062855</v>
      </c>
      <c r="Q302" s="12">
        <f t="shared" si="168"/>
        <v>292</v>
      </c>
      <c r="R302" s="9">
        <v>398.70741471888158</v>
      </c>
      <c r="S302" s="11">
        <f t="shared" si="169"/>
        <v>-0.1739999999999999</v>
      </c>
      <c r="T302" s="10">
        <f t="shared" si="164"/>
        <v>9384129.0982235037</v>
      </c>
      <c r="U302" s="10">
        <f t="shared" si="140"/>
        <v>13356973.271723062</v>
      </c>
      <c r="V302" s="10">
        <f t="shared" si="165"/>
        <v>1000</v>
      </c>
      <c r="W302" s="10">
        <f t="shared" si="166"/>
        <v>786105.61333534098</v>
      </c>
      <c r="X302" s="9">
        <f t="shared" si="147"/>
        <v>2.5081048485267687</v>
      </c>
      <c r="Y302" s="9">
        <f t="shared" si="141"/>
        <v>33503.197529299607</v>
      </c>
      <c r="AA302" s="10">
        <f t="shared" si="148"/>
        <v>7542.4257517795395</v>
      </c>
      <c r="AB302" s="10">
        <f t="shared" si="142"/>
        <v>2209930.7452713987</v>
      </c>
      <c r="AC302" s="23"/>
      <c r="AD302" s="25">
        <f t="shared" si="149"/>
        <v>-7542.4257517795395</v>
      </c>
      <c r="AE302" s="25">
        <f t="shared" si="150"/>
        <v>-7542.4257517795395</v>
      </c>
      <c r="AF302" s="25">
        <f t="shared" si="151"/>
        <v>-15000</v>
      </c>
      <c r="AG302" s="25">
        <f t="shared" si="152"/>
        <v>0</v>
      </c>
      <c r="AH302" s="25">
        <f t="shared" si="153"/>
        <v>0</v>
      </c>
      <c r="AI302" s="25">
        <f t="shared" si="154"/>
        <v>0</v>
      </c>
      <c r="AJ302" s="25">
        <f t="shared" si="155"/>
        <v>0</v>
      </c>
      <c r="AK302" s="25">
        <f t="shared" si="156"/>
        <v>0</v>
      </c>
      <c r="AL302" s="25">
        <f t="shared" si="157"/>
        <v>0</v>
      </c>
      <c r="AM302" s="25">
        <f t="shared" si="158"/>
        <v>0</v>
      </c>
    </row>
    <row r="303" spans="1:39" x14ac:dyDescent="0.3">
      <c r="A303" s="4">
        <f t="shared" si="167"/>
        <v>294</v>
      </c>
      <c r="B303">
        <v>404.68802593966478</v>
      </c>
      <c r="C303" s="5">
        <f t="shared" si="143"/>
        <v>197</v>
      </c>
      <c r="D303" s="6">
        <f t="shared" si="159"/>
        <v>1.4999999999999947E-2</v>
      </c>
      <c r="E303" s="7">
        <f t="shared" si="144"/>
        <v>3768045.8784110164</v>
      </c>
      <c r="F303" s="7">
        <f t="shared" si="160"/>
        <v>1157118.5001723659</v>
      </c>
      <c r="G303" s="7">
        <f t="shared" si="145"/>
        <v>15000</v>
      </c>
      <c r="H303" s="7">
        <f t="shared" si="170"/>
        <v>2684014.0705219903</v>
      </c>
      <c r="I303" s="14">
        <f t="shared" si="161"/>
        <v>37.065588894484264</v>
      </c>
      <c r="J303" s="14">
        <f t="shared" si="171"/>
        <v>15254.220283951474</v>
      </c>
      <c r="K303" s="18"/>
      <c r="L303" s="7">
        <f t="shared" si="146"/>
        <v>7542.4257517795395</v>
      </c>
      <c r="M303" s="7">
        <f t="shared" si="172"/>
        <v>1493400.2988523464</v>
      </c>
      <c r="N303" s="14">
        <f t="shared" si="162"/>
        <v>18.63763014550879</v>
      </c>
      <c r="O303" s="13">
        <f t="shared" si="173"/>
        <v>9825.6847020435744</v>
      </c>
      <c r="P303" s="7">
        <f t="shared" si="163"/>
        <v>3976336.9455755777</v>
      </c>
      <c r="Q303" s="12">
        <f t="shared" si="168"/>
        <v>293</v>
      </c>
      <c r="R303" s="9">
        <v>404.68802593966478</v>
      </c>
      <c r="S303" s="11">
        <f t="shared" si="169"/>
        <v>1.4999999999999947E-2</v>
      </c>
      <c r="T303" s="10">
        <f t="shared" si="164"/>
        <v>9469935.4533417411</v>
      </c>
      <c r="U303" s="10">
        <f t="shared" ref="U303:U366" si="174">(U302+V302)*(1+S303)</f>
        <v>13558342.870798906</v>
      </c>
      <c r="V303" s="10">
        <f t="shared" si="165"/>
        <v>1000</v>
      </c>
      <c r="W303" s="10">
        <f t="shared" si="166"/>
        <v>787105.61333534098</v>
      </c>
      <c r="X303" s="9">
        <f t="shared" si="147"/>
        <v>2.4710392596322843</v>
      </c>
      <c r="Y303" s="9">
        <f t="shared" ref="Y303:Y366" si="175">Y302+X303</f>
        <v>33505.668568559238</v>
      </c>
      <c r="AA303" s="10">
        <f t="shared" si="148"/>
        <v>7542.4257517795395</v>
      </c>
      <c r="AB303" s="10">
        <f t="shared" ref="AB303:AB366" si="176">AB302+AA303</f>
        <v>2217473.1710231784</v>
      </c>
      <c r="AC303" s="23"/>
      <c r="AD303" s="25">
        <f t="shared" si="149"/>
        <v>-7542.4257517795395</v>
      </c>
      <c r="AE303" s="25">
        <f t="shared" si="150"/>
        <v>-7542.4257517795395</v>
      </c>
      <c r="AF303" s="25">
        <f t="shared" si="151"/>
        <v>-15000</v>
      </c>
      <c r="AG303" s="25">
        <f t="shared" si="152"/>
        <v>0</v>
      </c>
      <c r="AH303" s="25">
        <f t="shared" si="153"/>
        <v>0</v>
      </c>
      <c r="AI303" s="25">
        <f t="shared" si="154"/>
        <v>0</v>
      </c>
      <c r="AJ303" s="25">
        <f t="shared" si="155"/>
        <v>0</v>
      </c>
      <c r="AK303" s="25">
        <f t="shared" si="156"/>
        <v>0</v>
      </c>
      <c r="AL303" s="25">
        <f t="shared" si="157"/>
        <v>0</v>
      </c>
      <c r="AM303" s="25">
        <f t="shared" si="158"/>
        <v>0</v>
      </c>
    </row>
    <row r="304" spans="1:39" x14ac:dyDescent="0.3">
      <c r="A304" s="4">
        <f t="shared" si="167"/>
        <v>295</v>
      </c>
      <c r="B304">
        <v>438.68182011859665</v>
      </c>
      <c r="C304" s="5">
        <f t="shared" si="143"/>
        <v>198</v>
      </c>
      <c r="D304" s="6">
        <f t="shared" si="159"/>
        <v>8.4000000000000061E-2</v>
      </c>
      <c r="E304" s="7">
        <f t="shared" si="144"/>
        <v>3807051.5400308194</v>
      </c>
      <c r="F304" s="7">
        <f t="shared" si="160"/>
        <v>1255400.4541868446</v>
      </c>
      <c r="G304" s="7">
        <f t="shared" si="145"/>
        <v>15000</v>
      </c>
      <c r="H304" s="7">
        <f t="shared" si="170"/>
        <v>2699014.0705219903</v>
      </c>
      <c r="I304" s="14">
        <f t="shared" si="161"/>
        <v>34.193347688638625</v>
      </c>
      <c r="J304" s="14">
        <f t="shared" si="171"/>
        <v>15288.413631640113</v>
      </c>
      <c r="K304" s="18"/>
      <c r="L304" s="7">
        <f t="shared" si="146"/>
        <v>7542.4257517795395</v>
      </c>
      <c r="M304" s="7">
        <f t="shared" si="172"/>
        <v>1500942.7246041258</v>
      </c>
      <c r="N304" s="14">
        <f t="shared" si="162"/>
        <v>17.193385743089287</v>
      </c>
      <c r="O304" s="13">
        <f t="shared" si="173"/>
        <v>9842.8780877866629</v>
      </c>
      <c r="P304" s="7">
        <f t="shared" si="163"/>
        <v>4317891.6747557055</v>
      </c>
      <c r="Q304" s="12">
        <f t="shared" si="168"/>
        <v>294</v>
      </c>
      <c r="R304" s="9">
        <v>438.68182011859665</v>
      </c>
      <c r="S304" s="11">
        <f t="shared" si="169"/>
        <v>8.4000000000000061E-2</v>
      </c>
      <c r="T304" s="10">
        <f t="shared" si="164"/>
        <v>9556456.8614193033</v>
      </c>
      <c r="U304" s="10">
        <f t="shared" si="174"/>
        <v>14698327.671946015</v>
      </c>
      <c r="V304" s="10">
        <f t="shared" si="165"/>
        <v>1000</v>
      </c>
      <c r="W304" s="10">
        <f t="shared" si="166"/>
        <v>788105.61333534098</v>
      </c>
      <c r="X304" s="9">
        <f t="shared" si="147"/>
        <v>2.2795565125759079</v>
      </c>
      <c r="Y304" s="9">
        <f t="shared" si="175"/>
        <v>33507.948125071816</v>
      </c>
      <c r="AA304" s="10">
        <f t="shared" si="148"/>
        <v>7542.4257517795395</v>
      </c>
      <c r="AB304" s="10">
        <f t="shared" si="176"/>
        <v>2225015.5967749581</v>
      </c>
      <c r="AC304" s="23"/>
      <c r="AD304" s="25">
        <f t="shared" si="149"/>
        <v>-7542.4257517795395</v>
      </c>
      <c r="AE304" s="25">
        <f t="shared" si="150"/>
        <v>-7542.4257517795395</v>
      </c>
      <c r="AF304" s="25">
        <f t="shared" si="151"/>
        <v>-15000</v>
      </c>
      <c r="AG304" s="25">
        <f t="shared" si="152"/>
        <v>0</v>
      </c>
      <c r="AH304" s="25">
        <f t="shared" si="153"/>
        <v>0</v>
      </c>
      <c r="AI304" s="25">
        <f t="shared" si="154"/>
        <v>0</v>
      </c>
      <c r="AJ304" s="25">
        <f t="shared" si="155"/>
        <v>0</v>
      </c>
      <c r="AK304" s="25">
        <f t="shared" si="156"/>
        <v>0</v>
      </c>
      <c r="AL304" s="25">
        <f t="shared" si="157"/>
        <v>0</v>
      </c>
      <c r="AM304" s="25">
        <f t="shared" si="158"/>
        <v>0</v>
      </c>
    </row>
    <row r="305" spans="1:39" x14ac:dyDescent="0.3">
      <c r="A305" s="4">
        <f t="shared" si="167"/>
        <v>296</v>
      </c>
      <c r="B305">
        <v>438.68182011859665</v>
      </c>
      <c r="C305" s="5">
        <f t="shared" si="143"/>
        <v>199</v>
      </c>
      <c r="D305" s="6">
        <f t="shared" si="159"/>
        <v>0</v>
      </c>
      <c r="E305" s="7">
        <f t="shared" si="144"/>
        <v>3846382.2488307869</v>
      </c>
      <c r="F305" s="7">
        <f t="shared" si="160"/>
        <v>1256400.4541868446</v>
      </c>
      <c r="G305" s="7">
        <f t="shared" si="145"/>
        <v>15000</v>
      </c>
      <c r="H305" s="7">
        <f t="shared" si="170"/>
        <v>2714014.0705219903</v>
      </c>
      <c r="I305" s="14">
        <f t="shared" si="161"/>
        <v>34.193347688638625</v>
      </c>
      <c r="J305" s="14">
        <f t="shared" si="171"/>
        <v>15322.606979328752</v>
      </c>
      <c r="K305" s="18"/>
      <c r="L305" s="7">
        <f t="shared" si="146"/>
        <v>7542.4257517795395</v>
      </c>
      <c r="M305" s="7">
        <f t="shared" si="172"/>
        <v>1508485.1503559053</v>
      </c>
      <c r="N305" s="14">
        <f t="shared" si="162"/>
        <v>17.193385743089287</v>
      </c>
      <c r="O305" s="13">
        <f t="shared" si="173"/>
        <v>9860.0714735297515</v>
      </c>
      <c r="P305" s="7">
        <f t="shared" si="163"/>
        <v>4325434.1005074847</v>
      </c>
      <c r="Q305" s="12">
        <f t="shared" si="168"/>
        <v>295</v>
      </c>
      <c r="R305" s="9">
        <v>438.68182011859665</v>
      </c>
      <c r="S305" s="11">
        <f t="shared" si="169"/>
        <v>0</v>
      </c>
      <c r="T305" s="10">
        <f t="shared" si="164"/>
        <v>9643699.2812308408</v>
      </c>
      <c r="U305" s="10">
        <f t="shared" si="174"/>
        <v>14699327.671946015</v>
      </c>
      <c r="V305" s="10">
        <f t="shared" si="165"/>
        <v>1000</v>
      </c>
      <c r="W305" s="10">
        <f t="shared" si="166"/>
        <v>789105.61333534098</v>
      </c>
      <c r="X305" s="9">
        <f t="shared" si="147"/>
        <v>2.2795565125759079</v>
      </c>
      <c r="Y305" s="9">
        <f t="shared" si="175"/>
        <v>33510.227681584394</v>
      </c>
      <c r="AA305" s="10">
        <f t="shared" si="148"/>
        <v>7542.4257517795395</v>
      </c>
      <c r="AB305" s="10">
        <f t="shared" si="176"/>
        <v>2232558.0225267378</v>
      </c>
      <c r="AC305" s="23"/>
      <c r="AD305" s="25">
        <f t="shared" si="149"/>
        <v>-7542.4257517795395</v>
      </c>
      <c r="AE305" s="25">
        <f t="shared" si="150"/>
        <v>-7542.4257517795395</v>
      </c>
      <c r="AF305" s="25">
        <f t="shared" si="151"/>
        <v>-15000</v>
      </c>
      <c r="AG305" s="25">
        <f t="shared" si="152"/>
        <v>0</v>
      </c>
      <c r="AH305" s="25">
        <f t="shared" si="153"/>
        <v>0</v>
      </c>
      <c r="AI305" s="25">
        <f t="shared" si="154"/>
        <v>0</v>
      </c>
      <c r="AJ305" s="25">
        <f t="shared" si="155"/>
        <v>0</v>
      </c>
      <c r="AK305" s="25">
        <f t="shared" si="156"/>
        <v>0</v>
      </c>
      <c r="AL305" s="25">
        <f t="shared" si="157"/>
        <v>0</v>
      </c>
      <c r="AM305" s="25">
        <f t="shared" si="158"/>
        <v>0</v>
      </c>
    </row>
    <row r="306" spans="1:39" x14ac:dyDescent="0.3">
      <c r="A306" s="4">
        <f t="shared" si="167"/>
        <v>297</v>
      </c>
      <c r="B306">
        <v>469.38954752689847</v>
      </c>
      <c r="C306" s="5">
        <f t="shared" si="143"/>
        <v>200</v>
      </c>
      <c r="D306" s="6">
        <f t="shared" si="159"/>
        <v>7.0000000000000132E-2</v>
      </c>
      <c r="E306" s="7">
        <f t="shared" si="144"/>
        <v>3886040.7135374211</v>
      </c>
      <c r="F306" s="7">
        <f t="shared" si="160"/>
        <v>1345418.4859799237</v>
      </c>
      <c r="G306" s="7">
        <f t="shared" si="145"/>
        <v>15000</v>
      </c>
      <c r="H306" s="7">
        <f t="shared" si="170"/>
        <v>2729014.0705219903</v>
      </c>
      <c r="I306" s="14">
        <f t="shared" si="161"/>
        <v>31.956399709008053</v>
      </c>
      <c r="J306" s="14">
        <f t="shared" si="171"/>
        <v>15354.56337903776</v>
      </c>
      <c r="K306" s="18"/>
      <c r="L306" s="7">
        <f t="shared" si="146"/>
        <v>7542.4257517795395</v>
      </c>
      <c r="M306" s="7">
        <f t="shared" si="172"/>
        <v>1516027.5761076848</v>
      </c>
      <c r="N306" s="14">
        <f t="shared" si="162"/>
        <v>16.068584806625502</v>
      </c>
      <c r="O306" s="13">
        <f t="shared" si="173"/>
        <v>9876.1400583363775</v>
      </c>
      <c r="P306" s="7">
        <f t="shared" si="163"/>
        <v>4635756.9132947885</v>
      </c>
      <c r="Q306" s="12">
        <f t="shared" si="168"/>
        <v>296</v>
      </c>
      <c r="R306" s="9">
        <v>469.38954752689847</v>
      </c>
      <c r="S306" s="11">
        <f t="shared" si="169"/>
        <v>7.0000000000000132E-2</v>
      </c>
      <c r="T306" s="10">
        <f t="shared" si="164"/>
        <v>9731668.7212074753</v>
      </c>
      <c r="U306" s="10">
        <f t="shared" si="174"/>
        <v>15729350.608982237</v>
      </c>
      <c r="V306" s="10">
        <f t="shared" si="165"/>
        <v>1000</v>
      </c>
      <c r="W306" s="10">
        <f t="shared" si="166"/>
        <v>790105.61333534098</v>
      </c>
      <c r="X306" s="9">
        <f t="shared" si="147"/>
        <v>2.1304266472672038</v>
      </c>
      <c r="Y306" s="9">
        <f t="shared" si="175"/>
        <v>33512.35810823166</v>
      </c>
      <c r="AA306" s="10">
        <f t="shared" si="148"/>
        <v>7542.4257517795395</v>
      </c>
      <c r="AB306" s="10">
        <f t="shared" si="176"/>
        <v>2240100.4482785175</v>
      </c>
      <c r="AC306" s="23"/>
      <c r="AD306" s="25">
        <f t="shared" si="149"/>
        <v>-7542.4257517795395</v>
      </c>
      <c r="AE306" s="25">
        <f t="shared" si="150"/>
        <v>-7542.4257517795395</v>
      </c>
      <c r="AF306" s="25">
        <f t="shared" si="151"/>
        <v>-15000</v>
      </c>
      <c r="AG306" s="25">
        <f t="shared" si="152"/>
        <v>0</v>
      </c>
      <c r="AH306" s="25">
        <f t="shared" si="153"/>
        <v>0</v>
      </c>
      <c r="AI306" s="25">
        <f t="shared" si="154"/>
        <v>0</v>
      </c>
      <c r="AJ306" s="25">
        <f t="shared" si="155"/>
        <v>0</v>
      </c>
      <c r="AK306" s="25">
        <f t="shared" si="156"/>
        <v>0</v>
      </c>
      <c r="AL306" s="25">
        <f t="shared" si="157"/>
        <v>0</v>
      </c>
      <c r="AM306" s="25">
        <f t="shared" si="158"/>
        <v>0</v>
      </c>
    </row>
    <row r="307" spans="1:39" x14ac:dyDescent="0.3">
      <c r="A307" s="4">
        <f t="shared" si="167"/>
        <v>298</v>
      </c>
      <c r="B307">
        <v>480.65489666754405</v>
      </c>
      <c r="C307" s="5">
        <f t="shared" si="143"/>
        <v>201</v>
      </c>
      <c r="D307" s="6">
        <f t="shared" si="159"/>
        <v>2.4000000000000042E-2</v>
      </c>
      <c r="E307" s="7">
        <f t="shared" si="144"/>
        <v>3926029.6654499434</v>
      </c>
      <c r="F307" s="7">
        <f t="shared" si="160"/>
        <v>1378732.529643442</v>
      </c>
      <c r="G307" s="7">
        <f t="shared" si="145"/>
        <v>15000</v>
      </c>
      <c r="H307" s="7">
        <f t="shared" si="170"/>
        <v>2744014.0705219903</v>
      </c>
      <c r="I307" s="14">
        <f t="shared" si="161"/>
        <v>31.207421590828176</v>
      </c>
      <c r="J307" s="14">
        <f t="shared" si="171"/>
        <v>15385.770800628588</v>
      </c>
      <c r="K307" s="18"/>
      <c r="L307" s="7">
        <f t="shared" si="146"/>
        <v>7542.4257517795395</v>
      </c>
      <c r="M307" s="7">
        <f t="shared" si="172"/>
        <v>1523570.0018594642</v>
      </c>
      <c r="N307" s="14">
        <f t="shared" si="162"/>
        <v>15.691977350220215</v>
      </c>
      <c r="O307" s="13">
        <f t="shared" si="173"/>
        <v>9891.832035686597</v>
      </c>
      <c r="P307" s="7">
        <f t="shared" si="163"/>
        <v>4754557.5049656434</v>
      </c>
      <c r="Q307" s="12">
        <f t="shared" si="168"/>
        <v>297</v>
      </c>
      <c r="R307" s="9">
        <v>480.65489666754405</v>
      </c>
      <c r="S307" s="11">
        <f t="shared" si="169"/>
        <v>2.4000000000000042E-2</v>
      </c>
      <c r="T307" s="10">
        <f t="shared" si="164"/>
        <v>9820371.2398505807</v>
      </c>
      <c r="U307" s="10">
        <f t="shared" si="174"/>
        <v>16107879.02359781</v>
      </c>
      <c r="V307" s="10">
        <f t="shared" si="165"/>
        <v>1000</v>
      </c>
      <c r="W307" s="10">
        <f t="shared" si="166"/>
        <v>791105.61333534098</v>
      </c>
      <c r="X307" s="9">
        <f t="shared" si="147"/>
        <v>2.0804947727218783</v>
      </c>
      <c r="Y307" s="9">
        <f t="shared" si="175"/>
        <v>33514.438603004382</v>
      </c>
      <c r="AA307" s="10">
        <f t="shared" si="148"/>
        <v>7542.4257517795395</v>
      </c>
      <c r="AB307" s="10">
        <f t="shared" si="176"/>
        <v>2247642.8740302972</v>
      </c>
      <c r="AC307" s="23"/>
      <c r="AD307" s="25">
        <f t="shared" si="149"/>
        <v>-7542.4257517795395</v>
      </c>
      <c r="AE307" s="25">
        <f t="shared" si="150"/>
        <v>-7542.4257517795395</v>
      </c>
      <c r="AF307" s="25">
        <f t="shared" si="151"/>
        <v>-15000</v>
      </c>
      <c r="AG307" s="25">
        <f t="shared" si="152"/>
        <v>0</v>
      </c>
      <c r="AH307" s="25">
        <f t="shared" si="153"/>
        <v>0</v>
      </c>
      <c r="AI307" s="25">
        <f t="shared" si="154"/>
        <v>0</v>
      </c>
      <c r="AJ307" s="25">
        <f t="shared" si="155"/>
        <v>0</v>
      </c>
      <c r="AK307" s="25">
        <f t="shared" si="156"/>
        <v>0</v>
      </c>
      <c r="AL307" s="25">
        <f t="shared" si="157"/>
        <v>0</v>
      </c>
      <c r="AM307" s="25">
        <f t="shared" si="158"/>
        <v>0</v>
      </c>
    </row>
    <row r="308" spans="1:39" x14ac:dyDescent="0.3">
      <c r="A308" s="4">
        <f t="shared" si="167"/>
        <v>299</v>
      </c>
      <c r="B308">
        <v>526.79776674762832</v>
      </c>
      <c r="C308" s="5">
        <f t="shared" si="143"/>
        <v>202</v>
      </c>
      <c r="D308" s="6">
        <f t="shared" si="159"/>
        <v>9.6000000000000071E-2</v>
      </c>
      <c r="E308" s="7">
        <f t="shared" si="144"/>
        <v>3966351.8586284043</v>
      </c>
      <c r="F308" s="7">
        <f t="shared" si="160"/>
        <v>1512186.8524892125</v>
      </c>
      <c r="G308" s="7">
        <f t="shared" si="145"/>
        <v>15000</v>
      </c>
      <c r="H308" s="7">
        <f t="shared" si="170"/>
        <v>2759014.0705219903</v>
      </c>
      <c r="I308" s="14">
        <f t="shared" si="161"/>
        <v>28.473924809149793</v>
      </c>
      <c r="J308" s="14">
        <f t="shared" si="171"/>
        <v>15414.244725437738</v>
      </c>
      <c r="K308" s="18"/>
      <c r="L308" s="7">
        <f t="shared" si="146"/>
        <v>7542.4257517795395</v>
      </c>
      <c r="M308" s="7">
        <f t="shared" si="172"/>
        <v>1531112.4276112437</v>
      </c>
      <c r="N308" s="14">
        <f t="shared" si="162"/>
        <v>14.317497582317714</v>
      </c>
      <c r="O308" s="13">
        <f t="shared" si="173"/>
        <v>9906.1495332689155</v>
      </c>
      <c r="P308" s="7">
        <f t="shared" si="163"/>
        <v>5218537.4511941252</v>
      </c>
      <c r="Q308" s="12">
        <f t="shared" si="168"/>
        <v>298</v>
      </c>
      <c r="R308" s="9">
        <v>526.79776674762832</v>
      </c>
      <c r="S308" s="11">
        <f t="shared" si="169"/>
        <v>9.6000000000000071E-2</v>
      </c>
      <c r="T308" s="10">
        <f t="shared" si="164"/>
        <v>9909812.9461490456</v>
      </c>
      <c r="U308" s="10">
        <f t="shared" si="174"/>
        <v>17655331.4098632</v>
      </c>
      <c r="V308" s="10">
        <f t="shared" si="165"/>
        <v>1000</v>
      </c>
      <c r="W308" s="10">
        <f t="shared" si="166"/>
        <v>792105.61333534098</v>
      </c>
      <c r="X308" s="9">
        <f t="shared" si="147"/>
        <v>1.8982616539433195</v>
      </c>
      <c r="Y308" s="9">
        <f t="shared" si="175"/>
        <v>33516.336864658326</v>
      </c>
      <c r="AA308" s="10">
        <f t="shared" si="148"/>
        <v>7542.4257517795395</v>
      </c>
      <c r="AB308" s="10">
        <f t="shared" si="176"/>
        <v>2255185.2997820769</v>
      </c>
      <c r="AC308" s="23"/>
      <c r="AD308" s="25">
        <f t="shared" si="149"/>
        <v>-7542.4257517795395</v>
      </c>
      <c r="AE308" s="25">
        <f t="shared" si="150"/>
        <v>-7542.4257517795395</v>
      </c>
      <c r="AF308" s="25">
        <f t="shared" si="151"/>
        <v>-15000</v>
      </c>
      <c r="AG308" s="25">
        <f t="shared" si="152"/>
        <v>0</v>
      </c>
      <c r="AH308" s="25">
        <f t="shared" si="153"/>
        <v>0</v>
      </c>
      <c r="AI308" s="25">
        <f t="shared" si="154"/>
        <v>0</v>
      </c>
      <c r="AJ308" s="25">
        <f t="shared" si="155"/>
        <v>0</v>
      </c>
      <c r="AK308" s="25">
        <f t="shared" si="156"/>
        <v>0</v>
      </c>
      <c r="AL308" s="25">
        <f t="shared" si="157"/>
        <v>0</v>
      </c>
      <c r="AM308" s="25">
        <f t="shared" si="158"/>
        <v>0</v>
      </c>
    </row>
    <row r="309" spans="1:39" x14ac:dyDescent="0.3">
      <c r="A309" s="4">
        <f t="shared" si="167"/>
        <v>300</v>
      </c>
      <c r="B309">
        <v>559.45922828598134</v>
      </c>
      <c r="C309" s="5">
        <f t="shared" si="143"/>
        <v>203</v>
      </c>
      <c r="D309" s="6">
        <f t="shared" si="159"/>
        <v>6.2000000000000131E-2</v>
      </c>
      <c r="E309" s="7">
        <f t="shared" si="144"/>
        <v>4007010.0700833523</v>
      </c>
      <c r="F309" s="7">
        <f t="shared" si="160"/>
        <v>1607004.4373435439</v>
      </c>
      <c r="G309" s="7">
        <f t="shared" si="145"/>
        <v>15000</v>
      </c>
      <c r="H309" s="7">
        <f t="shared" si="170"/>
        <v>2774014.0705219903</v>
      </c>
      <c r="I309" s="14">
        <f t="shared" si="161"/>
        <v>26.811605281685303</v>
      </c>
      <c r="J309" s="14">
        <f t="shared" si="171"/>
        <v>15441.056330719424</v>
      </c>
      <c r="K309" s="18"/>
      <c r="L309" s="7">
        <f t="shared" si="146"/>
        <v>7542.4257517795395</v>
      </c>
      <c r="M309" s="7">
        <f t="shared" si="172"/>
        <v>1538654.8533630231</v>
      </c>
      <c r="N309" s="14">
        <f t="shared" si="162"/>
        <v>13.481636141542102</v>
      </c>
      <c r="O309" s="13">
        <f t="shared" si="173"/>
        <v>9919.631169410457</v>
      </c>
      <c r="P309" s="7">
        <f t="shared" si="163"/>
        <v>5549629.1989199407</v>
      </c>
      <c r="Q309" s="12">
        <f t="shared" si="168"/>
        <v>299</v>
      </c>
      <c r="R309" s="9">
        <v>559.45922828598134</v>
      </c>
      <c r="S309" s="11">
        <f t="shared" si="169"/>
        <v>6.2000000000000131E-2</v>
      </c>
      <c r="T309" s="10">
        <f t="shared" si="164"/>
        <v>10000000</v>
      </c>
      <c r="U309" s="10">
        <f t="shared" si="174"/>
        <v>18751023.95727472</v>
      </c>
      <c r="V309" s="10">
        <f t="shared" si="165"/>
        <v>1000</v>
      </c>
      <c r="W309" s="10">
        <f t="shared" si="166"/>
        <v>793105.61333534098</v>
      </c>
      <c r="X309" s="9">
        <f t="shared" si="147"/>
        <v>1.7874403521123534</v>
      </c>
      <c r="Y309" s="9">
        <f t="shared" si="175"/>
        <v>33518.124305010439</v>
      </c>
      <c r="AA309" s="10">
        <f t="shared" si="148"/>
        <v>7542.4257517795395</v>
      </c>
      <c r="AB309" s="10">
        <f t="shared" si="176"/>
        <v>2262727.7255338565</v>
      </c>
      <c r="AC309" s="23"/>
      <c r="AD309" s="25">
        <f t="shared" si="149"/>
        <v>-7542.4257517795395</v>
      </c>
      <c r="AE309" s="25">
        <f t="shared" si="150"/>
        <v>-7542.4257517795395</v>
      </c>
      <c r="AF309" s="25">
        <f t="shared" si="151"/>
        <v>-15000</v>
      </c>
      <c r="AG309" s="25">
        <f t="shared" si="152"/>
        <v>0</v>
      </c>
      <c r="AH309" s="25">
        <f t="shared" si="153"/>
        <v>0</v>
      </c>
      <c r="AI309" s="25">
        <f t="shared" si="154"/>
        <v>0</v>
      </c>
      <c r="AJ309" s="25">
        <f t="shared" si="155"/>
        <v>0</v>
      </c>
      <c r="AK309" s="25">
        <f t="shared" si="156"/>
        <v>0</v>
      </c>
      <c r="AL309" s="25">
        <f t="shared" si="157"/>
        <v>0</v>
      </c>
      <c r="AM309" s="25">
        <f t="shared" si="158"/>
        <v>0</v>
      </c>
    </row>
    <row r="310" spans="1:39" x14ac:dyDescent="0.3">
      <c r="A310" s="4">
        <f t="shared" si="167"/>
        <v>301</v>
      </c>
      <c r="B310">
        <v>555.54301368797951</v>
      </c>
      <c r="C310" s="5">
        <f t="shared" si="143"/>
        <v>204</v>
      </c>
      <c r="D310" s="6">
        <f t="shared" si="159"/>
        <v>-6.999999999999929E-3</v>
      </c>
      <c r="E310" s="7">
        <f t="shared" si="144"/>
        <v>4048007.0999670909</v>
      </c>
      <c r="F310" s="7">
        <f t="shared" si="160"/>
        <v>1596748.4062821392</v>
      </c>
      <c r="G310" s="7">
        <f t="shared" si="145"/>
        <v>15000</v>
      </c>
      <c r="H310" s="7">
        <f t="shared" si="170"/>
        <v>2789014.0705219903</v>
      </c>
      <c r="I310" s="14">
        <f t="shared" si="161"/>
        <v>27.000609548524974</v>
      </c>
      <c r="J310" s="14">
        <f t="shared" si="171"/>
        <v>15468.056940267948</v>
      </c>
      <c r="K310" s="18"/>
      <c r="L310" s="7">
        <f t="shared" si="146"/>
        <v>7542.4257517795395</v>
      </c>
      <c r="M310" s="7">
        <f t="shared" si="172"/>
        <v>1546197.2791148026</v>
      </c>
      <c r="N310" s="14">
        <f t="shared" si="162"/>
        <v>13.57667285150262</v>
      </c>
      <c r="O310" s="13">
        <f t="shared" si="173"/>
        <v>9933.2078422619597</v>
      </c>
      <c r="P310" s="7">
        <f t="shared" si="163"/>
        <v>5518324.220279281</v>
      </c>
      <c r="Q310" s="12">
        <f t="shared" si="168"/>
        <v>300</v>
      </c>
      <c r="R310" s="9">
        <v>555.54301368797951</v>
      </c>
      <c r="S310" s="11">
        <f t="shared" si="169"/>
        <v>-6.999999999999929E-3</v>
      </c>
      <c r="T310" s="10">
        <f t="shared" si="164"/>
        <v>10090938.612633044</v>
      </c>
      <c r="U310" s="10">
        <f t="shared" si="174"/>
        <v>18620759.7895738</v>
      </c>
      <c r="V310" s="10">
        <f t="shared" si="165"/>
        <v>1000</v>
      </c>
      <c r="W310" s="10">
        <f t="shared" si="166"/>
        <v>794105.61333534098</v>
      </c>
      <c r="X310" s="9">
        <f t="shared" si="147"/>
        <v>1.8000406365683317</v>
      </c>
      <c r="Y310" s="9">
        <f t="shared" si="175"/>
        <v>33519.924345647007</v>
      </c>
      <c r="AA310" s="10">
        <f t="shared" si="148"/>
        <v>7542.4257517795395</v>
      </c>
      <c r="AB310" s="10">
        <f t="shared" si="176"/>
        <v>2270270.1512856362</v>
      </c>
      <c r="AC310" s="23"/>
      <c r="AD310" s="25">
        <f t="shared" si="149"/>
        <v>-7542.4257517795395</v>
      </c>
      <c r="AE310" s="25">
        <f t="shared" si="150"/>
        <v>-7542.4257517795395</v>
      </c>
      <c r="AF310" s="25">
        <f t="shared" si="151"/>
        <v>-15000</v>
      </c>
      <c r="AG310" s="25">
        <f t="shared" si="152"/>
        <v>0</v>
      </c>
      <c r="AH310" s="25">
        <f t="shared" si="153"/>
        <v>0</v>
      </c>
      <c r="AI310" s="25">
        <f t="shared" si="154"/>
        <v>0</v>
      </c>
      <c r="AJ310" s="25">
        <f t="shared" si="155"/>
        <v>0</v>
      </c>
      <c r="AK310" s="25">
        <f t="shared" si="156"/>
        <v>0</v>
      </c>
      <c r="AL310" s="25">
        <f t="shared" si="157"/>
        <v>0</v>
      </c>
      <c r="AM310" s="25">
        <f t="shared" si="158"/>
        <v>0</v>
      </c>
    </row>
    <row r="311" spans="1:39" x14ac:dyDescent="0.3">
      <c r="A311" s="4">
        <f t="shared" si="167"/>
        <v>302</v>
      </c>
      <c r="B311">
        <v>567.76495998911503</v>
      </c>
      <c r="C311" s="5">
        <f t="shared" si="143"/>
        <v>205</v>
      </c>
      <c r="D311" s="6">
        <f t="shared" si="159"/>
        <v>2.1999999999999943E-2</v>
      </c>
      <c r="E311" s="7">
        <f t="shared" si="144"/>
        <v>4089345.7717665266</v>
      </c>
      <c r="F311" s="7">
        <f t="shared" si="160"/>
        <v>1632898.8712203463</v>
      </c>
      <c r="G311" s="7">
        <f t="shared" si="145"/>
        <v>15000</v>
      </c>
      <c r="H311" s="7">
        <f t="shared" si="170"/>
        <v>2804014.0705219903</v>
      </c>
      <c r="I311" s="14">
        <f t="shared" si="161"/>
        <v>26.419383119887453</v>
      </c>
      <c r="J311" s="14">
        <f t="shared" si="171"/>
        <v>15494.476323387837</v>
      </c>
      <c r="K311" s="18"/>
      <c r="L311" s="7">
        <f t="shared" si="146"/>
        <v>7542.4257517795395</v>
      </c>
      <c r="M311" s="7">
        <f t="shared" si="172"/>
        <v>1553739.7048665821</v>
      </c>
      <c r="N311" s="14">
        <f t="shared" si="162"/>
        <v>13.284415705971252</v>
      </c>
      <c r="O311" s="13">
        <f t="shared" si="173"/>
        <v>9946.4922579679314</v>
      </c>
      <c r="P311" s="7">
        <f t="shared" si="163"/>
        <v>5647269.7788772052</v>
      </c>
      <c r="Q311" s="12">
        <f t="shared" si="168"/>
        <v>301</v>
      </c>
      <c r="R311" s="9">
        <v>567.76495998911503</v>
      </c>
      <c r="S311" s="11">
        <f t="shared" si="169"/>
        <v>2.1999999999999943E-2</v>
      </c>
      <c r="T311" s="10">
        <f t="shared" si="164"/>
        <v>10182635.047038028</v>
      </c>
      <c r="U311" s="10">
        <f t="shared" si="174"/>
        <v>19031438.504944425</v>
      </c>
      <c r="V311" s="10">
        <f t="shared" si="165"/>
        <v>1000</v>
      </c>
      <c r="W311" s="10">
        <f t="shared" si="166"/>
        <v>795105.61333534098</v>
      </c>
      <c r="X311" s="9">
        <f t="shared" si="147"/>
        <v>1.7612922079924969</v>
      </c>
      <c r="Y311" s="9">
        <f t="shared" si="175"/>
        <v>33521.685637855</v>
      </c>
      <c r="AA311" s="10">
        <f t="shared" si="148"/>
        <v>7542.4257517795395</v>
      </c>
      <c r="AB311" s="10">
        <f t="shared" si="176"/>
        <v>2277812.5770374159</v>
      </c>
      <c r="AC311" s="23"/>
      <c r="AD311" s="25">
        <f t="shared" si="149"/>
        <v>-7542.4257517795395</v>
      </c>
      <c r="AE311" s="25">
        <f t="shared" si="150"/>
        <v>-7542.4257517795395</v>
      </c>
      <c r="AF311" s="25">
        <f t="shared" si="151"/>
        <v>-15000</v>
      </c>
      <c r="AG311" s="25">
        <f t="shared" si="152"/>
        <v>0</v>
      </c>
      <c r="AH311" s="25">
        <f t="shared" si="153"/>
        <v>0</v>
      </c>
      <c r="AI311" s="25">
        <f t="shared" si="154"/>
        <v>0</v>
      </c>
      <c r="AJ311" s="25">
        <f t="shared" si="155"/>
        <v>0</v>
      </c>
      <c r="AK311" s="25">
        <f t="shared" si="156"/>
        <v>0</v>
      </c>
      <c r="AL311" s="25">
        <f t="shared" si="157"/>
        <v>0</v>
      </c>
      <c r="AM311" s="25">
        <f t="shared" si="158"/>
        <v>0</v>
      </c>
    </row>
    <row r="312" spans="1:39" x14ac:dyDescent="0.3">
      <c r="A312" s="4">
        <f t="shared" si="167"/>
        <v>303</v>
      </c>
      <c r="B312">
        <v>549.59648126946331</v>
      </c>
      <c r="C312" s="5">
        <f t="shared" si="143"/>
        <v>206</v>
      </c>
      <c r="D312" s="6">
        <f t="shared" si="159"/>
        <v>-3.2000000000000063E-2</v>
      </c>
      <c r="E312" s="7">
        <f t="shared" si="144"/>
        <v>4131028.9324976266</v>
      </c>
      <c r="F312" s="7">
        <f t="shared" si="160"/>
        <v>1581614.1073412951</v>
      </c>
      <c r="G312" s="7">
        <f t="shared" si="145"/>
        <v>15000</v>
      </c>
      <c r="H312" s="7">
        <f t="shared" si="170"/>
        <v>2819014.0705219903</v>
      </c>
      <c r="I312" s="14">
        <f t="shared" si="161"/>
        <v>27.292751156908526</v>
      </c>
      <c r="J312" s="14">
        <f t="shared" si="171"/>
        <v>15521.769074544745</v>
      </c>
      <c r="K312" s="18"/>
      <c r="L312" s="7">
        <f t="shared" si="146"/>
        <v>7542.4257517795395</v>
      </c>
      <c r="M312" s="7">
        <f t="shared" si="172"/>
        <v>1561282.1306183615</v>
      </c>
      <c r="N312" s="14">
        <f t="shared" si="162"/>
        <v>13.723569944185179</v>
      </c>
      <c r="O312" s="13">
        <f t="shared" si="173"/>
        <v>9960.2158279121159</v>
      </c>
      <c r="P312" s="7">
        <f t="shared" si="163"/>
        <v>5474099.5717049129</v>
      </c>
      <c r="Q312" s="12">
        <f t="shared" si="168"/>
        <v>302</v>
      </c>
      <c r="R312" s="9">
        <v>549.59648126946331</v>
      </c>
      <c r="S312" s="11">
        <f t="shared" si="169"/>
        <v>-3.2000000000000063E-2</v>
      </c>
      <c r="T312" s="10">
        <f t="shared" si="164"/>
        <v>10275095.61839639</v>
      </c>
      <c r="U312" s="10">
        <f t="shared" si="174"/>
        <v>18423400.472786203</v>
      </c>
      <c r="V312" s="10">
        <f t="shared" si="165"/>
        <v>1000</v>
      </c>
      <c r="W312" s="10">
        <f t="shared" si="166"/>
        <v>796105.61333534098</v>
      </c>
      <c r="X312" s="9">
        <f t="shared" si="147"/>
        <v>1.8195167437939017</v>
      </c>
      <c r="Y312" s="9">
        <f t="shared" si="175"/>
        <v>33523.505154598795</v>
      </c>
      <c r="AA312" s="10">
        <f t="shared" si="148"/>
        <v>7542.4257517795395</v>
      </c>
      <c r="AB312" s="10">
        <f t="shared" si="176"/>
        <v>2285355.0027891956</v>
      </c>
      <c r="AC312" s="23"/>
      <c r="AD312" s="25">
        <f t="shared" si="149"/>
        <v>-7542.4257517795395</v>
      </c>
      <c r="AE312" s="25">
        <f t="shared" si="150"/>
        <v>-7542.4257517795395</v>
      </c>
      <c r="AF312" s="25">
        <f t="shared" si="151"/>
        <v>-15000</v>
      </c>
      <c r="AG312" s="25">
        <f t="shared" si="152"/>
        <v>0</v>
      </c>
      <c r="AH312" s="25">
        <f t="shared" si="153"/>
        <v>0</v>
      </c>
      <c r="AI312" s="25">
        <f t="shared" si="154"/>
        <v>0</v>
      </c>
      <c r="AJ312" s="25">
        <f t="shared" si="155"/>
        <v>0</v>
      </c>
      <c r="AK312" s="25">
        <f t="shared" si="156"/>
        <v>0</v>
      </c>
      <c r="AL312" s="25">
        <f t="shared" si="157"/>
        <v>0</v>
      </c>
      <c r="AM312" s="25">
        <f t="shared" si="158"/>
        <v>0</v>
      </c>
    </row>
    <row r="313" spans="1:39" x14ac:dyDescent="0.3">
      <c r="A313" s="4">
        <f t="shared" si="167"/>
        <v>304</v>
      </c>
      <c r="B313">
        <v>513.87270998694828</v>
      </c>
      <c r="C313" s="5">
        <f t="shared" si="143"/>
        <v>207</v>
      </c>
      <c r="D313" s="6">
        <f t="shared" si="159"/>
        <v>-6.499999999999985E-2</v>
      </c>
      <c r="E313" s="7">
        <f t="shared" si="144"/>
        <v>4173059.452901484</v>
      </c>
      <c r="F313" s="7">
        <f t="shared" si="160"/>
        <v>1479744.1903641112</v>
      </c>
      <c r="G313" s="7">
        <f t="shared" si="145"/>
        <v>15000</v>
      </c>
      <c r="H313" s="7">
        <f t="shared" si="170"/>
        <v>2834014.0705219903</v>
      </c>
      <c r="I313" s="14">
        <f t="shared" si="161"/>
        <v>29.190108189206974</v>
      </c>
      <c r="J313" s="14">
        <f t="shared" si="171"/>
        <v>15550.959182733952</v>
      </c>
      <c r="K313" s="18"/>
      <c r="L313" s="7">
        <f t="shared" si="146"/>
        <v>7542.4257517795395</v>
      </c>
      <c r="M313" s="7">
        <f t="shared" si="172"/>
        <v>1568824.556370141</v>
      </c>
      <c r="N313" s="14">
        <f t="shared" si="162"/>
        <v>14.677614913567034</v>
      </c>
      <c r="O313" s="13">
        <f t="shared" si="173"/>
        <v>9974.8934428256835</v>
      </c>
      <c r="P313" s="7">
        <f t="shared" si="163"/>
        <v>5125825.5252958741</v>
      </c>
      <c r="Q313" s="12">
        <f t="shared" si="168"/>
        <v>303</v>
      </c>
      <c r="R313" s="9">
        <v>513.87270998694828</v>
      </c>
      <c r="S313" s="11">
        <f t="shared" si="169"/>
        <v>-6.499999999999985E-2</v>
      </c>
      <c r="T313" s="10">
        <f t="shared" si="164"/>
        <v>10368326.69451607</v>
      </c>
      <c r="U313" s="10">
        <f t="shared" si="174"/>
        <v>17226814.442055102</v>
      </c>
      <c r="V313" s="10">
        <f t="shared" si="165"/>
        <v>1000</v>
      </c>
      <c r="W313" s="10">
        <f t="shared" si="166"/>
        <v>797105.61333534098</v>
      </c>
      <c r="X313" s="9">
        <f t="shared" si="147"/>
        <v>1.9460072126137984</v>
      </c>
      <c r="Y313" s="9">
        <f t="shared" si="175"/>
        <v>33525.451161811412</v>
      </c>
      <c r="AA313" s="10">
        <f t="shared" si="148"/>
        <v>7542.4257517795395</v>
      </c>
      <c r="AB313" s="10">
        <f t="shared" si="176"/>
        <v>2292897.4285409753</v>
      </c>
      <c r="AC313" s="23"/>
      <c r="AD313" s="25">
        <f t="shared" si="149"/>
        <v>-7542.4257517795395</v>
      </c>
      <c r="AE313" s="25">
        <f t="shared" si="150"/>
        <v>-7542.4257517795395</v>
      </c>
      <c r="AF313" s="25">
        <f t="shared" si="151"/>
        <v>-15000</v>
      </c>
      <c r="AG313" s="25">
        <f t="shared" si="152"/>
        <v>0</v>
      </c>
      <c r="AH313" s="25">
        <f t="shared" si="153"/>
        <v>0</v>
      </c>
      <c r="AI313" s="25">
        <f t="shared" si="154"/>
        <v>0</v>
      </c>
      <c r="AJ313" s="25">
        <f t="shared" si="155"/>
        <v>0</v>
      </c>
      <c r="AK313" s="25">
        <f t="shared" si="156"/>
        <v>0</v>
      </c>
      <c r="AL313" s="25">
        <f t="shared" si="157"/>
        <v>0</v>
      </c>
      <c r="AM313" s="25">
        <f t="shared" si="158"/>
        <v>0</v>
      </c>
    </row>
    <row r="314" spans="1:39" x14ac:dyDescent="0.3">
      <c r="A314" s="4">
        <f t="shared" si="167"/>
        <v>305</v>
      </c>
      <c r="B314">
        <v>563.71836285568224</v>
      </c>
      <c r="C314" s="5">
        <f t="shared" si="143"/>
        <v>208</v>
      </c>
      <c r="D314" s="6">
        <f t="shared" si="159"/>
        <v>9.6999999999999961E-2</v>
      </c>
      <c r="E314" s="7">
        <f t="shared" si="144"/>
        <v>4215440.2276420407</v>
      </c>
      <c r="F314" s="7">
        <f t="shared" si="160"/>
        <v>1624376.37682943</v>
      </c>
      <c r="G314" s="7">
        <f t="shared" si="145"/>
        <v>15000</v>
      </c>
      <c r="H314" s="7">
        <f t="shared" si="170"/>
        <v>2849014.0705219903</v>
      </c>
      <c r="I314" s="14">
        <f t="shared" si="161"/>
        <v>26.609032077672722</v>
      </c>
      <c r="J314" s="14">
        <f t="shared" si="171"/>
        <v>15577.568214811625</v>
      </c>
      <c r="K314" s="18"/>
      <c r="L314" s="7">
        <f t="shared" si="146"/>
        <v>7542.4257517795395</v>
      </c>
      <c r="M314" s="7">
        <f t="shared" si="172"/>
        <v>1576366.9821219204</v>
      </c>
      <c r="N314" s="14">
        <f t="shared" si="162"/>
        <v>13.379776584837771</v>
      </c>
      <c r="O314" s="13">
        <f t="shared" si="173"/>
        <v>9988.2732194105211</v>
      </c>
      <c r="P314" s="7">
        <f t="shared" si="163"/>
        <v>5630573.0270013539</v>
      </c>
      <c r="Q314" s="12">
        <f t="shared" si="168"/>
        <v>304</v>
      </c>
      <c r="R314" s="9">
        <v>563.71836285568224</v>
      </c>
      <c r="S314" s="11">
        <f t="shared" si="169"/>
        <v>9.6999999999999961E-2</v>
      </c>
      <c r="T314" s="10">
        <f t="shared" si="164"/>
        <v>10462334.69627008</v>
      </c>
      <c r="U314" s="10">
        <f t="shared" si="174"/>
        <v>18898912.442934446</v>
      </c>
      <c r="V314" s="10">
        <f t="shared" si="165"/>
        <v>1000</v>
      </c>
      <c r="W314" s="10">
        <f t="shared" si="166"/>
        <v>798105.61333534098</v>
      </c>
      <c r="X314" s="9">
        <f t="shared" si="147"/>
        <v>1.7739354718448481</v>
      </c>
      <c r="Y314" s="9">
        <f t="shared" si="175"/>
        <v>33527.225097283255</v>
      </c>
      <c r="AA314" s="10">
        <f t="shared" si="148"/>
        <v>7542.4257517795395</v>
      </c>
      <c r="AB314" s="10">
        <f t="shared" si="176"/>
        <v>2300439.854292755</v>
      </c>
      <c r="AC314" s="23"/>
      <c r="AD314" s="25">
        <f t="shared" si="149"/>
        <v>-7542.4257517795395</v>
      </c>
      <c r="AE314" s="25">
        <f t="shared" si="150"/>
        <v>-7542.4257517795395</v>
      </c>
      <c r="AF314" s="25">
        <f t="shared" si="151"/>
        <v>-15000</v>
      </c>
      <c r="AG314" s="25">
        <f t="shared" si="152"/>
        <v>0</v>
      </c>
      <c r="AH314" s="25">
        <f t="shared" si="153"/>
        <v>0</v>
      </c>
      <c r="AI314" s="25">
        <f t="shared" si="154"/>
        <v>0</v>
      </c>
      <c r="AJ314" s="25">
        <f t="shared" si="155"/>
        <v>0</v>
      </c>
      <c r="AK314" s="25">
        <f t="shared" si="156"/>
        <v>0</v>
      </c>
      <c r="AL314" s="25">
        <f t="shared" si="157"/>
        <v>0</v>
      </c>
      <c r="AM314" s="25">
        <f t="shared" si="158"/>
        <v>0</v>
      </c>
    </row>
    <row r="315" spans="1:39" x14ac:dyDescent="0.3">
      <c r="A315" s="4">
        <f t="shared" si="167"/>
        <v>306</v>
      </c>
      <c r="B315">
        <v>599.79633807844596</v>
      </c>
      <c r="C315" s="5">
        <f t="shared" si="143"/>
        <v>209</v>
      </c>
      <c r="D315" s="6">
        <f t="shared" si="159"/>
        <v>6.4000000000000085E-2</v>
      </c>
      <c r="E315" s="7">
        <f t="shared" si="144"/>
        <v>4258174.1755054351</v>
      </c>
      <c r="F315" s="7">
        <f t="shared" si="160"/>
        <v>1729400.4649465135</v>
      </c>
      <c r="G315" s="7">
        <f t="shared" si="145"/>
        <v>15000</v>
      </c>
      <c r="H315" s="7">
        <f t="shared" si="170"/>
        <v>2864014.0705219903</v>
      </c>
      <c r="I315" s="14">
        <f t="shared" si="161"/>
        <v>25.008488794805189</v>
      </c>
      <c r="J315" s="14">
        <f t="shared" si="171"/>
        <v>15602.57670360643</v>
      </c>
      <c r="K315" s="18"/>
      <c r="L315" s="7">
        <f t="shared" si="146"/>
        <v>7542.4257517795395</v>
      </c>
      <c r="M315" s="7">
        <f t="shared" si="172"/>
        <v>1583909.4078736999</v>
      </c>
      <c r="N315" s="14">
        <f t="shared" si="162"/>
        <v>12.574977993268581</v>
      </c>
      <c r="O315" s="13">
        <f t="shared" si="173"/>
        <v>10000.84819740379</v>
      </c>
      <c r="P315" s="7">
        <f t="shared" si="163"/>
        <v>5998472.1264812201</v>
      </c>
      <c r="Q315" s="12">
        <f t="shared" si="168"/>
        <v>305</v>
      </c>
      <c r="R315" s="9">
        <v>599.79633807844596</v>
      </c>
      <c r="S315" s="11">
        <f t="shared" si="169"/>
        <v>6.4000000000000085E-2</v>
      </c>
      <c r="T315" s="10">
        <f t="shared" si="164"/>
        <v>10557126.098038709</v>
      </c>
      <c r="U315" s="10">
        <f t="shared" si="174"/>
        <v>20109506.839282252</v>
      </c>
      <c r="V315" s="10">
        <f t="shared" si="165"/>
        <v>1000</v>
      </c>
      <c r="W315" s="10">
        <f t="shared" si="166"/>
        <v>799105.61333534098</v>
      </c>
      <c r="X315" s="9">
        <f t="shared" si="147"/>
        <v>1.6672325863203459</v>
      </c>
      <c r="Y315" s="9">
        <f t="shared" si="175"/>
        <v>33528.892329869574</v>
      </c>
      <c r="AA315" s="10">
        <f t="shared" si="148"/>
        <v>7542.4257517795395</v>
      </c>
      <c r="AB315" s="10">
        <f t="shared" si="176"/>
        <v>2307982.2800445347</v>
      </c>
      <c r="AC315" s="23"/>
      <c r="AD315" s="25">
        <f t="shared" si="149"/>
        <v>-7542.4257517795395</v>
      </c>
      <c r="AE315" s="25">
        <f t="shared" si="150"/>
        <v>-7542.4257517795395</v>
      </c>
      <c r="AF315" s="25">
        <f t="shared" si="151"/>
        <v>-15000</v>
      </c>
      <c r="AG315" s="25">
        <f t="shared" si="152"/>
        <v>0</v>
      </c>
      <c r="AH315" s="25">
        <f t="shared" si="153"/>
        <v>0</v>
      </c>
      <c r="AI315" s="25">
        <f t="shared" si="154"/>
        <v>0</v>
      </c>
      <c r="AJ315" s="25">
        <f t="shared" si="155"/>
        <v>0</v>
      </c>
      <c r="AK315" s="25">
        <f t="shared" si="156"/>
        <v>0</v>
      </c>
      <c r="AL315" s="25">
        <f t="shared" si="157"/>
        <v>0</v>
      </c>
      <c r="AM315" s="25">
        <f t="shared" si="158"/>
        <v>0</v>
      </c>
    </row>
    <row r="316" spans="1:39" x14ac:dyDescent="0.3">
      <c r="A316" s="4">
        <f t="shared" si="167"/>
        <v>307</v>
      </c>
      <c r="B316">
        <v>624.38798793966214</v>
      </c>
      <c r="C316" s="5">
        <f t="shared" si="143"/>
        <v>210</v>
      </c>
      <c r="D316" s="6">
        <f t="shared" si="159"/>
        <v>4.0999999999999828E-2</v>
      </c>
      <c r="E316" s="7">
        <f t="shared" si="144"/>
        <v>4301264.2396010254</v>
      </c>
      <c r="F316" s="7">
        <f t="shared" si="160"/>
        <v>1801346.8840093205</v>
      </c>
      <c r="G316" s="7">
        <f t="shared" si="145"/>
        <v>15000</v>
      </c>
      <c r="H316" s="7">
        <f t="shared" si="170"/>
        <v>2879014.0705219903</v>
      </c>
      <c r="I316" s="14">
        <f t="shared" si="161"/>
        <v>24.023524298564066</v>
      </c>
      <c r="J316" s="14">
        <f t="shared" si="171"/>
        <v>15626.600227904994</v>
      </c>
      <c r="K316" s="18"/>
      <c r="L316" s="7">
        <f t="shared" si="146"/>
        <v>7542.4257517795395</v>
      </c>
      <c r="M316" s="7">
        <f t="shared" si="172"/>
        <v>1591451.8336254794</v>
      </c>
      <c r="N316" s="14">
        <f t="shared" si="162"/>
        <v>12.079709887866073</v>
      </c>
      <c r="O316" s="13">
        <f t="shared" si="173"/>
        <v>10012.927907291656</v>
      </c>
      <c r="P316" s="7">
        <f t="shared" si="163"/>
        <v>6251951.9094187291</v>
      </c>
      <c r="Q316" s="12">
        <f t="shared" si="168"/>
        <v>306</v>
      </c>
      <c r="R316" s="9">
        <v>624.38798793966214</v>
      </c>
      <c r="S316" s="11">
        <f t="shared" si="169"/>
        <v>4.0999999999999828E-2</v>
      </c>
      <c r="T316" s="10">
        <f t="shared" si="164"/>
        <v>10652707.428155411</v>
      </c>
      <c r="U316" s="10">
        <f t="shared" si="174"/>
        <v>20935037.619692821</v>
      </c>
      <c r="V316" s="10">
        <f t="shared" si="165"/>
        <v>1000</v>
      </c>
      <c r="W316" s="10">
        <f t="shared" si="166"/>
        <v>800105.61333534098</v>
      </c>
      <c r="X316" s="9">
        <f t="shared" si="147"/>
        <v>1.6015682865709377</v>
      </c>
      <c r="Y316" s="9">
        <f t="shared" si="175"/>
        <v>33530.493898156143</v>
      </c>
      <c r="AA316" s="10">
        <f t="shared" si="148"/>
        <v>7542.4257517795395</v>
      </c>
      <c r="AB316" s="10">
        <f t="shared" si="176"/>
        <v>2315524.7057963144</v>
      </c>
      <c r="AC316" s="23"/>
      <c r="AD316" s="25">
        <f t="shared" si="149"/>
        <v>-7542.4257517795395</v>
      </c>
      <c r="AE316" s="25">
        <f t="shared" si="150"/>
        <v>-7542.4257517795395</v>
      </c>
      <c r="AF316" s="25">
        <f t="shared" si="151"/>
        <v>-15000</v>
      </c>
      <c r="AG316" s="25">
        <f t="shared" si="152"/>
        <v>0</v>
      </c>
      <c r="AH316" s="25">
        <f t="shared" si="153"/>
        <v>0</v>
      </c>
      <c r="AI316" s="25">
        <f t="shared" si="154"/>
        <v>0</v>
      </c>
      <c r="AJ316" s="25">
        <f t="shared" si="155"/>
        <v>0</v>
      </c>
      <c r="AK316" s="25">
        <f t="shared" si="156"/>
        <v>0</v>
      </c>
      <c r="AL316" s="25">
        <f t="shared" si="157"/>
        <v>0</v>
      </c>
      <c r="AM316" s="25">
        <f t="shared" si="158"/>
        <v>0</v>
      </c>
    </row>
    <row r="317" spans="1:39" x14ac:dyDescent="0.3">
      <c r="A317" s="4">
        <f t="shared" si="167"/>
        <v>308</v>
      </c>
      <c r="B317">
        <v>643.74401556579164</v>
      </c>
      <c r="C317" s="5">
        <f t="shared" si="143"/>
        <v>211</v>
      </c>
      <c r="D317" s="6">
        <f t="shared" si="159"/>
        <v>3.0999999999999962E-2</v>
      </c>
      <c r="E317" s="7">
        <f t="shared" si="144"/>
        <v>4344713.387564077</v>
      </c>
      <c r="F317" s="7">
        <f t="shared" si="160"/>
        <v>1858219.6374136093</v>
      </c>
      <c r="G317" s="7">
        <f t="shared" si="145"/>
        <v>15000</v>
      </c>
      <c r="H317" s="7">
        <f t="shared" si="170"/>
        <v>2894014.0705219903</v>
      </c>
      <c r="I317" s="14">
        <f t="shared" si="161"/>
        <v>23.301187486483091</v>
      </c>
      <c r="J317" s="14">
        <f t="shared" si="171"/>
        <v>15649.901415391476</v>
      </c>
      <c r="K317" s="18"/>
      <c r="L317" s="7">
        <f t="shared" si="146"/>
        <v>7542.4257517795395</v>
      </c>
      <c r="M317" s="7">
        <f t="shared" si="172"/>
        <v>1598994.2593772588</v>
      </c>
      <c r="N317" s="14">
        <f t="shared" si="162"/>
        <v>11.716498436339547</v>
      </c>
      <c r="O317" s="13">
        <f t="shared" si="173"/>
        <v>10024.644405727995</v>
      </c>
      <c r="P317" s="7">
        <f t="shared" si="163"/>
        <v>6453304.8443624889</v>
      </c>
      <c r="Q317" s="12">
        <f t="shared" si="168"/>
        <v>307</v>
      </c>
      <c r="R317" s="9">
        <v>643.74401556579164</v>
      </c>
      <c r="S317" s="11">
        <f t="shared" si="169"/>
        <v>3.0999999999999962E-2</v>
      </c>
      <c r="T317" s="10">
        <f t="shared" si="164"/>
        <v>10749085.269356417</v>
      </c>
      <c r="U317" s="10">
        <f t="shared" si="174"/>
        <v>21585054.785903297</v>
      </c>
      <c r="V317" s="10">
        <f t="shared" si="165"/>
        <v>1000</v>
      </c>
      <c r="W317" s="10">
        <f t="shared" si="166"/>
        <v>801105.61333534098</v>
      </c>
      <c r="X317" s="9">
        <f t="shared" si="147"/>
        <v>1.5534124990988727</v>
      </c>
      <c r="Y317" s="9">
        <f t="shared" si="175"/>
        <v>33532.047310655238</v>
      </c>
      <c r="AA317" s="10">
        <f t="shared" si="148"/>
        <v>7542.4257517795395</v>
      </c>
      <c r="AB317" s="10">
        <f t="shared" si="176"/>
        <v>2323067.1315480941</v>
      </c>
      <c r="AC317" s="23"/>
      <c r="AD317" s="25">
        <f t="shared" si="149"/>
        <v>-7542.4257517795395</v>
      </c>
      <c r="AE317" s="25">
        <f t="shared" si="150"/>
        <v>-7542.4257517795395</v>
      </c>
      <c r="AF317" s="25">
        <f t="shared" si="151"/>
        <v>-15000</v>
      </c>
      <c r="AG317" s="25">
        <f t="shared" si="152"/>
        <v>0</v>
      </c>
      <c r="AH317" s="25">
        <f t="shared" si="153"/>
        <v>0</v>
      </c>
      <c r="AI317" s="25">
        <f t="shared" si="154"/>
        <v>0</v>
      </c>
      <c r="AJ317" s="25">
        <f t="shared" si="155"/>
        <v>0</v>
      </c>
      <c r="AK317" s="25">
        <f t="shared" si="156"/>
        <v>0</v>
      </c>
      <c r="AL317" s="25">
        <f t="shared" si="157"/>
        <v>0</v>
      </c>
      <c r="AM317" s="25">
        <f t="shared" si="158"/>
        <v>0</v>
      </c>
    </row>
    <row r="318" spans="1:39" x14ac:dyDescent="0.3">
      <c r="A318" s="4">
        <f t="shared" si="167"/>
        <v>309</v>
      </c>
      <c r="B318">
        <v>702.32472098227868</v>
      </c>
      <c r="C318" s="5">
        <f t="shared" si="143"/>
        <v>212</v>
      </c>
      <c r="D318" s="6">
        <f t="shared" si="159"/>
        <v>9.0999999999999998E-2</v>
      </c>
      <c r="E318" s="7">
        <f t="shared" si="144"/>
        <v>4388524.6117601544</v>
      </c>
      <c r="F318" s="7">
        <f t="shared" si="160"/>
        <v>2028408.6244182477</v>
      </c>
      <c r="G318" s="7">
        <f t="shared" si="145"/>
        <v>15000</v>
      </c>
      <c r="H318" s="7">
        <f t="shared" si="170"/>
        <v>2909014.0705219903</v>
      </c>
      <c r="I318" s="14">
        <f t="shared" si="161"/>
        <v>21.357642059104574</v>
      </c>
      <c r="J318" s="14">
        <f t="shared" si="171"/>
        <v>15671.259057450581</v>
      </c>
      <c r="K318" s="18"/>
      <c r="L318" s="7">
        <f t="shared" si="146"/>
        <v>7542.4257517795395</v>
      </c>
      <c r="M318" s="7">
        <f t="shared" si="172"/>
        <v>1606536.6851290383</v>
      </c>
      <c r="N318" s="14">
        <f t="shared" si="162"/>
        <v>10.739228630925343</v>
      </c>
      <c r="O318" s="13">
        <f t="shared" si="173"/>
        <v>10035.383634358921</v>
      </c>
      <c r="P318" s="7">
        <f t="shared" si="163"/>
        <v>7048098.0109512545</v>
      </c>
      <c r="Q318" s="12">
        <f t="shared" si="168"/>
        <v>308</v>
      </c>
      <c r="R318" s="9">
        <v>702.32472098227868</v>
      </c>
      <c r="S318" s="11">
        <f t="shared" si="169"/>
        <v>9.0999999999999998E-2</v>
      </c>
      <c r="T318" s="10">
        <f t="shared" si="164"/>
        <v>10846266.259234097</v>
      </c>
      <c r="U318" s="10">
        <f t="shared" si="174"/>
        <v>23550385.771420497</v>
      </c>
      <c r="V318" s="10">
        <f t="shared" si="165"/>
        <v>1000</v>
      </c>
      <c r="W318" s="10">
        <f t="shared" si="166"/>
        <v>802105.61333534098</v>
      </c>
      <c r="X318" s="9">
        <f t="shared" si="147"/>
        <v>1.423842803940305</v>
      </c>
      <c r="Y318" s="9">
        <f t="shared" si="175"/>
        <v>33533.471153459177</v>
      </c>
      <c r="AA318" s="10">
        <f t="shared" si="148"/>
        <v>7542.4257517795395</v>
      </c>
      <c r="AB318" s="10">
        <f t="shared" si="176"/>
        <v>2330609.5572998738</v>
      </c>
      <c r="AC318" s="23"/>
      <c r="AD318" s="25">
        <f t="shared" si="149"/>
        <v>-7542.4257517795395</v>
      </c>
      <c r="AE318" s="25">
        <f t="shared" si="150"/>
        <v>-7542.4257517795395</v>
      </c>
      <c r="AF318" s="25">
        <f t="shared" si="151"/>
        <v>-15000</v>
      </c>
      <c r="AG318" s="25">
        <f t="shared" si="152"/>
        <v>0</v>
      </c>
      <c r="AH318" s="25">
        <f t="shared" si="153"/>
        <v>0</v>
      </c>
      <c r="AI318" s="25">
        <f t="shared" si="154"/>
        <v>0</v>
      </c>
      <c r="AJ318" s="25">
        <f t="shared" si="155"/>
        <v>0</v>
      </c>
      <c r="AK318" s="25">
        <f t="shared" si="156"/>
        <v>0</v>
      </c>
      <c r="AL318" s="25">
        <f t="shared" si="157"/>
        <v>0</v>
      </c>
      <c r="AM318" s="25">
        <f t="shared" si="158"/>
        <v>0</v>
      </c>
    </row>
    <row r="319" spans="1:39" x14ac:dyDescent="0.3">
      <c r="A319" s="4">
        <f t="shared" si="167"/>
        <v>310</v>
      </c>
      <c r="B319">
        <v>639.81782081485585</v>
      </c>
      <c r="C319" s="5">
        <f t="shared" si="143"/>
        <v>213</v>
      </c>
      <c r="D319" s="6">
        <f t="shared" si="159"/>
        <v>-8.9000000000000037E-2</v>
      </c>
      <c r="E319" s="7">
        <f t="shared" si="144"/>
        <v>4432700.9294912005</v>
      </c>
      <c r="F319" s="7">
        <f t="shared" si="160"/>
        <v>1848791.2568450235</v>
      </c>
      <c r="G319" s="7">
        <f t="shared" si="145"/>
        <v>15000</v>
      </c>
      <c r="H319" s="7">
        <f t="shared" si="170"/>
        <v>2924014.0705219903</v>
      </c>
      <c r="I319" s="14">
        <f t="shared" si="161"/>
        <v>23.444173500663638</v>
      </c>
      <c r="J319" s="14">
        <f t="shared" si="171"/>
        <v>15694.703230951245</v>
      </c>
      <c r="K319" s="18"/>
      <c r="L319" s="7">
        <f t="shared" si="146"/>
        <v>7542.4257517795395</v>
      </c>
      <c r="M319" s="7">
        <f t="shared" si="172"/>
        <v>1614079.1108808178</v>
      </c>
      <c r="N319" s="14">
        <f t="shared" si="162"/>
        <v>11.788395862706194</v>
      </c>
      <c r="O319" s="13">
        <f t="shared" si="173"/>
        <v>10047.172030221627</v>
      </c>
      <c r="P319" s="7">
        <f t="shared" si="163"/>
        <v>6428359.7137283729</v>
      </c>
      <c r="Q319" s="12">
        <f t="shared" si="168"/>
        <v>309</v>
      </c>
      <c r="R319" s="9">
        <v>639.81782081485585</v>
      </c>
      <c r="S319" s="11">
        <f t="shared" si="169"/>
        <v>-8.9000000000000037E-2</v>
      </c>
      <c r="T319" s="10">
        <f t="shared" si="164"/>
        <v>10944257.09069409</v>
      </c>
      <c r="U319" s="10">
        <f t="shared" si="174"/>
        <v>21455312.437764071</v>
      </c>
      <c r="V319" s="10">
        <f t="shared" si="165"/>
        <v>1000</v>
      </c>
      <c r="W319" s="10">
        <f t="shared" si="166"/>
        <v>803105.61333534098</v>
      </c>
      <c r="X319" s="9">
        <f t="shared" si="147"/>
        <v>1.5629449000442426</v>
      </c>
      <c r="Y319" s="9">
        <f t="shared" si="175"/>
        <v>33535.034098359218</v>
      </c>
      <c r="AA319" s="10">
        <f t="shared" si="148"/>
        <v>7542.4257517795395</v>
      </c>
      <c r="AB319" s="10">
        <f t="shared" si="176"/>
        <v>2338151.9830516535</v>
      </c>
      <c r="AC319" s="23"/>
      <c r="AD319" s="25">
        <f t="shared" si="149"/>
        <v>-7542.4257517795395</v>
      </c>
      <c r="AE319" s="25">
        <f t="shared" si="150"/>
        <v>-7542.4257517795395</v>
      </c>
      <c r="AF319" s="25">
        <f t="shared" si="151"/>
        <v>-15000</v>
      </c>
      <c r="AG319" s="25">
        <f t="shared" si="152"/>
        <v>0</v>
      </c>
      <c r="AH319" s="25">
        <f t="shared" si="153"/>
        <v>0</v>
      </c>
      <c r="AI319" s="25">
        <f t="shared" si="154"/>
        <v>0</v>
      </c>
      <c r="AJ319" s="25">
        <f t="shared" si="155"/>
        <v>0</v>
      </c>
      <c r="AK319" s="25">
        <f t="shared" si="156"/>
        <v>0</v>
      </c>
      <c r="AL319" s="25">
        <f t="shared" si="157"/>
        <v>0</v>
      </c>
      <c r="AM319" s="25">
        <f t="shared" si="158"/>
        <v>0</v>
      </c>
    </row>
    <row r="320" spans="1:39" x14ac:dyDescent="0.3">
      <c r="A320" s="4">
        <f t="shared" si="167"/>
        <v>311</v>
      </c>
      <c r="B320">
        <v>715.9561414918237</v>
      </c>
      <c r="C320" s="5">
        <f t="shared" si="143"/>
        <v>214</v>
      </c>
      <c r="D320" s="6">
        <f t="shared" si="159"/>
        <v>0.11900000000000001</v>
      </c>
      <c r="E320" s="7">
        <f t="shared" si="144"/>
        <v>4477245.3832033398</v>
      </c>
      <c r="F320" s="7">
        <f t="shared" si="160"/>
        <v>2069916.4164095812</v>
      </c>
      <c r="G320" s="7">
        <f t="shared" si="145"/>
        <v>15000</v>
      </c>
      <c r="H320" s="7">
        <f t="shared" si="170"/>
        <v>2939014.0705219903</v>
      </c>
      <c r="I320" s="14">
        <f t="shared" si="161"/>
        <v>20.951004022040784</v>
      </c>
      <c r="J320" s="14">
        <f t="shared" si="171"/>
        <v>15715.654234973286</v>
      </c>
      <c r="K320" s="18"/>
      <c r="L320" s="7">
        <f t="shared" si="146"/>
        <v>7542.4257517795395</v>
      </c>
      <c r="M320" s="7">
        <f t="shared" si="172"/>
        <v>1621621.5366325972</v>
      </c>
      <c r="N320" s="14">
        <f t="shared" si="162"/>
        <v>10.534759484098474</v>
      </c>
      <c r="O320" s="13">
        <f t="shared" si="173"/>
        <v>10057.706789705726</v>
      </c>
      <c r="P320" s="7">
        <f t="shared" si="163"/>
        <v>7200876.9454138288</v>
      </c>
      <c r="Q320" s="12">
        <f t="shared" si="168"/>
        <v>310</v>
      </c>
      <c r="R320" s="9">
        <v>715.9561414918237</v>
      </c>
      <c r="S320" s="11">
        <f t="shared" si="169"/>
        <v>0.11900000000000001</v>
      </c>
      <c r="T320" s="10">
        <f t="shared" si="164"/>
        <v>11043064.512416255</v>
      </c>
      <c r="U320" s="10">
        <f t="shared" si="174"/>
        <v>24009613.617857996</v>
      </c>
      <c r="V320" s="10">
        <f t="shared" si="165"/>
        <v>1000</v>
      </c>
      <c r="W320" s="10">
        <f t="shared" si="166"/>
        <v>804105.61333534098</v>
      </c>
      <c r="X320" s="9">
        <f t="shared" si="147"/>
        <v>1.3967336014693856</v>
      </c>
      <c r="Y320" s="9">
        <f t="shared" si="175"/>
        <v>33536.430831960686</v>
      </c>
      <c r="AA320" s="10">
        <f t="shared" si="148"/>
        <v>7542.4257517795395</v>
      </c>
      <c r="AB320" s="10">
        <f t="shared" si="176"/>
        <v>2345694.4088034332</v>
      </c>
      <c r="AC320" s="23"/>
      <c r="AD320" s="25">
        <f t="shared" si="149"/>
        <v>-7542.4257517795395</v>
      </c>
      <c r="AE320" s="25">
        <f t="shared" si="150"/>
        <v>-7542.4257517795395</v>
      </c>
      <c r="AF320" s="25">
        <f t="shared" si="151"/>
        <v>-15000</v>
      </c>
      <c r="AG320" s="25">
        <f t="shared" si="152"/>
        <v>0</v>
      </c>
      <c r="AH320" s="25">
        <f t="shared" si="153"/>
        <v>0</v>
      </c>
      <c r="AI320" s="25">
        <f t="shared" si="154"/>
        <v>0</v>
      </c>
      <c r="AJ320" s="25">
        <f t="shared" si="155"/>
        <v>0</v>
      </c>
      <c r="AK320" s="25">
        <f t="shared" si="156"/>
        <v>0</v>
      </c>
      <c r="AL320" s="25">
        <f t="shared" si="157"/>
        <v>0</v>
      </c>
      <c r="AM320" s="25">
        <f t="shared" si="158"/>
        <v>0</v>
      </c>
    </row>
    <row r="321" spans="1:39" x14ac:dyDescent="0.3">
      <c r="A321" s="4">
        <f t="shared" si="167"/>
        <v>312</v>
      </c>
      <c r="B321">
        <v>765.35711525475949</v>
      </c>
      <c r="C321" s="5">
        <f t="shared" si="143"/>
        <v>215</v>
      </c>
      <c r="D321" s="6">
        <f t="shared" si="159"/>
        <v>6.8999999999999936E-2</v>
      </c>
      <c r="E321" s="7">
        <f t="shared" si="144"/>
        <v>4522161.0406964095</v>
      </c>
      <c r="F321" s="7">
        <f t="shared" si="160"/>
        <v>2213809.649141842</v>
      </c>
      <c r="G321" s="7">
        <f t="shared" si="145"/>
        <v>15000</v>
      </c>
      <c r="H321" s="7">
        <f t="shared" si="170"/>
        <v>2954014.0705219903</v>
      </c>
      <c r="I321" s="14">
        <f t="shared" si="161"/>
        <v>19.598694127259858</v>
      </c>
      <c r="J321" s="14">
        <f t="shared" si="171"/>
        <v>15735.252929100547</v>
      </c>
      <c r="K321" s="18"/>
      <c r="L321" s="7">
        <f t="shared" si="146"/>
        <v>7542.4257517795395</v>
      </c>
      <c r="M321" s="7">
        <f t="shared" si="172"/>
        <v>1629163.9623843767</v>
      </c>
      <c r="N321" s="14">
        <f t="shared" si="162"/>
        <v>9.8547796857796772</v>
      </c>
      <c r="O321" s="13">
        <f t="shared" si="173"/>
        <v>10067.561569391506</v>
      </c>
      <c r="P321" s="7">
        <f t="shared" si="163"/>
        <v>7705279.8803991619</v>
      </c>
      <c r="Q321" s="12">
        <f t="shared" si="168"/>
        <v>311</v>
      </c>
      <c r="R321" s="9">
        <v>765.35711525475949</v>
      </c>
      <c r="S321" s="11">
        <f t="shared" si="169"/>
        <v>6.8999999999999936E-2</v>
      </c>
      <c r="T321" s="10">
        <f t="shared" si="164"/>
        <v>11142695.329319431</v>
      </c>
      <c r="U321" s="10">
        <f t="shared" si="174"/>
        <v>25667345.957490198</v>
      </c>
      <c r="V321" s="10">
        <f t="shared" si="165"/>
        <v>1000</v>
      </c>
      <c r="W321" s="10">
        <f t="shared" si="166"/>
        <v>805105.61333534098</v>
      </c>
      <c r="X321" s="9">
        <f t="shared" si="147"/>
        <v>1.3065796084839905</v>
      </c>
      <c r="Y321" s="9">
        <f t="shared" si="175"/>
        <v>33537.737411569171</v>
      </c>
      <c r="AA321" s="10">
        <f t="shared" si="148"/>
        <v>7542.4257517795395</v>
      </c>
      <c r="AB321" s="10">
        <f t="shared" si="176"/>
        <v>2353236.8345552129</v>
      </c>
      <c r="AC321" s="23"/>
      <c r="AD321" s="25">
        <f t="shared" si="149"/>
        <v>-7542.4257517795395</v>
      </c>
      <c r="AE321" s="25">
        <f t="shared" si="150"/>
        <v>-7542.4257517795395</v>
      </c>
      <c r="AF321" s="25">
        <f t="shared" si="151"/>
        <v>-15000</v>
      </c>
      <c r="AG321" s="25">
        <f t="shared" si="152"/>
        <v>0</v>
      </c>
      <c r="AH321" s="25">
        <f t="shared" si="153"/>
        <v>0</v>
      </c>
      <c r="AI321" s="25">
        <f t="shared" si="154"/>
        <v>0</v>
      </c>
      <c r="AJ321" s="25">
        <f t="shared" si="155"/>
        <v>0</v>
      </c>
      <c r="AK321" s="25">
        <f t="shared" si="156"/>
        <v>0</v>
      </c>
      <c r="AL321" s="25">
        <f t="shared" si="157"/>
        <v>0</v>
      </c>
      <c r="AM321" s="25">
        <f t="shared" si="158"/>
        <v>0</v>
      </c>
    </row>
    <row r="322" spans="1:39" x14ac:dyDescent="0.3">
      <c r="A322" s="4">
        <f t="shared" si="167"/>
        <v>313</v>
      </c>
      <c r="B322">
        <v>808.21711370902608</v>
      </c>
      <c r="C322" s="5">
        <f t="shared" si="143"/>
        <v>216</v>
      </c>
      <c r="D322" s="6">
        <f t="shared" si="159"/>
        <v>5.6000000000000071E-2</v>
      </c>
      <c r="E322" s="7">
        <f t="shared" si="144"/>
        <v>4567450.9953352567</v>
      </c>
      <c r="F322" s="7">
        <f t="shared" si="160"/>
        <v>2338838.9894937854</v>
      </c>
      <c r="G322" s="7">
        <f t="shared" si="145"/>
        <v>15000</v>
      </c>
      <c r="H322" s="7">
        <f t="shared" si="170"/>
        <v>2969014.0705219903</v>
      </c>
      <c r="I322" s="14">
        <f t="shared" si="161"/>
        <v>18.559369438693043</v>
      </c>
      <c r="J322" s="14">
        <f t="shared" si="171"/>
        <v>15753.81229853924</v>
      </c>
      <c r="K322" s="18"/>
      <c r="L322" s="7">
        <f t="shared" si="146"/>
        <v>7542.4257517795395</v>
      </c>
      <c r="M322" s="7">
        <f t="shared" si="172"/>
        <v>1636706.3881361561</v>
      </c>
      <c r="N322" s="14">
        <f t="shared" si="162"/>
        <v>9.3321777327459063</v>
      </c>
      <c r="O322" s="13">
        <f t="shared" si="173"/>
        <v>10076.893747124252</v>
      </c>
      <c r="P322" s="7">
        <f t="shared" si="163"/>
        <v>8144317.9794532955</v>
      </c>
      <c r="Q322" s="12">
        <f t="shared" si="168"/>
        <v>312</v>
      </c>
      <c r="R322" s="9">
        <v>808.21711370902608</v>
      </c>
      <c r="S322" s="11">
        <f t="shared" si="169"/>
        <v>5.6000000000000071E-2</v>
      </c>
      <c r="T322" s="10">
        <f t="shared" si="164"/>
        <v>11243156.403030137</v>
      </c>
      <c r="U322" s="10">
        <f t="shared" si="174"/>
        <v>27105773.33110965</v>
      </c>
      <c r="V322" s="10">
        <f t="shared" si="165"/>
        <v>1000</v>
      </c>
      <c r="W322" s="10">
        <f t="shared" si="166"/>
        <v>806105.61333534098</v>
      </c>
      <c r="X322" s="9">
        <f t="shared" si="147"/>
        <v>1.2372912959128697</v>
      </c>
      <c r="Y322" s="9">
        <f t="shared" si="175"/>
        <v>33538.974702865082</v>
      </c>
      <c r="AA322" s="10">
        <f t="shared" si="148"/>
        <v>7542.4257517795395</v>
      </c>
      <c r="AB322" s="10">
        <f t="shared" si="176"/>
        <v>2360779.2603069926</v>
      </c>
      <c r="AC322" s="23"/>
      <c r="AD322" s="25">
        <f t="shared" si="149"/>
        <v>-7542.4257517795395</v>
      </c>
      <c r="AE322" s="25">
        <f t="shared" si="150"/>
        <v>-7542.4257517795395</v>
      </c>
      <c r="AF322" s="25">
        <f t="shared" si="151"/>
        <v>-15000</v>
      </c>
      <c r="AG322" s="25">
        <f t="shared" si="152"/>
        <v>0</v>
      </c>
      <c r="AH322" s="25">
        <f t="shared" si="153"/>
        <v>0</v>
      </c>
      <c r="AI322" s="25">
        <f t="shared" si="154"/>
        <v>0</v>
      </c>
      <c r="AJ322" s="25">
        <f t="shared" si="155"/>
        <v>0</v>
      </c>
      <c r="AK322" s="25">
        <f t="shared" si="156"/>
        <v>0</v>
      </c>
      <c r="AL322" s="25">
        <f t="shared" si="157"/>
        <v>0</v>
      </c>
      <c r="AM322" s="25">
        <f t="shared" si="158"/>
        <v>0</v>
      </c>
    </row>
    <row r="323" spans="1:39" x14ac:dyDescent="0.3">
      <c r="A323" s="4">
        <f t="shared" si="167"/>
        <v>314</v>
      </c>
      <c r="B323">
        <v>828.42254155175169</v>
      </c>
      <c r="C323" s="5">
        <f t="shared" si="143"/>
        <v>217</v>
      </c>
      <c r="D323" s="6">
        <f t="shared" si="159"/>
        <v>2.4999999999999949E-2</v>
      </c>
      <c r="E323" s="7">
        <f t="shared" si="144"/>
        <v>4613118.3662627628</v>
      </c>
      <c r="F323" s="7">
        <f t="shared" si="160"/>
        <v>2398334.9642311297</v>
      </c>
      <c r="G323" s="7">
        <f t="shared" si="145"/>
        <v>15000</v>
      </c>
      <c r="H323" s="7">
        <f t="shared" si="170"/>
        <v>2984014.0705219903</v>
      </c>
      <c r="I323" s="14">
        <f t="shared" si="161"/>
        <v>18.106701891407848</v>
      </c>
      <c r="J323" s="14">
        <f t="shared" si="171"/>
        <v>15771.919000430647</v>
      </c>
      <c r="K323" s="18"/>
      <c r="L323" s="7">
        <f t="shared" si="146"/>
        <v>7542.4257517795395</v>
      </c>
      <c r="M323" s="7">
        <f t="shared" si="172"/>
        <v>1644248.8138879356</v>
      </c>
      <c r="N323" s="14">
        <f t="shared" si="162"/>
        <v>9.104563641703324</v>
      </c>
      <c r="O323" s="13">
        <f t="shared" si="173"/>
        <v>10085.998310765955</v>
      </c>
      <c r="P323" s="7">
        <f t="shared" si="163"/>
        <v>8355468.3546914067</v>
      </c>
      <c r="Q323" s="12">
        <f t="shared" si="168"/>
        <v>313</v>
      </c>
      <c r="R323" s="9">
        <v>828.42254155175169</v>
      </c>
      <c r="S323" s="11">
        <f t="shared" si="169"/>
        <v>2.4999999999999949E-2</v>
      </c>
      <c r="T323" s="10">
        <f t="shared" si="164"/>
        <v>11344454.652355099</v>
      </c>
      <c r="U323" s="10">
        <f t="shared" si="174"/>
        <v>27784442.66438739</v>
      </c>
      <c r="V323" s="10">
        <f t="shared" si="165"/>
        <v>1000</v>
      </c>
      <c r="W323" s="10">
        <f t="shared" si="166"/>
        <v>807105.61333534098</v>
      </c>
      <c r="X323" s="9">
        <f t="shared" si="147"/>
        <v>1.2071134594271899</v>
      </c>
      <c r="Y323" s="9">
        <f t="shared" si="175"/>
        <v>33540.181816324512</v>
      </c>
      <c r="AA323" s="10">
        <f t="shared" si="148"/>
        <v>7542.4257517795395</v>
      </c>
      <c r="AB323" s="10">
        <f t="shared" si="176"/>
        <v>2368321.6860587723</v>
      </c>
      <c r="AC323" s="23"/>
      <c r="AD323" s="25">
        <f t="shared" si="149"/>
        <v>-7542.4257517795395</v>
      </c>
      <c r="AE323" s="25">
        <f t="shared" si="150"/>
        <v>-7542.4257517795395</v>
      </c>
      <c r="AF323" s="25">
        <f t="shared" si="151"/>
        <v>-15000</v>
      </c>
      <c r="AG323" s="25">
        <f t="shared" si="152"/>
        <v>0</v>
      </c>
      <c r="AH323" s="25">
        <f t="shared" si="153"/>
        <v>0</v>
      </c>
      <c r="AI323" s="25">
        <f t="shared" si="154"/>
        <v>0</v>
      </c>
      <c r="AJ323" s="25">
        <f t="shared" si="155"/>
        <v>0</v>
      </c>
      <c r="AK323" s="25">
        <f t="shared" si="156"/>
        <v>0</v>
      </c>
      <c r="AL323" s="25">
        <f t="shared" si="157"/>
        <v>0</v>
      </c>
      <c r="AM323" s="25">
        <f t="shared" si="158"/>
        <v>0</v>
      </c>
    </row>
    <row r="324" spans="1:39" x14ac:dyDescent="0.3">
      <c r="A324" s="4">
        <f t="shared" si="167"/>
        <v>315</v>
      </c>
      <c r="B324">
        <v>917.06375349778909</v>
      </c>
      <c r="C324" s="5">
        <f t="shared" si="143"/>
        <v>218</v>
      </c>
      <c r="D324" s="6">
        <f t="shared" si="159"/>
        <v>0.10699999999999997</v>
      </c>
      <c r="E324" s="7">
        <f t="shared" si="144"/>
        <v>4659166.2986146621</v>
      </c>
      <c r="F324" s="7">
        <f t="shared" si="160"/>
        <v>2656063.8054038608</v>
      </c>
      <c r="G324" s="7">
        <f t="shared" si="145"/>
        <v>15000</v>
      </c>
      <c r="H324" s="7">
        <f t="shared" si="170"/>
        <v>2999014.0705219903</v>
      </c>
      <c r="I324" s="14">
        <f t="shared" si="161"/>
        <v>16.35655094074783</v>
      </c>
      <c r="J324" s="14">
        <f t="shared" si="171"/>
        <v>15788.275551371395</v>
      </c>
      <c r="K324" s="18"/>
      <c r="L324" s="7">
        <f t="shared" si="146"/>
        <v>7542.4257517795395</v>
      </c>
      <c r="M324" s="7">
        <f t="shared" si="172"/>
        <v>1651791.2396397151</v>
      </c>
      <c r="N324" s="14">
        <f t="shared" si="162"/>
        <v>8.2245380683860194</v>
      </c>
      <c r="O324" s="13">
        <f t="shared" si="173"/>
        <v>10094.222848834341</v>
      </c>
      <c r="P324" s="7">
        <f t="shared" si="163"/>
        <v>9257045.894395167</v>
      </c>
      <c r="Q324" s="12">
        <f t="shared" si="168"/>
        <v>314</v>
      </c>
      <c r="R324" s="9">
        <v>917.06375349778909</v>
      </c>
      <c r="S324" s="11">
        <f t="shared" si="169"/>
        <v>0.10699999999999997</v>
      </c>
      <c r="T324" s="10">
        <f t="shared" si="164"/>
        <v>11446597.05375777</v>
      </c>
      <c r="U324" s="10">
        <f t="shared" si="174"/>
        <v>30758485.02947684</v>
      </c>
      <c r="V324" s="10">
        <f t="shared" si="165"/>
        <v>1000</v>
      </c>
      <c r="W324" s="10">
        <f t="shared" si="166"/>
        <v>808105.61333534098</v>
      </c>
      <c r="X324" s="9">
        <f t="shared" si="147"/>
        <v>1.0904367293831887</v>
      </c>
      <c r="Y324" s="9">
        <f t="shared" si="175"/>
        <v>33541.272253053896</v>
      </c>
      <c r="AA324" s="10">
        <f t="shared" si="148"/>
        <v>7542.4257517795395</v>
      </c>
      <c r="AB324" s="10">
        <f t="shared" si="176"/>
        <v>2375864.111810552</v>
      </c>
      <c r="AC324" s="23"/>
      <c r="AD324" s="25">
        <f t="shared" si="149"/>
        <v>-7542.4257517795395</v>
      </c>
      <c r="AE324" s="25">
        <f t="shared" si="150"/>
        <v>-7542.4257517795395</v>
      </c>
      <c r="AF324" s="25">
        <f t="shared" si="151"/>
        <v>-15000</v>
      </c>
      <c r="AG324" s="25">
        <f t="shared" si="152"/>
        <v>0</v>
      </c>
      <c r="AH324" s="25">
        <f t="shared" si="153"/>
        <v>0</v>
      </c>
      <c r="AI324" s="25">
        <f t="shared" si="154"/>
        <v>0</v>
      </c>
      <c r="AJ324" s="25">
        <f t="shared" si="155"/>
        <v>0</v>
      </c>
      <c r="AK324" s="25">
        <f t="shared" si="156"/>
        <v>0</v>
      </c>
      <c r="AL324" s="25">
        <f t="shared" si="157"/>
        <v>0</v>
      </c>
      <c r="AM324" s="25">
        <f t="shared" si="158"/>
        <v>0</v>
      </c>
    </row>
    <row r="325" spans="1:39" x14ac:dyDescent="0.3">
      <c r="A325" s="4">
        <f t="shared" si="167"/>
        <v>316</v>
      </c>
      <c r="B325">
        <v>959.24868615868741</v>
      </c>
      <c r="C325" s="5">
        <f t="shared" si="143"/>
        <v>219</v>
      </c>
      <c r="D325" s="6">
        <f t="shared" si="159"/>
        <v>4.6000000000000013E-2</v>
      </c>
      <c r="E325" s="7">
        <f t="shared" si="144"/>
        <v>4705597.9637361635</v>
      </c>
      <c r="F325" s="7">
        <f t="shared" si="160"/>
        <v>2779288.7404524386</v>
      </c>
      <c r="G325" s="7">
        <f t="shared" si="145"/>
        <v>15000</v>
      </c>
      <c r="H325" s="7">
        <f t="shared" si="170"/>
        <v>3014014.0705219903</v>
      </c>
      <c r="I325" s="14">
        <f t="shared" si="161"/>
        <v>15.63723799306676</v>
      </c>
      <c r="J325" s="14">
        <f t="shared" si="171"/>
        <v>15803.912789364462</v>
      </c>
      <c r="K325" s="18"/>
      <c r="L325" s="7">
        <f t="shared" si="146"/>
        <v>7542.4257517795395</v>
      </c>
      <c r="M325" s="7">
        <f t="shared" si="172"/>
        <v>1659333.6653914945</v>
      </c>
      <c r="N325" s="14">
        <f t="shared" si="162"/>
        <v>7.8628471017074757</v>
      </c>
      <c r="O325" s="13">
        <f t="shared" si="173"/>
        <v>10102.085695936048</v>
      </c>
      <c r="P325" s="7">
        <f t="shared" si="163"/>
        <v>9690412.4312891234</v>
      </c>
      <c r="Q325" s="12">
        <f t="shared" si="168"/>
        <v>315</v>
      </c>
      <c r="R325" s="9">
        <v>959.24868615868741</v>
      </c>
      <c r="S325" s="11">
        <f t="shared" si="169"/>
        <v>4.6000000000000013E-2</v>
      </c>
      <c r="T325" s="10">
        <f t="shared" si="164"/>
        <v>11549590.641838795</v>
      </c>
      <c r="U325" s="10">
        <f t="shared" si="174"/>
        <v>32174421.340832777</v>
      </c>
      <c r="V325" s="10">
        <f t="shared" si="165"/>
        <v>1000</v>
      </c>
      <c r="W325" s="10">
        <f t="shared" si="166"/>
        <v>809105.61333534098</v>
      </c>
      <c r="X325" s="9">
        <f t="shared" si="147"/>
        <v>1.0424825328711174</v>
      </c>
      <c r="Y325" s="9">
        <f t="shared" si="175"/>
        <v>33542.31473558677</v>
      </c>
      <c r="AA325" s="10">
        <f t="shared" si="148"/>
        <v>7542.4257517795395</v>
      </c>
      <c r="AB325" s="10">
        <f t="shared" si="176"/>
        <v>2383406.5375623317</v>
      </c>
      <c r="AC325" s="23"/>
      <c r="AD325" s="25">
        <f t="shared" si="149"/>
        <v>-7542.4257517795395</v>
      </c>
      <c r="AE325" s="25">
        <f t="shared" si="150"/>
        <v>-7542.4257517795395</v>
      </c>
      <c r="AF325" s="25">
        <f t="shared" si="151"/>
        <v>-15000</v>
      </c>
      <c r="AG325" s="25">
        <f t="shared" si="152"/>
        <v>0</v>
      </c>
      <c r="AH325" s="25">
        <f t="shared" si="153"/>
        <v>0</v>
      </c>
      <c r="AI325" s="25">
        <f t="shared" si="154"/>
        <v>0</v>
      </c>
      <c r="AJ325" s="25">
        <f t="shared" si="155"/>
        <v>0</v>
      </c>
      <c r="AK325" s="25">
        <f t="shared" si="156"/>
        <v>0</v>
      </c>
      <c r="AL325" s="25">
        <f t="shared" si="157"/>
        <v>0</v>
      </c>
      <c r="AM325" s="25">
        <f t="shared" si="158"/>
        <v>0</v>
      </c>
    </row>
    <row r="326" spans="1:39" x14ac:dyDescent="0.3">
      <c r="A326" s="4">
        <f t="shared" si="167"/>
        <v>317</v>
      </c>
      <c r="B326">
        <v>827.83161615494726</v>
      </c>
      <c r="C326" s="5">
        <f t="shared" si="143"/>
        <v>220</v>
      </c>
      <c r="D326" s="6">
        <f t="shared" si="159"/>
        <v>-0.13699999999999998</v>
      </c>
      <c r="E326" s="7">
        <f t="shared" si="144"/>
        <v>4752416.5594003424</v>
      </c>
      <c r="F326" s="7">
        <f t="shared" si="160"/>
        <v>2399389.1830104543</v>
      </c>
      <c r="G326" s="7">
        <f t="shared" si="145"/>
        <v>15000</v>
      </c>
      <c r="H326" s="7">
        <f t="shared" si="170"/>
        <v>3029014.0705219903</v>
      </c>
      <c r="I326" s="14">
        <f t="shared" si="161"/>
        <v>18.119626874932514</v>
      </c>
      <c r="J326" s="14">
        <f t="shared" si="171"/>
        <v>15822.032416239394</v>
      </c>
      <c r="K326" s="18"/>
      <c r="L326" s="7">
        <f t="shared" si="146"/>
        <v>7542.4257517795395</v>
      </c>
      <c r="M326" s="7">
        <f t="shared" si="172"/>
        <v>1666876.091143274</v>
      </c>
      <c r="N326" s="14">
        <f t="shared" si="162"/>
        <v>9.1110626902751743</v>
      </c>
      <c r="O326" s="13">
        <f t="shared" si="173"/>
        <v>10111.196758626324</v>
      </c>
      <c r="P326" s="7">
        <f t="shared" si="163"/>
        <v>8370368.3539542938</v>
      </c>
      <c r="Q326" s="12">
        <f t="shared" si="168"/>
        <v>316</v>
      </c>
      <c r="R326" s="9">
        <v>827.83161615494726</v>
      </c>
      <c r="S326" s="11">
        <f t="shared" si="169"/>
        <v>-0.13699999999999998</v>
      </c>
      <c r="T326" s="10">
        <f t="shared" si="164"/>
        <v>11653442.509820497</v>
      </c>
      <c r="U326" s="10">
        <f t="shared" si="174"/>
        <v>27767388.617138688</v>
      </c>
      <c r="V326" s="10">
        <f t="shared" si="165"/>
        <v>1000</v>
      </c>
      <c r="W326" s="10">
        <f t="shared" si="166"/>
        <v>810105.61333534098</v>
      </c>
      <c r="X326" s="9">
        <f t="shared" si="147"/>
        <v>1.2079751249955011</v>
      </c>
      <c r="Y326" s="9">
        <f t="shared" si="175"/>
        <v>33543.522710711768</v>
      </c>
      <c r="AA326" s="10">
        <f t="shared" si="148"/>
        <v>7542.4257517795395</v>
      </c>
      <c r="AB326" s="10">
        <f t="shared" si="176"/>
        <v>2390948.9633141113</v>
      </c>
      <c r="AC326" s="23"/>
      <c r="AD326" s="25">
        <f t="shared" si="149"/>
        <v>-7542.4257517795395</v>
      </c>
      <c r="AE326" s="25">
        <f t="shared" si="150"/>
        <v>-7542.4257517795395</v>
      </c>
      <c r="AF326" s="25">
        <f t="shared" si="151"/>
        <v>-15000</v>
      </c>
      <c r="AG326" s="25">
        <f t="shared" si="152"/>
        <v>0</v>
      </c>
      <c r="AH326" s="25">
        <f t="shared" si="153"/>
        <v>0</v>
      </c>
      <c r="AI326" s="25">
        <f t="shared" si="154"/>
        <v>0</v>
      </c>
      <c r="AJ326" s="25">
        <f t="shared" si="155"/>
        <v>0</v>
      </c>
      <c r="AK326" s="25">
        <f t="shared" si="156"/>
        <v>0</v>
      </c>
      <c r="AL326" s="25">
        <f t="shared" si="157"/>
        <v>0</v>
      </c>
      <c r="AM326" s="25">
        <f t="shared" si="158"/>
        <v>0</v>
      </c>
    </row>
    <row r="327" spans="1:39" x14ac:dyDescent="0.3">
      <c r="A327" s="4">
        <f t="shared" si="167"/>
        <v>318</v>
      </c>
      <c r="B327">
        <v>843.56041686189121</v>
      </c>
      <c r="C327" s="5">
        <f t="shared" si="143"/>
        <v>221</v>
      </c>
      <c r="D327" s="6">
        <f t="shared" si="159"/>
        <v>1.8999999999999951E-2</v>
      </c>
      <c r="E327" s="7">
        <f t="shared" si="144"/>
        <v>4799625.3100283882</v>
      </c>
      <c r="F327" s="7">
        <f t="shared" si="160"/>
        <v>2445996.5774876527</v>
      </c>
      <c r="G327" s="7">
        <f t="shared" si="145"/>
        <v>15000</v>
      </c>
      <c r="H327" s="7">
        <f t="shared" si="170"/>
        <v>3044014.0705219903</v>
      </c>
      <c r="I327" s="14">
        <f t="shared" si="161"/>
        <v>17.781773184428378</v>
      </c>
      <c r="J327" s="14">
        <f t="shared" si="171"/>
        <v>15839.814189423822</v>
      </c>
      <c r="K327" s="18"/>
      <c r="L327" s="7">
        <f t="shared" si="146"/>
        <v>7542.4257517795395</v>
      </c>
      <c r="M327" s="7">
        <f t="shared" si="172"/>
        <v>1674418.5168950534</v>
      </c>
      <c r="N327" s="14">
        <f t="shared" si="162"/>
        <v>8.9411802652356975</v>
      </c>
      <c r="O327" s="13">
        <f t="shared" si="173"/>
        <v>10120.137938891559</v>
      </c>
      <c r="P327" s="7">
        <f t="shared" si="163"/>
        <v>8536947.7784312051</v>
      </c>
      <c r="Q327" s="12">
        <f t="shared" si="168"/>
        <v>317</v>
      </c>
      <c r="R327" s="9">
        <v>843.56041686189121</v>
      </c>
      <c r="S327" s="11">
        <f t="shared" si="169"/>
        <v>1.8999999999999951E-2</v>
      </c>
      <c r="T327" s="10">
        <f t="shared" si="164"/>
        <v>11758159.810035376</v>
      </c>
      <c r="U327" s="10">
        <f t="shared" si="174"/>
        <v>28295988.00086432</v>
      </c>
      <c r="V327" s="10">
        <f t="shared" si="165"/>
        <v>1000</v>
      </c>
      <c r="W327" s="10">
        <f t="shared" si="166"/>
        <v>811105.61333534098</v>
      </c>
      <c r="X327" s="9">
        <f t="shared" si="147"/>
        <v>1.1854515456285584</v>
      </c>
      <c r="Y327" s="9">
        <f t="shared" si="175"/>
        <v>33544.708162257397</v>
      </c>
      <c r="AA327" s="10">
        <f t="shared" si="148"/>
        <v>7542.4257517795395</v>
      </c>
      <c r="AB327" s="10">
        <f t="shared" si="176"/>
        <v>2398491.389065891</v>
      </c>
      <c r="AC327" s="23"/>
      <c r="AD327" s="25">
        <f t="shared" si="149"/>
        <v>-7542.4257517795395</v>
      </c>
      <c r="AE327" s="25">
        <f t="shared" si="150"/>
        <v>-7542.4257517795395</v>
      </c>
      <c r="AF327" s="25">
        <f t="shared" si="151"/>
        <v>-15000</v>
      </c>
      <c r="AG327" s="25">
        <f t="shared" si="152"/>
        <v>0</v>
      </c>
      <c r="AH327" s="25">
        <f t="shared" si="153"/>
        <v>0</v>
      </c>
      <c r="AI327" s="25">
        <f t="shared" si="154"/>
        <v>0</v>
      </c>
      <c r="AJ327" s="25">
        <f t="shared" si="155"/>
        <v>0</v>
      </c>
      <c r="AK327" s="25">
        <f t="shared" si="156"/>
        <v>0</v>
      </c>
      <c r="AL327" s="25">
        <f t="shared" si="157"/>
        <v>0</v>
      </c>
      <c r="AM327" s="25">
        <f t="shared" si="158"/>
        <v>0</v>
      </c>
    </row>
    <row r="328" spans="1:39" x14ac:dyDescent="0.3">
      <c r="A328" s="4">
        <f t="shared" si="167"/>
        <v>319</v>
      </c>
      <c r="B328">
        <v>847.77821894620058</v>
      </c>
      <c r="C328" s="5">
        <f t="shared" si="143"/>
        <v>222</v>
      </c>
      <c r="D328" s="6">
        <f t="shared" si="159"/>
        <v>4.9999999999998969E-3</v>
      </c>
      <c r="E328" s="7">
        <f t="shared" si="144"/>
        <v>4847227.4669116689</v>
      </c>
      <c r="F328" s="7">
        <f t="shared" si="160"/>
        <v>2459231.5603750907</v>
      </c>
      <c r="G328" s="7">
        <f t="shared" si="145"/>
        <v>15000</v>
      </c>
      <c r="H328" s="7">
        <f t="shared" si="170"/>
        <v>3059014.0705219903</v>
      </c>
      <c r="I328" s="14">
        <f t="shared" si="161"/>
        <v>17.693306651172517</v>
      </c>
      <c r="J328" s="14">
        <f t="shared" si="171"/>
        <v>15857.507496074993</v>
      </c>
      <c r="K328" s="18"/>
      <c r="L328" s="7">
        <f t="shared" si="146"/>
        <v>7542.4257517795395</v>
      </c>
      <c r="M328" s="7">
        <f t="shared" si="172"/>
        <v>1681960.9426468329</v>
      </c>
      <c r="N328" s="14">
        <f t="shared" si="162"/>
        <v>8.8966967813290534</v>
      </c>
      <c r="O328" s="13">
        <f t="shared" si="173"/>
        <v>10129.034635672888</v>
      </c>
      <c r="P328" s="7">
        <f t="shared" si="163"/>
        <v>8587174.9430751391</v>
      </c>
      <c r="Q328" s="12">
        <f t="shared" si="168"/>
        <v>318</v>
      </c>
      <c r="R328" s="9">
        <v>847.77821894620058</v>
      </c>
      <c r="S328" s="11">
        <f t="shared" si="169"/>
        <v>4.9999999999998969E-3</v>
      </c>
      <c r="T328" s="10">
        <f t="shared" si="164"/>
        <v>11863749.754418716</v>
      </c>
      <c r="U328" s="10">
        <f t="shared" si="174"/>
        <v>28438472.940868638</v>
      </c>
      <c r="V328" s="10">
        <f t="shared" si="165"/>
        <v>1000</v>
      </c>
      <c r="W328" s="10">
        <f t="shared" si="166"/>
        <v>812105.61333534098</v>
      </c>
      <c r="X328" s="9">
        <f t="shared" si="147"/>
        <v>1.1795537767448343</v>
      </c>
      <c r="Y328" s="9">
        <f t="shared" si="175"/>
        <v>33545.887716034144</v>
      </c>
      <c r="AA328" s="10">
        <f t="shared" si="148"/>
        <v>7542.4257517795395</v>
      </c>
      <c r="AB328" s="10">
        <f t="shared" si="176"/>
        <v>2406033.8148176707</v>
      </c>
      <c r="AC328" s="23"/>
      <c r="AD328" s="25">
        <f t="shared" si="149"/>
        <v>-7542.4257517795395</v>
      </c>
      <c r="AE328" s="25">
        <f t="shared" si="150"/>
        <v>-7542.4257517795395</v>
      </c>
      <c r="AF328" s="25">
        <f t="shared" si="151"/>
        <v>-15000</v>
      </c>
      <c r="AG328" s="25">
        <f t="shared" si="152"/>
        <v>0</v>
      </c>
      <c r="AH328" s="25">
        <f t="shared" si="153"/>
        <v>0</v>
      </c>
      <c r="AI328" s="25">
        <f t="shared" si="154"/>
        <v>0</v>
      </c>
      <c r="AJ328" s="25">
        <f t="shared" si="155"/>
        <v>0</v>
      </c>
      <c r="AK328" s="25">
        <f t="shared" si="156"/>
        <v>0</v>
      </c>
      <c r="AL328" s="25">
        <f t="shared" si="157"/>
        <v>0</v>
      </c>
      <c r="AM328" s="25">
        <f t="shared" si="158"/>
        <v>0</v>
      </c>
    </row>
    <row r="329" spans="1:39" x14ac:dyDescent="0.3">
      <c r="A329" s="4">
        <f t="shared" si="167"/>
        <v>320</v>
      </c>
      <c r="B329">
        <v>920.68714577557387</v>
      </c>
      <c r="C329" s="5">
        <f t="shared" si="143"/>
        <v>223</v>
      </c>
      <c r="D329" s="6">
        <f t="shared" si="159"/>
        <v>8.6000000000000049E-2</v>
      </c>
      <c r="E329" s="7">
        <f t="shared" si="144"/>
        <v>4895226.3084356431</v>
      </c>
      <c r="F329" s="7">
        <f t="shared" si="160"/>
        <v>2671811.4745673486</v>
      </c>
      <c r="G329" s="7">
        <f t="shared" si="145"/>
        <v>15000</v>
      </c>
      <c r="H329" s="7">
        <f t="shared" si="170"/>
        <v>3074014.0705219903</v>
      </c>
      <c r="I329" s="14">
        <f t="shared" si="161"/>
        <v>16.292179236807105</v>
      </c>
      <c r="J329" s="14">
        <f t="shared" si="171"/>
        <v>15873.7996753118</v>
      </c>
      <c r="K329" s="18"/>
      <c r="L329" s="7">
        <f t="shared" si="146"/>
        <v>7542.4257517795395</v>
      </c>
      <c r="M329" s="7">
        <f t="shared" si="172"/>
        <v>1689503.3683986124</v>
      </c>
      <c r="N329" s="14">
        <f t="shared" si="162"/>
        <v>8.1921701485534548</v>
      </c>
      <c r="O329" s="13">
        <f t="shared" si="173"/>
        <v>10137.226805821441</v>
      </c>
      <c r="P329" s="7">
        <f t="shared" si="163"/>
        <v>9333214.413931381</v>
      </c>
      <c r="Q329" s="12">
        <f t="shared" si="168"/>
        <v>319</v>
      </c>
      <c r="R329" s="9">
        <v>920.68714577557387</v>
      </c>
      <c r="S329" s="11">
        <f t="shared" si="169"/>
        <v>8.6000000000000049E-2</v>
      </c>
      <c r="T329" s="10">
        <f t="shared" si="164"/>
        <v>11970219.615005247</v>
      </c>
      <c r="U329" s="10">
        <f t="shared" si="174"/>
        <v>30885267.613783345</v>
      </c>
      <c r="V329" s="10">
        <f t="shared" si="165"/>
        <v>1000</v>
      </c>
      <c r="W329" s="10">
        <f t="shared" si="166"/>
        <v>813105.61333534098</v>
      </c>
      <c r="X329" s="9">
        <f t="shared" si="147"/>
        <v>1.0861452824538069</v>
      </c>
      <c r="Y329" s="9">
        <f t="shared" si="175"/>
        <v>33546.973861316597</v>
      </c>
      <c r="AA329" s="10">
        <f t="shared" si="148"/>
        <v>7542.4257517795395</v>
      </c>
      <c r="AB329" s="10">
        <f t="shared" si="176"/>
        <v>2413576.2405694504</v>
      </c>
      <c r="AC329" s="23"/>
      <c r="AD329" s="25">
        <f t="shared" si="149"/>
        <v>-7542.4257517795395</v>
      </c>
      <c r="AE329" s="25">
        <f t="shared" si="150"/>
        <v>-7542.4257517795395</v>
      </c>
      <c r="AF329" s="25">
        <f t="shared" si="151"/>
        <v>-15000</v>
      </c>
      <c r="AG329" s="25">
        <f t="shared" si="152"/>
        <v>0</v>
      </c>
      <c r="AH329" s="25">
        <f t="shared" si="153"/>
        <v>0</v>
      </c>
      <c r="AI329" s="25">
        <f t="shared" si="154"/>
        <v>0</v>
      </c>
      <c r="AJ329" s="25">
        <f t="shared" si="155"/>
        <v>0</v>
      </c>
      <c r="AK329" s="25">
        <f t="shared" si="156"/>
        <v>0</v>
      </c>
      <c r="AL329" s="25">
        <f t="shared" si="157"/>
        <v>0</v>
      </c>
      <c r="AM329" s="25">
        <f t="shared" si="158"/>
        <v>0</v>
      </c>
    </row>
    <row r="330" spans="1:39" x14ac:dyDescent="0.3">
      <c r="A330" s="4">
        <f t="shared" si="167"/>
        <v>321</v>
      </c>
      <c r="B330">
        <v>967.64219021012809</v>
      </c>
      <c r="C330" s="5">
        <f t="shared" ref="C330:C393" si="177">IF(AND(A330&gt;=startm,A330&lt;=endm),A330-startm,"NA")</f>
        <v>224</v>
      </c>
      <c r="D330" s="6">
        <f t="shared" si="159"/>
        <v>5.0999999999999955E-2</v>
      </c>
      <c r="E330" s="7">
        <f t="shared" ref="E330:E393" si="178">IF(C330="NA","NA",IF(C330=0,typical,(1+return/12)*typical*((1+return/12)^C330-1)/(return/12)))</f>
        <v>4943625.1403056523</v>
      </c>
      <c r="F330" s="7">
        <f t="shared" si="160"/>
        <v>2809124.8597702831</v>
      </c>
      <c r="G330" s="7">
        <f t="shared" ref="G330:G393" si="179">IF(C330="NA","NA",IF(C330=0,typical,IF((F330-E330)&gt;0,IF(typical-(F330-E330)&lt;min,min,typical-(F330-E330)),IF((F330-E330)&lt;0,IF(typical-(F330-E330)&gt;max,max,typical-(F330-E330)),IF((E330-F330)=0,min,)))))</f>
        <v>15000</v>
      </c>
      <c r="H330" s="7">
        <f t="shared" si="170"/>
        <v>3089014.0705219903</v>
      </c>
      <c r="I330" s="14">
        <f t="shared" si="161"/>
        <v>15.501597751481546</v>
      </c>
      <c r="J330" s="14">
        <f t="shared" si="171"/>
        <v>15889.301273063282</v>
      </c>
      <c r="K330" s="18"/>
      <c r="L330" s="7">
        <f t="shared" ref="L330:L393" si="180">IF(C330="NA","NA",typical)</f>
        <v>7542.4257517795395</v>
      </c>
      <c r="M330" s="7">
        <f t="shared" si="172"/>
        <v>1697045.7941503918</v>
      </c>
      <c r="N330" s="14">
        <f t="shared" si="162"/>
        <v>7.7946433383001477</v>
      </c>
      <c r="O330" s="13">
        <f t="shared" si="173"/>
        <v>10145.021449159742</v>
      </c>
      <c r="P330" s="7">
        <f t="shared" si="163"/>
        <v>9816750.7747936603</v>
      </c>
      <c r="Q330" s="12">
        <f t="shared" si="168"/>
        <v>320</v>
      </c>
      <c r="R330" s="9">
        <v>967.64219021012809</v>
      </c>
      <c r="S330" s="11">
        <f t="shared" si="169"/>
        <v>5.0999999999999955E-2</v>
      </c>
      <c r="T330" s="10">
        <f t="shared" si="164"/>
        <v>12077576.724430002</v>
      </c>
      <c r="U330" s="10">
        <f t="shared" si="174"/>
        <v>32461467.262086295</v>
      </c>
      <c r="V330" s="10">
        <f t="shared" si="165"/>
        <v>1000</v>
      </c>
      <c r="W330" s="10">
        <f t="shared" si="166"/>
        <v>814105.61333534098</v>
      </c>
      <c r="X330" s="9">
        <f t="shared" ref="X330:X393" si="181">V330/R330</f>
        <v>1.0334398500987698</v>
      </c>
      <c r="Y330" s="9">
        <f t="shared" si="175"/>
        <v>33548.007301166697</v>
      </c>
      <c r="AA330" s="10">
        <f t="shared" ref="AA330:AA393" si="182">typical</f>
        <v>7542.4257517795395</v>
      </c>
      <c r="AB330" s="10">
        <f t="shared" si="176"/>
        <v>2421118.6663212301</v>
      </c>
      <c r="AC330" s="23"/>
      <c r="AD330" s="25">
        <f t="shared" ref="AD330:AD393" si="183">IF(A330=endm,E330,IF(C330="NA","NA",-typical))</f>
        <v>-7542.4257517795395</v>
      </c>
      <c r="AE330" s="25">
        <f t="shared" ref="AE330:AE393" si="184">IF(A330=endm,P330,IF(C330="NA","NA",-typical))</f>
        <v>-7542.4257517795395</v>
      </c>
      <c r="AF330" s="25">
        <f t="shared" ref="AF330:AF393" si="185">IF(A330=endm,F330,IF(C330="NA","NA",-G330))</f>
        <v>-15000</v>
      </c>
      <c r="AG330" s="25">
        <f t="shared" ref="AG330:AG393" si="186">IF(A330=endm,O330,0)</f>
        <v>0</v>
      </c>
      <c r="AH330" s="25">
        <f t="shared" ref="AH330:AH393" si="187">IF(A330=endm,J330,0)</f>
        <v>0</v>
      </c>
      <c r="AI330" s="25">
        <f t="shared" ref="AI330:AI393" si="188">IF(A330=endm,E330,0)</f>
        <v>0</v>
      </c>
      <c r="AJ330" s="25">
        <f t="shared" ref="AJ330:AJ393" si="189">IF(A330=endm,P330,0)</f>
        <v>0</v>
      </c>
      <c r="AK330" s="25">
        <f t="shared" ref="AK330:AK393" si="190">IF(A330=endm,F330,0)</f>
        <v>0</v>
      </c>
      <c r="AL330" s="25">
        <f t="shared" ref="AL330:AL393" si="191">IF(A330=endm,M330,0)</f>
        <v>0</v>
      </c>
      <c r="AM330" s="25">
        <f t="shared" ref="AM330:AM393" si="192">IF(A330=endm,H330,0)</f>
        <v>0</v>
      </c>
    </row>
    <row r="331" spans="1:39" x14ac:dyDescent="0.3">
      <c r="A331" s="4">
        <f t="shared" si="167"/>
        <v>322</v>
      </c>
      <c r="B331">
        <v>1009.2508043891635</v>
      </c>
      <c r="C331" s="5">
        <f t="shared" si="177"/>
        <v>225</v>
      </c>
      <c r="D331" s="6">
        <f t="shared" ref="D331:D394" si="193">IF(C331="NA","NA",IF(C331=0,0,(B331-B330)/B330))</f>
        <v>4.2999999999999872E-2</v>
      </c>
      <c r="E331" s="7">
        <f t="shared" si="178"/>
        <v>4992427.2957745753</v>
      </c>
      <c r="F331" s="7">
        <f t="shared" ref="F331:F394" si="194">IF(C331="NA","NA",IF(C331=0,typical,(F330+IF(V330=typical,0,V330))*(1+D331)))</f>
        <v>2930960.2287404053</v>
      </c>
      <c r="G331" s="7">
        <f t="shared" si="179"/>
        <v>15000</v>
      </c>
      <c r="H331" s="7">
        <f t="shared" si="170"/>
        <v>3104014.0705219903</v>
      </c>
      <c r="I331" s="14">
        <f t="shared" ref="I331:I394" si="195">IF(C331="NA","NA",G331/B331)</f>
        <v>14.862509828841368</v>
      </c>
      <c r="J331" s="14">
        <f t="shared" si="171"/>
        <v>15904.163782892123</v>
      </c>
      <c r="K331" s="18"/>
      <c r="L331" s="7">
        <f t="shared" si="180"/>
        <v>7542.4257517795395</v>
      </c>
      <c r="M331" s="7">
        <f t="shared" si="172"/>
        <v>1704588.2199021713</v>
      </c>
      <c r="N331" s="14">
        <f t="shared" ref="N331:N394" si="196">IF(C331="NA","NA",L331/B331)</f>
        <v>7.4732917912753107</v>
      </c>
      <c r="O331" s="13">
        <f t="shared" si="173"/>
        <v>10152.494740951017</v>
      </c>
      <c r="P331" s="7">
        <f t="shared" ref="P331:P394" si="197">IF(C331="NA","NA",O331*B331)</f>
        <v>10246413.483861566</v>
      </c>
      <c r="Q331" s="12">
        <f t="shared" si="168"/>
        <v>321</v>
      </c>
      <c r="R331" s="9">
        <v>1009.2508043891635</v>
      </c>
      <c r="S331" s="11">
        <f t="shared" si="169"/>
        <v>4.2999999999999872E-2</v>
      </c>
      <c r="T331" s="10">
        <f t="shared" ref="T331:T394" si="198">(1+return/12)*typical*((1+return/12)^Q331-1)/(return/12)</f>
        <v>12185828.476433296</v>
      </c>
      <c r="U331" s="10">
        <f t="shared" si="174"/>
        <v>33858353.354356006</v>
      </c>
      <c r="V331" s="10">
        <f t="shared" ref="V331:V394" si="199">IF((U331-T331)&gt;0,IF(typical-(U331-T331)&lt;min,min,typical-(U331-T331)),IF((U331-T331)&lt;0,IF(typical-(U331-T331)&gt;max,max,typical-(U331-T331)),IF((T331-U331)=0,min,)))</f>
        <v>1000</v>
      </c>
      <c r="W331" s="10">
        <f t="shared" ref="W331:W394" si="200">W330+V331</f>
        <v>815105.61333534098</v>
      </c>
      <c r="X331" s="9">
        <f t="shared" si="181"/>
        <v>0.99083398858942462</v>
      </c>
      <c r="Y331" s="9">
        <f t="shared" si="175"/>
        <v>33548.998135155285</v>
      </c>
      <c r="AA331" s="10">
        <f t="shared" si="182"/>
        <v>7542.4257517795395</v>
      </c>
      <c r="AB331" s="10">
        <f t="shared" si="176"/>
        <v>2428661.0920730098</v>
      </c>
      <c r="AC331" s="23"/>
      <c r="AD331" s="25">
        <f t="shared" si="183"/>
        <v>-7542.4257517795395</v>
      </c>
      <c r="AE331" s="25">
        <f t="shared" si="184"/>
        <v>-7542.4257517795395</v>
      </c>
      <c r="AF331" s="25">
        <f t="shared" si="185"/>
        <v>-15000</v>
      </c>
      <c r="AG331" s="25">
        <f t="shared" si="186"/>
        <v>0</v>
      </c>
      <c r="AH331" s="25">
        <f t="shared" si="187"/>
        <v>0</v>
      </c>
      <c r="AI331" s="25">
        <f t="shared" si="188"/>
        <v>0</v>
      </c>
      <c r="AJ331" s="25">
        <f t="shared" si="189"/>
        <v>0</v>
      </c>
      <c r="AK331" s="25">
        <f t="shared" si="190"/>
        <v>0</v>
      </c>
      <c r="AL331" s="25">
        <f t="shared" si="191"/>
        <v>0</v>
      </c>
      <c r="AM331" s="25">
        <f t="shared" si="192"/>
        <v>0</v>
      </c>
    </row>
    <row r="332" spans="1:39" x14ac:dyDescent="0.3">
      <c r="A332" s="4">
        <f t="shared" ref="A332:A395" si="201">A331+1</f>
        <v>323</v>
      </c>
      <c r="B332">
        <v>1065.7688494349568</v>
      </c>
      <c r="C332" s="5">
        <f t="shared" si="177"/>
        <v>226</v>
      </c>
      <c r="D332" s="6">
        <f t="shared" si="193"/>
        <v>5.6000000000000161E-2</v>
      </c>
      <c r="E332" s="7">
        <f t="shared" si="178"/>
        <v>5041636.1358724097</v>
      </c>
      <c r="F332" s="7">
        <f t="shared" si="194"/>
        <v>3096150.0015498679</v>
      </c>
      <c r="G332" s="7">
        <f t="shared" si="179"/>
        <v>15000</v>
      </c>
      <c r="H332" s="7">
        <f t="shared" si="170"/>
        <v>3119014.0705219903</v>
      </c>
      <c r="I332" s="14">
        <f t="shared" si="195"/>
        <v>14.074346428827052</v>
      </c>
      <c r="J332" s="14">
        <f t="shared" si="171"/>
        <v>15918.238129320949</v>
      </c>
      <c r="K332" s="18"/>
      <c r="L332" s="7">
        <f t="shared" si="180"/>
        <v>7542.4257517795395</v>
      </c>
      <c r="M332" s="7">
        <f t="shared" si="172"/>
        <v>1712130.6456539507</v>
      </c>
      <c r="N332" s="14">
        <f t="shared" si="196"/>
        <v>7.0769808629501032</v>
      </c>
      <c r="O332" s="13">
        <f t="shared" si="173"/>
        <v>10159.571721813967</v>
      </c>
      <c r="P332" s="7">
        <f t="shared" si="197"/>
        <v>10827755.064709594</v>
      </c>
      <c r="Q332" s="12">
        <f t="shared" ref="Q332:Q395" si="202">Q331+1</f>
        <v>322</v>
      </c>
      <c r="R332" s="9">
        <v>1065.7688494349568</v>
      </c>
      <c r="S332" s="11">
        <f t="shared" si="169"/>
        <v>5.6000000000000161E-2</v>
      </c>
      <c r="T332" s="10">
        <f t="shared" si="198"/>
        <v>12294982.326369952</v>
      </c>
      <c r="U332" s="10">
        <f t="shared" si="174"/>
        <v>35755477.142199941</v>
      </c>
      <c r="V332" s="10">
        <f t="shared" si="199"/>
        <v>1000</v>
      </c>
      <c r="W332" s="10">
        <f t="shared" si="200"/>
        <v>816105.61333534098</v>
      </c>
      <c r="X332" s="9">
        <f t="shared" si="181"/>
        <v>0.93828976192180347</v>
      </c>
      <c r="Y332" s="9">
        <f t="shared" si="175"/>
        <v>33549.936424917207</v>
      </c>
      <c r="AA332" s="10">
        <f t="shared" si="182"/>
        <v>7542.4257517795395</v>
      </c>
      <c r="AB332" s="10">
        <f t="shared" si="176"/>
        <v>2436203.5178247895</v>
      </c>
      <c r="AC332" s="23"/>
      <c r="AD332" s="25">
        <f t="shared" si="183"/>
        <v>-7542.4257517795395</v>
      </c>
      <c r="AE332" s="25">
        <f t="shared" si="184"/>
        <v>-7542.4257517795395</v>
      </c>
      <c r="AF332" s="25">
        <f t="shared" si="185"/>
        <v>-15000</v>
      </c>
      <c r="AG332" s="25">
        <f t="shared" si="186"/>
        <v>0</v>
      </c>
      <c r="AH332" s="25">
        <f t="shared" si="187"/>
        <v>0</v>
      </c>
      <c r="AI332" s="25">
        <f t="shared" si="188"/>
        <v>0</v>
      </c>
      <c r="AJ332" s="25">
        <f t="shared" si="189"/>
        <v>0</v>
      </c>
      <c r="AK332" s="25">
        <f t="shared" si="190"/>
        <v>0</v>
      </c>
      <c r="AL332" s="25">
        <f t="shared" si="191"/>
        <v>0</v>
      </c>
      <c r="AM332" s="25">
        <f t="shared" si="192"/>
        <v>0</v>
      </c>
    </row>
    <row r="333" spans="1:39" x14ac:dyDescent="0.3">
      <c r="A333" s="4">
        <f t="shared" si="201"/>
        <v>324</v>
      </c>
      <c r="B333">
        <v>1068.9661559832616</v>
      </c>
      <c r="C333" s="5">
        <f t="shared" si="177"/>
        <v>227</v>
      </c>
      <c r="D333" s="6">
        <f t="shared" si="193"/>
        <v>2.9999999999999558E-3</v>
      </c>
      <c r="E333" s="7">
        <f t="shared" si="178"/>
        <v>5091255.0496377228</v>
      </c>
      <c r="F333" s="7">
        <f t="shared" si="194"/>
        <v>3106441.4515545173</v>
      </c>
      <c r="G333" s="7">
        <f t="shared" si="179"/>
        <v>15000</v>
      </c>
      <c r="H333" s="7">
        <f t="shared" si="170"/>
        <v>3134014.0705219903</v>
      </c>
      <c r="I333" s="14">
        <f t="shared" si="195"/>
        <v>14.032249679787689</v>
      </c>
      <c r="J333" s="14">
        <f t="shared" si="171"/>
        <v>15932.270379000736</v>
      </c>
      <c r="K333" s="18"/>
      <c r="L333" s="7">
        <f t="shared" si="180"/>
        <v>7542.4257517795395</v>
      </c>
      <c r="M333" s="7">
        <f t="shared" si="172"/>
        <v>1719673.0714057302</v>
      </c>
      <c r="N333" s="14">
        <f t="shared" si="196"/>
        <v>7.0558134226820579</v>
      </c>
      <c r="O333" s="13">
        <f t="shared" si="173"/>
        <v>10166.627535236648</v>
      </c>
      <c r="P333" s="7">
        <f t="shared" si="197"/>
        <v>10867780.755655501</v>
      </c>
      <c r="Q333" s="12">
        <f t="shared" si="202"/>
        <v>323</v>
      </c>
      <c r="R333" s="9">
        <v>1068.9661559832616</v>
      </c>
      <c r="S333" s="11">
        <f t="shared" si="169"/>
        <v>2.9999999999999558E-3</v>
      </c>
      <c r="T333" s="10">
        <f t="shared" si="198"/>
        <v>12405045.791722743</v>
      </c>
      <c r="U333" s="10">
        <f t="shared" si="174"/>
        <v>35863746.573626541</v>
      </c>
      <c r="V333" s="10">
        <f t="shared" si="199"/>
        <v>1000</v>
      </c>
      <c r="W333" s="10">
        <f t="shared" si="200"/>
        <v>817105.61333534098</v>
      </c>
      <c r="X333" s="9">
        <f t="shared" si="181"/>
        <v>0.935483311985846</v>
      </c>
      <c r="Y333" s="9">
        <f t="shared" si="175"/>
        <v>33550.871908229194</v>
      </c>
      <c r="AA333" s="10">
        <f t="shared" si="182"/>
        <v>7542.4257517795395</v>
      </c>
      <c r="AB333" s="10">
        <f t="shared" si="176"/>
        <v>2443745.9435765692</v>
      </c>
      <c r="AC333" s="23"/>
      <c r="AD333" s="25">
        <f t="shared" si="183"/>
        <v>-7542.4257517795395</v>
      </c>
      <c r="AE333" s="25">
        <f t="shared" si="184"/>
        <v>-7542.4257517795395</v>
      </c>
      <c r="AF333" s="25">
        <f t="shared" si="185"/>
        <v>-15000</v>
      </c>
      <c r="AG333" s="25">
        <f t="shared" si="186"/>
        <v>0</v>
      </c>
      <c r="AH333" s="25">
        <f t="shared" si="187"/>
        <v>0</v>
      </c>
      <c r="AI333" s="25">
        <f t="shared" si="188"/>
        <v>0</v>
      </c>
      <c r="AJ333" s="25">
        <f t="shared" si="189"/>
        <v>0</v>
      </c>
      <c r="AK333" s="25">
        <f t="shared" si="190"/>
        <v>0</v>
      </c>
      <c r="AL333" s="25">
        <f t="shared" si="191"/>
        <v>0</v>
      </c>
      <c r="AM333" s="25">
        <f t="shared" si="192"/>
        <v>0</v>
      </c>
    </row>
    <row r="334" spans="1:39" x14ac:dyDescent="0.3">
      <c r="A334" s="4">
        <f t="shared" si="201"/>
        <v>325</v>
      </c>
      <c r="B334">
        <v>1092.4834114148935</v>
      </c>
      <c r="C334" s="5">
        <f t="shared" si="177"/>
        <v>228</v>
      </c>
      <c r="D334" s="6">
        <f t="shared" si="193"/>
        <v>2.2000000000000079E-2</v>
      </c>
      <c r="E334" s="7">
        <f t="shared" si="178"/>
        <v>5141287.4543510806</v>
      </c>
      <c r="F334" s="7">
        <f t="shared" si="194"/>
        <v>3175805.1634887168</v>
      </c>
      <c r="G334" s="7">
        <f t="shared" si="179"/>
        <v>15000</v>
      </c>
      <c r="H334" s="7">
        <f t="shared" si="170"/>
        <v>3149014.0705219903</v>
      </c>
      <c r="I334" s="14">
        <f t="shared" si="195"/>
        <v>13.730185596661142</v>
      </c>
      <c r="J334" s="14">
        <f t="shared" si="171"/>
        <v>15946.000564597398</v>
      </c>
      <c r="K334" s="18"/>
      <c r="L334" s="7">
        <f t="shared" si="180"/>
        <v>7542.4257517795395</v>
      </c>
      <c r="M334" s="7">
        <f t="shared" si="172"/>
        <v>1727215.4971575097</v>
      </c>
      <c r="N334" s="14">
        <f t="shared" si="196"/>
        <v>6.9039270280646354</v>
      </c>
      <c r="O334" s="13">
        <f t="shared" si="173"/>
        <v>10173.531462264713</v>
      </c>
      <c r="P334" s="7">
        <f t="shared" si="197"/>
        <v>11114414.358031703</v>
      </c>
      <c r="Q334" s="12">
        <f t="shared" si="202"/>
        <v>324</v>
      </c>
      <c r="R334" s="9">
        <v>1092.4834114148935</v>
      </c>
      <c r="S334" s="11">
        <f t="shared" ref="S334:S397" si="203">(R334-R333)/R333</f>
        <v>2.2000000000000079E-2</v>
      </c>
      <c r="T334" s="10">
        <f t="shared" si="198"/>
        <v>12516026.452620143</v>
      </c>
      <c r="U334" s="10">
        <f t="shared" si="174"/>
        <v>36653770.998246327</v>
      </c>
      <c r="V334" s="10">
        <f t="shared" si="199"/>
        <v>1000</v>
      </c>
      <c r="W334" s="10">
        <f t="shared" si="200"/>
        <v>818105.61333534098</v>
      </c>
      <c r="X334" s="9">
        <f t="shared" si="181"/>
        <v>0.9153457064440762</v>
      </c>
      <c r="Y334" s="9">
        <f t="shared" si="175"/>
        <v>33551.787253935639</v>
      </c>
      <c r="AA334" s="10">
        <f t="shared" si="182"/>
        <v>7542.4257517795395</v>
      </c>
      <c r="AB334" s="10">
        <f t="shared" si="176"/>
        <v>2451288.3693283489</v>
      </c>
      <c r="AC334" s="23"/>
      <c r="AD334" s="25">
        <f t="shared" si="183"/>
        <v>-7542.4257517795395</v>
      </c>
      <c r="AE334" s="25">
        <f t="shared" si="184"/>
        <v>-7542.4257517795395</v>
      </c>
      <c r="AF334" s="25">
        <f t="shared" si="185"/>
        <v>-15000</v>
      </c>
      <c r="AG334" s="25">
        <f t="shared" si="186"/>
        <v>0</v>
      </c>
      <c r="AH334" s="25">
        <f t="shared" si="187"/>
        <v>0</v>
      </c>
      <c r="AI334" s="25">
        <f t="shared" si="188"/>
        <v>0</v>
      </c>
      <c r="AJ334" s="25">
        <f t="shared" si="189"/>
        <v>0</v>
      </c>
      <c r="AK334" s="25">
        <f t="shared" si="190"/>
        <v>0</v>
      </c>
      <c r="AL334" s="25">
        <f t="shared" si="191"/>
        <v>0</v>
      </c>
      <c r="AM334" s="25">
        <f t="shared" si="192"/>
        <v>0</v>
      </c>
    </row>
    <row r="335" spans="1:39" x14ac:dyDescent="0.3">
      <c r="A335" s="4">
        <f t="shared" si="201"/>
        <v>326</v>
      </c>
      <c r="B335">
        <v>1001.8072882674574</v>
      </c>
      <c r="C335" s="5">
        <f t="shared" si="177"/>
        <v>229</v>
      </c>
      <c r="D335" s="6">
        <f t="shared" si="193"/>
        <v>-8.2999999999999949E-2</v>
      </c>
      <c r="E335" s="7">
        <f t="shared" si="178"/>
        <v>5191736.7957703844</v>
      </c>
      <c r="F335" s="7">
        <f t="shared" si="194"/>
        <v>2913130.3349191532</v>
      </c>
      <c r="G335" s="7">
        <f t="shared" si="179"/>
        <v>15000</v>
      </c>
      <c r="H335" s="7">
        <f t="shared" si="170"/>
        <v>3164014.0705219903</v>
      </c>
      <c r="I335" s="14">
        <f t="shared" si="195"/>
        <v>14.972939581964168</v>
      </c>
      <c r="J335" s="14">
        <f t="shared" si="171"/>
        <v>15960.973504179363</v>
      </c>
      <c r="K335" s="18"/>
      <c r="L335" s="7">
        <f t="shared" si="180"/>
        <v>7542.4257517795395</v>
      </c>
      <c r="M335" s="7">
        <f t="shared" si="172"/>
        <v>1734757.9229092891</v>
      </c>
      <c r="N335" s="14">
        <f t="shared" si="196"/>
        <v>7.5288190055230482</v>
      </c>
      <c r="O335" s="13">
        <f t="shared" si="173"/>
        <v>10181.060281270236</v>
      </c>
      <c r="P335" s="7">
        <f t="shared" si="197"/>
        <v>10199460.392066851</v>
      </c>
      <c r="Q335" s="12">
        <f t="shared" si="202"/>
        <v>325</v>
      </c>
      <c r="R335" s="9">
        <v>1001.8072882674574</v>
      </c>
      <c r="S335" s="11">
        <f t="shared" si="203"/>
        <v>-8.2999999999999949E-2</v>
      </c>
      <c r="T335" s="10">
        <f t="shared" si="198"/>
        <v>12627931.952358354</v>
      </c>
      <c r="U335" s="10">
        <f t="shared" si="174"/>
        <v>33612425.005391881</v>
      </c>
      <c r="V335" s="10">
        <f t="shared" si="199"/>
        <v>1000</v>
      </c>
      <c r="W335" s="10">
        <f t="shared" si="200"/>
        <v>819105.61333534098</v>
      </c>
      <c r="X335" s="9">
        <f t="shared" si="181"/>
        <v>0.99819597213094458</v>
      </c>
      <c r="Y335" s="9">
        <f t="shared" si="175"/>
        <v>33552.785449907773</v>
      </c>
      <c r="AA335" s="10">
        <f t="shared" si="182"/>
        <v>7542.4257517795395</v>
      </c>
      <c r="AB335" s="10">
        <f t="shared" si="176"/>
        <v>2458830.7950801286</v>
      </c>
      <c r="AC335" s="23"/>
      <c r="AD335" s="25">
        <f t="shared" si="183"/>
        <v>-7542.4257517795395</v>
      </c>
      <c r="AE335" s="25">
        <f t="shared" si="184"/>
        <v>-7542.4257517795395</v>
      </c>
      <c r="AF335" s="25">
        <f t="shared" si="185"/>
        <v>-15000</v>
      </c>
      <c r="AG335" s="25">
        <f t="shared" si="186"/>
        <v>0</v>
      </c>
      <c r="AH335" s="25">
        <f t="shared" si="187"/>
        <v>0</v>
      </c>
      <c r="AI335" s="25">
        <f t="shared" si="188"/>
        <v>0</v>
      </c>
      <c r="AJ335" s="25">
        <f t="shared" si="189"/>
        <v>0</v>
      </c>
      <c r="AK335" s="25">
        <f t="shared" si="190"/>
        <v>0</v>
      </c>
      <c r="AL335" s="25">
        <f t="shared" si="191"/>
        <v>0</v>
      </c>
      <c r="AM335" s="25">
        <f t="shared" si="192"/>
        <v>0</v>
      </c>
    </row>
    <row r="336" spans="1:39" x14ac:dyDescent="0.3">
      <c r="A336" s="4">
        <f t="shared" si="201"/>
        <v>327</v>
      </c>
      <c r="B336">
        <v>1021.8434340328065</v>
      </c>
      <c r="C336" s="5">
        <f t="shared" si="177"/>
        <v>230</v>
      </c>
      <c r="D336" s="6">
        <f t="shared" si="193"/>
        <v>0.02</v>
      </c>
      <c r="E336" s="7">
        <f t="shared" si="178"/>
        <v>5242606.548368182</v>
      </c>
      <c r="F336" s="7">
        <f t="shared" si="194"/>
        <v>2972412.9416175364</v>
      </c>
      <c r="G336" s="7">
        <f t="shared" si="179"/>
        <v>15000</v>
      </c>
      <c r="H336" s="7">
        <f t="shared" si="170"/>
        <v>3179014.0705219903</v>
      </c>
      <c r="I336" s="14">
        <f t="shared" si="195"/>
        <v>14.67935253133742</v>
      </c>
      <c r="J336" s="14">
        <f t="shared" si="171"/>
        <v>15975.6528567107</v>
      </c>
      <c r="K336" s="18"/>
      <c r="L336" s="7">
        <f t="shared" si="180"/>
        <v>7542.4257517795395</v>
      </c>
      <c r="M336" s="7">
        <f t="shared" si="172"/>
        <v>1742300.3486610686</v>
      </c>
      <c r="N336" s="14">
        <f t="shared" si="196"/>
        <v>7.381195103453968</v>
      </c>
      <c r="O336" s="13">
        <f t="shared" si="173"/>
        <v>10188.44147637369</v>
      </c>
      <c r="P336" s="7">
        <f t="shared" si="197"/>
        <v>10410992.025659967</v>
      </c>
      <c r="Q336" s="12">
        <f t="shared" si="202"/>
        <v>326</v>
      </c>
      <c r="R336" s="9">
        <v>1021.8434340328065</v>
      </c>
      <c r="S336" s="11">
        <f t="shared" si="203"/>
        <v>0.02</v>
      </c>
      <c r="T336" s="10">
        <f t="shared" si="198"/>
        <v>12740769.99792772</v>
      </c>
      <c r="U336" s="10">
        <f t="shared" si="174"/>
        <v>34285693.505499721</v>
      </c>
      <c r="V336" s="10">
        <f t="shared" si="199"/>
        <v>1000</v>
      </c>
      <c r="W336" s="10">
        <f t="shared" si="200"/>
        <v>820105.61333534098</v>
      </c>
      <c r="X336" s="9">
        <f t="shared" si="181"/>
        <v>0.97862350208916138</v>
      </c>
      <c r="Y336" s="9">
        <f t="shared" si="175"/>
        <v>33553.76407340986</v>
      </c>
      <c r="AA336" s="10">
        <f t="shared" si="182"/>
        <v>7542.4257517795395</v>
      </c>
      <c r="AB336" s="10">
        <f t="shared" si="176"/>
        <v>2466373.2208319083</v>
      </c>
      <c r="AC336" s="23"/>
      <c r="AD336" s="25">
        <f t="shared" si="183"/>
        <v>-7542.4257517795395</v>
      </c>
      <c r="AE336" s="25">
        <f t="shared" si="184"/>
        <v>-7542.4257517795395</v>
      </c>
      <c r="AF336" s="25">
        <f t="shared" si="185"/>
        <v>-15000</v>
      </c>
      <c r="AG336" s="25">
        <f t="shared" si="186"/>
        <v>0</v>
      </c>
      <c r="AH336" s="25">
        <f t="shared" si="187"/>
        <v>0</v>
      </c>
      <c r="AI336" s="25">
        <f t="shared" si="188"/>
        <v>0</v>
      </c>
      <c r="AJ336" s="25">
        <f t="shared" si="189"/>
        <v>0</v>
      </c>
      <c r="AK336" s="25">
        <f t="shared" si="190"/>
        <v>0</v>
      </c>
      <c r="AL336" s="25">
        <f t="shared" si="191"/>
        <v>0</v>
      </c>
      <c r="AM336" s="25">
        <f t="shared" si="192"/>
        <v>0</v>
      </c>
    </row>
    <row r="337" spans="1:39" x14ac:dyDescent="0.3">
      <c r="A337" s="4">
        <f t="shared" si="201"/>
        <v>328</v>
      </c>
      <c r="B337">
        <v>1093.3724744151029</v>
      </c>
      <c r="C337" s="5">
        <f t="shared" si="177"/>
        <v>231</v>
      </c>
      <c r="D337" s="6">
        <f t="shared" si="193"/>
        <v>6.9999999999999993E-2</v>
      </c>
      <c r="E337" s="7">
        <f t="shared" si="178"/>
        <v>5293900.2155709583</v>
      </c>
      <c r="F337" s="7">
        <f t="shared" si="194"/>
        <v>3181551.8475307641</v>
      </c>
      <c r="G337" s="7">
        <f t="shared" si="179"/>
        <v>15000</v>
      </c>
      <c r="H337" s="7">
        <f t="shared" si="170"/>
        <v>3194014.0705219903</v>
      </c>
      <c r="I337" s="14">
        <f t="shared" si="195"/>
        <v>13.719021057324692</v>
      </c>
      <c r="J337" s="14">
        <f t="shared" si="171"/>
        <v>15989.371877768024</v>
      </c>
      <c r="K337" s="18"/>
      <c r="L337" s="7">
        <f t="shared" si="180"/>
        <v>7542.4257517795395</v>
      </c>
      <c r="M337" s="7">
        <f t="shared" si="172"/>
        <v>1749842.7744128481</v>
      </c>
      <c r="N337" s="14">
        <f t="shared" si="196"/>
        <v>6.8983131807981017</v>
      </c>
      <c r="O337" s="13">
        <f t="shared" si="173"/>
        <v>10195.339789554488</v>
      </c>
      <c r="P337" s="7">
        <f t="shared" si="197"/>
        <v>11147303.893207945</v>
      </c>
      <c r="Q337" s="12">
        <f t="shared" si="202"/>
        <v>327</v>
      </c>
      <c r="R337" s="9">
        <v>1093.3724744151029</v>
      </c>
      <c r="S337" s="11">
        <f t="shared" si="203"/>
        <v>6.9999999999999993E-2</v>
      </c>
      <c r="T337" s="10">
        <f t="shared" si="198"/>
        <v>12854548.360543491</v>
      </c>
      <c r="U337" s="10">
        <f t="shared" si="174"/>
        <v>36686762.050884701</v>
      </c>
      <c r="V337" s="10">
        <f t="shared" si="199"/>
        <v>1000</v>
      </c>
      <c r="W337" s="10">
        <f t="shared" si="200"/>
        <v>821105.61333534098</v>
      </c>
      <c r="X337" s="9">
        <f t="shared" si="181"/>
        <v>0.91460140382164612</v>
      </c>
      <c r="Y337" s="9">
        <f t="shared" si="175"/>
        <v>33554.67867481368</v>
      </c>
      <c r="AA337" s="10">
        <f t="shared" si="182"/>
        <v>7542.4257517795395</v>
      </c>
      <c r="AB337" s="10">
        <f t="shared" si="176"/>
        <v>2473915.646583688</v>
      </c>
      <c r="AC337" s="23"/>
      <c r="AD337" s="25">
        <f t="shared" si="183"/>
        <v>-7542.4257517795395</v>
      </c>
      <c r="AE337" s="25">
        <f t="shared" si="184"/>
        <v>-7542.4257517795395</v>
      </c>
      <c r="AF337" s="25">
        <f t="shared" si="185"/>
        <v>-15000</v>
      </c>
      <c r="AG337" s="25">
        <f t="shared" si="186"/>
        <v>0</v>
      </c>
      <c r="AH337" s="25">
        <f t="shared" si="187"/>
        <v>0</v>
      </c>
      <c r="AI337" s="25">
        <f t="shared" si="188"/>
        <v>0</v>
      </c>
      <c r="AJ337" s="25">
        <f t="shared" si="189"/>
        <v>0</v>
      </c>
      <c r="AK337" s="25">
        <f t="shared" si="190"/>
        <v>0</v>
      </c>
      <c r="AL337" s="25">
        <f t="shared" si="191"/>
        <v>0</v>
      </c>
      <c r="AM337" s="25">
        <f t="shared" si="192"/>
        <v>0</v>
      </c>
    </row>
    <row r="338" spans="1:39" x14ac:dyDescent="0.3">
      <c r="A338" s="4">
        <f t="shared" si="201"/>
        <v>329</v>
      </c>
      <c r="B338">
        <v>1149.1344706102732</v>
      </c>
      <c r="C338" s="5">
        <f t="shared" si="177"/>
        <v>232</v>
      </c>
      <c r="D338" s="6">
        <f t="shared" si="193"/>
        <v>5.099999999999999E-2</v>
      </c>
      <c r="E338" s="7">
        <f t="shared" si="178"/>
        <v>5345621.3300004285</v>
      </c>
      <c r="F338" s="7">
        <f t="shared" si="194"/>
        <v>3344861.9917548327</v>
      </c>
      <c r="G338" s="7">
        <f t="shared" si="179"/>
        <v>15000</v>
      </c>
      <c r="H338" s="7">
        <f t="shared" si="170"/>
        <v>3209014.0705219903</v>
      </c>
      <c r="I338" s="14">
        <f t="shared" si="195"/>
        <v>13.053302623524921</v>
      </c>
      <c r="J338" s="14">
        <f t="shared" si="171"/>
        <v>16002.425180391549</v>
      </c>
      <c r="K338" s="18"/>
      <c r="L338" s="7">
        <f t="shared" si="180"/>
        <v>7542.4257517795395</v>
      </c>
      <c r="M338" s="7">
        <f t="shared" si="172"/>
        <v>1757385.2001646275</v>
      </c>
      <c r="N338" s="14">
        <f t="shared" si="196"/>
        <v>6.5635710568963859</v>
      </c>
      <c r="O338" s="13">
        <f t="shared" si="173"/>
        <v>10201.903360611384</v>
      </c>
      <c r="P338" s="7">
        <f t="shared" si="197"/>
        <v>11723358.81751333</v>
      </c>
      <c r="Q338" s="12">
        <f t="shared" si="202"/>
        <v>328</v>
      </c>
      <c r="R338" s="9">
        <v>1149.1344706102732</v>
      </c>
      <c r="S338" s="11">
        <f t="shared" si="203"/>
        <v>5.099999999999999E-2</v>
      </c>
      <c r="T338" s="10">
        <f t="shared" si="198"/>
        <v>12969274.876181068</v>
      </c>
      <c r="U338" s="10">
        <f t="shared" si="174"/>
        <v>38558837.915479816</v>
      </c>
      <c r="V338" s="10">
        <f t="shared" si="199"/>
        <v>1000</v>
      </c>
      <c r="W338" s="10">
        <f t="shared" si="200"/>
        <v>822105.61333534098</v>
      </c>
      <c r="X338" s="9">
        <f t="shared" si="181"/>
        <v>0.87022017490166137</v>
      </c>
      <c r="Y338" s="9">
        <f t="shared" si="175"/>
        <v>33555.548894988584</v>
      </c>
      <c r="AA338" s="10">
        <f t="shared" si="182"/>
        <v>7542.4257517795395</v>
      </c>
      <c r="AB338" s="10">
        <f t="shared" si="176"/>
        <v>2481458.0723354677</v>
      </c>
      <c r="AC338" s="23"/>
      <c r="AD338" s="25">
        <f t="shared" si="183"/>
        <v>-7542.4257517795395</v>
      </c>
      <c r="AE338" s="25">
        <f t="shared" si="184"/>
        <v>-7542.4257517795395</v>
      </c>
      <c r="AF338" s="25">
        <f t="shared" si="185"/>
        <v>-15000</v>
      </c>
      <c r="AG338" s="25">
        <f t="shared" si="186"/>
        <v>0</v>
      </c>
      <c r="AH338" s="25">
        <f t="shared" si="187"/>
        <v>0</v>
      </c>
      <c r="AI338" s="25">
        <f t="shared" si="188"/>
        <v>0</v>
      </c>
      <c r="AJ338" s="25">
        <f t="shared" si="189"/>
        <v>0</v>
      </c>
      <c r="AK338" s="25">
        <f t="shared" si="190"/>
        <v>0</v>
      </c>
      <c r="AL338" s="25">
        <f t="shared" si="191"/>
        <v>0</v>
      </c>
      <c r="AM338" s="25">
        <f t="shared" si="192"/>
        <v>0</v>
      </c>
    </row>
    <row r="339" spans="1:39" x14ac:dyDescent="0.3">
      <c r="A339" s="4">
        <f t="shared" si="201"/>
        <v>330</v>
      </c>
      <c r="B339">
        <v>1154.8801429633245</v>
      </c>
      <c r="C339" s="5">
        <f t="shared" si="177"/>
        <v>233</v>
      </c>
      <c r="D339" s="6">
        <f t="shared" si="193"/>
        <v>4.9999999999999463E-3</v>
      </c>
      <c r="E339" s="7">
        <f t="shared" si="178"/>
        <v>5397773.4537168108</v>
      </c>
      <c r="F339" s="7">
        <f t="shared" si="194"/>
        <v>3362591.3017136063</v>
      </c>
      <c r="G339" s="7">
        <f t="shared" si="179"/>
        <v>15000</v>
      </c>
      <c r="H339" s="7">
        <f t="shared" si="170"/>
        <v>3224014.0705219903</v>
      </c>
      <c r="I339" s="14">
        <f t="shared" si="195"/>
        <v>12.988360819427783</v>
      </c>
      <c r="J339" s="14">
        <f t="shared" si="171"/>
        <v>16015.413541210977</v>
      </c>
      <c r="K339" s="18"/>
      <c r="L339" s="7">
        <f t="shared" si="180"/>
        <v>7542.4257517795395</v>
      </c>
      <c r="M339" s="7">
        <f t="shared" si="172"/>
        <v>1764927.625916407</v>
      </c>
      <c r="N339" s="14">
        <f t="shared" si="196"/>
        <v>6.5309164745237673</v>
      </c>
      <c r="O339" s="13">
        <f t="shared" si="173"/>
        <v>10208.434277085908</v>
      </c>
      <c r="P339" s="7">
        <f t="shared" si="197"/>
        <v>11789518.037352676</v>
      </c>
      <c r="Q339" s="12">
        <f t="shared" si="202"/>
        <v>329</v>
      </c>
      <c r="R339" s="9">
        <v>1154.8801429633245</v>
      </c>
      <c r="S339" s="11">
        <f t="shared" si="203"/>
        <v>4.9999999999999463E-3</v>
      </c>
      <c r="T339" s="10">
        <f t="shared" si="198"/>
        <v>13084957.446115619</v>
      </c>
      <c r="U339" s="10">
        <f t="shared" si="174"/>
        <v>38752637.10505721</v>
      </c>
      <c r="V339" s="10">
        <f t="shared" si="199"/>
        <v>1000</v>
      </c>
      <c r="W339" s="10">
        <f t="shared" si="200"/>
        <v>823105.61333534098</v>
      </c>
      <c r="X339" s="9">
        <f t="shared" si="181"/>
        <v>0.86589072129518552</v>
      </c>
      <c r="Y339" s="9">
        <f t="shared" si="175"/>
        <v>33556.41478570988</v>
      </c>
      <c r="AA339" s="10">
        <f t="shared" si="182"/>
        <v>7542.4257517795395</v>
      </c>
      <c r="AB339" s="10">
        <f t="shared" si="176"/>
        <v>2489000.4980872474</v>
      </c>
      <c r="AC339" s="23"/>
      <c r="AD339" s="25">
        <f t="shared" si="183"/>
        <v>-7542.4257517795395</v>
      </c>
      <c r="AE339" s="25">
        <f t="shared" si="184"/>
        <v>-7542.4257517795395</v>
      </c>
      <c r="AF339" s="25">
        <f t="shared" si="185"/>
        <v>-15000</v>
      </c>
      <c r="AG339" s="25">
        <f t="shared" si="186"/>
        <v>0</v>
      </c>
      <c r="AH339" s="25">
        <f t="shared" si="187"/>
        <v>0</v>
      </c>
      <c r="AI339" s="25">
        <f t="shared" si="188"/>
        <v>0</v>
      </c>
      <c r="AJ339" s="25">
        <f t="shared" si="189"/>
        <v>0</v>
      </c>
      <c r="AK339" s="25">
        <f t="shared" si="190"/>
        <v>0</v>
      </c>
      <c r="AL339" s="25">
        <f t="shared" si="191"/>
        <v>0</v>
      </c>
      <c r="AM339" s="25">
        <f t="shared" si="192"/>
        <v>0</v>
      </c>
    </row>
    <row r="340" spans="1:39" x14ac:dyDescent="0.3">
      <c r="A340" s="4">
        <f t="shared" si="201"/>
        <v>331</v>
      </c>
      <c r="B340">
        <v>1211.4692699685272</v>
      </c>
      <c r="C340" s="5">
        <f t="shared" si="177"/>
        <v>234</v>
      </c>
      <c r="D340" s="6">
        <f t="shared" si="193"/>
        <v>4.8999999999999849E-2</v>
      </c>
      <c r="E340" s="7">
        <f t="shared" si="178"/>
        <v>5450360.1784641612</v>
      </c>
      <c r="F340" s="7">
        <f t="shared" si="194"/>
        <v>3528407.275497573</v>
      </c>
      <c r="G340" s="7">
        <f t="shared" si="179"/>
        <v>15000</v>
      </c>
      <c r="H340" s="7">
        <f t="shared" si="170"/>
        <v>3239014.0705219903</v>
      </c>
      <c r="I340" s="14">
        <f t="shared" si="195"/>
        <v>12.381659503744313</v>
      </c>
      <c r="J340" s="14">
        <f t="shared" si="171"/>
        <v>16027.795200714721</v>
      </c>
      <c r="K340" s="18"/>
      <c r="L340" s="7">
        <f t="shared" si="180"/>
        <v>7542.4257517795395</v>
      </c>
      <c r="M340" s="7">
        <f t="shared" si="172"/>
        <v>1772470.0516681864</v>
      </c>
      <c r="N340" s="14">
        <f t="shared" si="196"/>
        <v>6.2258498327204652</v>
      </c>
      <c r="O340" s="13">
        <f t="shared" si="173"/>
        <v>10214.660126918629</v>
      </c>
      <c r="P340" s="7">
        <f t="shared" si="197"/>
        <v>12374746.846934734</v>
      </c>
      <c r="Q340" s="12">
        <f t="shared" si="202"/>
        <v>330</v>
      </c>
      <c r="R340" s="9">
        <v>1211.4692699685272</v>
      </c>
      <c r="S340" s="11">
        <f t="shared" si="203"/>
        <v>4.8999999999999849E-2</v>
      </c>
      <c r="T340" s="10">
        <f t="shared" si="198"/>
        <v>13201604.037466293</v>
      </c>
      <c r="U340" s="10">
        <f t="shared" si="174"/>
        <v>40652565.323205009</v>
      </c>
      <c r="V340" s="10">
        <f t="shared" si="199"/>
        <v>1000</v>
      </c>
      <c r="W340" s="10">
        <f t="shared" si="200"/>
        <v>824105.61333534098</v>
      </c>
      <c r="X340" s="9">
        <f t="shared" si="181"/>
        <v>0.82544396691628752</v>
      </c>
      <c r="Y340" s="9">
        <f t="shared" si="175"/>
        <v>33557.240229676798</v>
      </c>
      <c r="AA340" s="10">
        <f t="shared" si="182"/>
        <v>7542.4257517795395</v>
      </c>
      <c r="AB340" s="10">
        <f t="shared" si="176"/>
        <v>2496542.9238390271</v>
      </c>
      <c r="AC340" s="23"/>
      <c r="AD340" s="25">
        <f t="shared" si="183"/>
        <v>-7542.4257517795395</v>
      </c>
      <c r="AE340" s="25">
        <f t="shared" si="184"/>
        <v>-7542.4257517795395</v>
      </c>
      <c r="AF340" s="25">
        <f t="shared" si="185"/>
        <v>-15000</v>
      </c>
      <c r="AG340" s="25">
        <f t="shared" si="186"/>
        <v>0</v>
      </c>
      <c r="AH340" s="25">
        <f t="shared" si="187"/>
        <v>0</v>
      </c>
      <c r="AI340" s="25">
        <f t="shared" si="188"/>
        <v>0</v>
      </c>
      <c r="AJ340" s="25">
        <f t="shared" si="189"/>
        <v>0</v>
      </c>
      <c r="AK340" s="25">
        <f t="shared" si="190"/>
        <v>0</v>
      </c>
      <c r="AL340" s="25">
        <f t="shared" si="191"/>
        <v>0</v>
      </c>
      <c r="AM340" s="25">
        <f t="shared" si="192"/>
        <v>0</v>
      </c>
    </row>
    <row r="341" spans="1:39" x14ac:dyDescent="0.3">
      <c r="A341" s="4">
        <f t="shared" si="201"/>
        <v>332</v>
      </c>
      <c r="B341">
        <v>1194.5087001889679</v>
      </c>
      <c r="C341" s="5">
        <f t="shared" si="177"/>
        <v>235</v>
      </c>
      <c r="D341" s="6">
        <f t="shared" si="193"/>
        <v>-1.3999999999999986E-2</v>
      </c>
      <c r="E341" s="7">
        <f t="shared" si="178"/>
        <v>5503385.1259177402</v>
      </c>
      <c r="F341" s="7">
        <f t="shared" si="194"/>
        <v>3479995.5736406068</v>
      </c>
      <c r="G341" s="7">
        <f t="shared" si="179"/>
        <v>15000</v>
      </c>
      <c r="H341" s="7">
        <f t="shared" si="170"/>
        <v>3254014.0705219903</v>
      </c>
      <c r="I341" s="14">
        <f t="shared" si="195"/>
        <v>12.557463999740683</v>
      </c>
      <c r="J341" s="14">
        <f t="shared" si="171"/>
        <v>16040.352664714463</v>
      </c>
      <c r="K341" s="18"/>
      <c r="L341" s="7">
        <f t="shared" si="180"/>
        <v>7542.4257517795395</v>
      </c>
      <c r="M341" s="7">
        <f t="shared" si="172"/>
        <v>1780012.4774199659</v>
      </c>
      <c r="N341" s="14">
        <f t="shared" si="196"/>
        <v>6.3142493232459076</v>
      </c>
      <c r="O341" s="13">
        <f t="shared" si="173"/>
        <v>10220.974376241875</v>
      </c>
      <c r="P341" s="7">
        <f t="shared" si="197"/>
        <v>12209042.816829428</v>
      </c>
      <c r="Q341" s="12">
        <f t="shared" si="202"/>
        <v>331</v>
      </c>
      <c r="R341" s="9">
        <v>1194.5087001889679</v>
      </c>
      <c r="S341" s="11">
        <f t="shared" si="203"/>
        <v>-1.3999999999999986E-2</v>
      </c>
      <c r="T341" s="10">
        <f t="shared" si="198"/>
        <v>13319222.683744889</v>
      </c>
      <c r="U341" s="10">
        <f t="shared" si="174"/>
        <v>40084415.408680141</v>
      </c>
      <c r="V341" s="10">
        <f t="shared" si="199"/>
        <v>1000</v>
      </c>
      <c r="W341" s="10">
        <f t="shared" si="200"/>
        <v>825105.61333534098</v>
      </c>
      <c r="X341" s="9">
        <f t="shared" si="181"/>
        <v>0.83716426664937882</v>
      </c>
      <c r="Y341" s="9">
        <f t="shared" si="175"/>
        <v>33558.077393943444</v>
      </c>
      <c r="AA341" s="10">
        <f t="shared" si="182"/>
        <v>7542.4257517795395</v>
      </c>
      <c r="AB341" s="10">
        <f t="shared" si="176"/>
        <v>2504085.3495908068</v>
      </c>
      <c r="AC341" s="23"/>
      <c r="AD341" s="25">
        <f t="shared" si="183"/>
        <v>-7542.4257517795395</v>
      </c>
      <c r="AE341" s="25">
        <f t="shared" si="184"/>
        <v>-7542.4257517795395</v>
      </c>
      <c r="AF341" s="25">
        <f t="shared" si="185"/>
        <v>-15000</v>
      </c>
      <c r="AG341" s="25">
        <f t="shared" si="186"/>
        <v>0</v>
      </c>
      <c r="AH341" s="25">
        <f t="shared" si="187"/>
        <v>0</v>
      </c>
      <c r="AI341" s="25">
        <f t="shared" si="188"/>
        <v>0</v>
      </c>
      <c r="AJ341" s="25">
        <f t="shared" si="189"/>
        <v>0</v>
      </c>
      <c r="AK341" s="25">
        <f t="shared" si="190"/>
        <v>0</v>
      </c>
      <c r="AL341" s="25">
        <f t="shared" si="191"/>
        <v>0</v>
      </c>
      <c r="AM341" s="25">
        <f t="shared" si="192"/>
        <v>0</v>
      </c>
    </row>
    <row r="342" spans="1:39" x14ac:dyDescent="0.3">
      <c r="A342" s="4">
        <f t="shared" si="201"/>
        <v>333</v>
      </c>
      <c r="B342">
        <v>1343.8222877125888</v>
      </c>
      <c r="C342" s="5">
        <f t="shared" si="177"/>
        <v>236</v>
      </c>
      <c r="D342" s="6">
        <f t="shared" si="193"/>
        <v>0.125</v>
      </c>
      <c r="E342" s="7">
        <f t="shared" si="178"/>
        <v>5556851.9479334326</v>
      </c>
      <c r="F342" s="7">
        <f t="shared" si="194"/>
        <v>3916120.0203456827</v>
      </c>
      <c r="G342" s="7">
        <f t="shared" si="179"/>
        <v>15000</v>
      </c>
      <c r="H342" s="7">
        <f t="shared" si="170"/>
        <v>3269014.0705219903</v>
      </c>
      <c r="I342" s="14">
        <f t="shared" si="195"/>
        <v>11.162190221991718</v>
      </c>
      <c r="J342" s="14">
        <f t="shared" si="171"/>
        <v>16051.514854936455</v>
      </c>
      <c r="K342" s="18"/>
      <c r="L342" s="7">
        <f t="shared" si="180"/>
        <v>7542.4257517795395</v>
      </c>
      <c r="M342" s="7">
        <f t="shared" si="172"/>
        <v>1787554.9031717454</v>
      </c>
      <c r="N342" s="14">
        <f t="shared" si="196"/>
        <v>5.612666065107474</v>
      </c>
      <c r="O342" s="13">
        <f t="shared" si="173"/>
        <v>10226.587042306983</v>
      </c>
      <c r="P342" s="7">
        <f t="shared" si="197"/>
        <v>13742715.594684888</v>
      </c>
      <c r="Q342" s="12">
        <f t="shared" si="202"/>
        <v>332</v>
      </c>
      <c r="R342" s="9">
        <v>1343.8222877125888</v>
      </c>
      <c r="S342" s="11">
        <f t="shared" si="203"/>
        <v>0.125</v>
      </c>
      <c r="T342" s="10">
        <f t="shared" si="198"/>
        <v>13437821.485409142</v>
      </c>
      <c r="U342" s="10">
        <f t="shared" si="174"/>
        <v>45096092.334765159</v>
      </c>
      <c r="V342" s="10">
        <f t="shared" si="199"/>
        <v>1000</v>
      </c>
      <c r="W342" s="10">
        <f t="shared" si="200"/>
        <v>826105.61333534098</v>
      </c>
      <c r="X342" s="9">
        <f t="shared" si="181"/>
        <v>0.74414601479944786</v>
      </c>
      <c r="Y342" s="9">
        <f t="shared" si="175"/>
        <v>33558.82153995824</v>
      </c>
      <c r="AA342" s="10">
        <f t="shared" si="182"/>
        <v>7542.4257517795395</v>
      </c>
      <c r="AB342" s="10">
        <f t="shared" si="176"/>
        <v>2511627.7753425865</v>
      </c>
      <c r="AC342" s="23"/>
      <c r="AD342" s="25">
        <f t="shared" si="183"/>
        <v>-7542.4257517795395</v>
      </c>
      <c r="AE342" s="25">
        <f t="shared" si="184"/>
        <v>-7542.4257517795395</v>
      </c>
      <c r="AF342" s="25">
        <f t="shared" si="185"/>
        <v>-15000</v>
      </c>
      <c r="AG342" s="25">
        <f t="shared" si="186"/>
        <v>0</v>
      </c>
      <c r="AH342" s="25">
        <f t="shared" si="187"/>
        <v>0</v>
      </c>
      <c r="AI342" s="25">
        <f t="shared" si="188"/>
        <v>0</v>
      </c>
      <c r="AJ342" s="25">
        <f t="shared" si="189"/>
        <v>0</v>
      </c>
      <c r="AK342" s="25">
        <f t="shared" si="190"/>
        <v>0</v>
      </c>
      <c r="AL342" s="25">
        <f t="shared" si="191"/>
        <v>0</v>
      </c>
      <c r="AM342" s="25">
        <f t="shared" si="192"/>
        <v>0</v>
      </c>
    </row>
    <row r="343" spans="1:39" x14ac:dyDescent="0.3">
      <c r="A343" s="4">
        <f t="shared" si="201"/>
        <v>334</v>
      </c>
      <c r="B343">
        <v>1578.9911880622919</v>
      </c>
      <c r="C343" s="5">
        <f t="shared" si="177"/>
        <v>237</v>
      </c>
      <c r="D343" s="6">
        <f t="shared" si="193"/>
        <v>0.17500000000000004</v>
      </c>
      <c r="E343" s="7">
        <f t="shared" si="178"/>
        <v>5610764.326799253</v>
      </c>
      <c r="F343" s="7">
        <f t="shared" si="194"/>
        <v>4602616.0239061778</v>
      </c>
      <c r="G343" s="7">
        <f t="shared" si="179"/>
        <v>15000</v>
      </c>
      <c r="H343" s="7">
        <f t="shared" ref="H343:H405" si="204">IF(C343="NA","NA",IF(H342="NA",G343,H342+G343))</f>
        <v>3284014.0705219903</v>
      </c>
      <c r="I343" s="14">
        <f t="shared" si="195"/>
        <v>9.4997363591418864</v>
      </c>
      <c r="J343" s="14">
        <f t="shared" ref="J343:J405" si="205">IF(C343="NA","NA",IF(J342="NA",I343,J342+I343))</f>
        <v>16061.014591295596</v>
      </c>
      <c r="K343" s="18"/>
      <c r="L343" s="7">
        <f t="shared" si="180"/>
        <v>7542.4257517795395</v>
      </c>
      <c r="M343" s="7">
        <f t="shared" ref="M343:M405" si="206">IF(C343="NA","NA",IF(M342="NA",L343,M342+L343))</f>
        <v>1795097.3289235248</v>
      </c>
      <c r="N343" s="14">
        <f t="shared" si="196"/>
        <v>4.7767370766872119</v>
      </c>
      <c r="O343" s="13">
        <f t="shared" ref="O343:O405" si="207">IF(C343="NA","NA",IF(O342="NA",N343,O342+N343))</f>
        <v>10231.36377938367</v>
      </c>
      <c r="P343" s="7">
        <f t="shared" si="197"/>
        <v>16155233.249506522</v>
      </c>
      <c r="Q343" s="12">
        <f t="shared" si="202"/>
        <v>333</v>
      </c>
      <c r="R343" s="9">
        <v>1578.9911880622919</v>
      </c>
      <c r="S343" s="11">
        <f t="shared" si="203"/>
        <v>0.17500000000000004</v>
      </c>
      <c r="T343" s="10">
        <f t="shared" si="198"/>
        <v>13557408.610420592</v>
      </c>
      <c r="U343" s="10">
        <f t="shared" si="174"/>
        <v>52989083.49334906</v>
      </c>
      <c r="V343" s="10">
        <f t="shared" si="199"/>
        <v>1000</v>
      </c>
      <c r="W343" s="10">
        <f t="shared" si="200"/>
        <v>827105.61333534098</v>
      </c>
      <c r="X343" s="9">
        <f t="shared" si="181"/>
        <v>0.63331575727612577</v>
      </c>
      <c r="Y343" s="9">
        <f t="shared" si="175"/>
        <v>33559.454855715514</v>
      </c>
      <c r="AA343" s="10">
        <f t="shared" si="182"/>
        <v>7542.4257517795395</v>
      </c>
      <c r="AB343" s="10">
        <f t="shared" si="176"/>
        <v>2519170.2010943661</v>
      </c>
      <c r="AC343" s="23"/>
      <c r="AD343" s="25">
        <f t="shared" si="183"/>
        <v>-7542.4257517795395</v>
      </c>
      <c r="AE343" s="25">
        <f t="shared" si="184"/>
        <v>-7542.4257517795395</v>
      </c>
      <c r="AF343" s="25">
        <f t="shared" si="185"/>
        <v>-15000</v>
      </c>
      <c r="AG343" s="25">
        <f t="shared" si="186"/>
        <v>0</v>
      </c>
      <c r="AH343" s="25">
        <f t="shared" si="187"/>
        <v>0</v>
      </c>
      <c r="AI343" s="25">
        <f t="shared" si="188"/>
        <v>0</v>
      </c>
      <c r="AJ343" s="25">
        <f t="shared" si="189"/>
        <v>0</v>
      </c>
      <c r="AK343" s="25">
        <f t="shared" si="190"/>
        <v>0</v>
      </c>
      <c r="AL343" s="25">
        <f t="shared" si="191"/>
        <v>0</v>
      </c>
      <c r="AM343" s="25">
        <f t="shared" si="192"/>
        <v>0</v>
      </c>
    </row>
    <row r="344" spans="1:39" x14ac:dyDescent="0.3">
      <c r="A344" s="4">
        <f t="shared" si="201"/>
        <v>335</v>
      </c>
      <c r="B344">
        <v>1542.6743907368591</v>
      </c>
      <c r="C344" s="5">
        <f t="shared" si="177"/>
        <v>238</v>
      </c>
      <c r="D344" s="6">
        <f t="shared" si="193"/>
        <v>-2.3000000000000083E-2</v>
      </c>
      <c r="E344" s="7">
        <f t="shared" si="178"/>
        <v>5665125.9754889589</v>
      </c>
      <c r="F344" s="7">
        <f t="shared" si="194"/>
        <v>4497732.8553563347</v>
      </c>
      <c r="G344" s="7">
        <f t="shared" si="179"/>
        <v>15000</v>
      </c>
      <c r="H344" s="7">
        <f t="shared" si="204"/>
        <v>3299014.0705219903</v>
      </c>
      <c r="I344" s="14">
        <f t="shared" si="195"/>
        <v>9.7233739602271108</v>
      </c>
      <c r="J344" s="14">
        <f t="shared" si="205"/>
        <v>16070.737965255823</v>
      </c>
      <c r="K344" s="18"/>
      <c r="L344" s="7">
        <f t="shared" si="180"/>
        <v>7542.4257517795395</v>
      </c>
      <c r="M344" s="7">
        <f t="shared" si="206"/>
        <v>1802639.7546753043</v>
      </c>
      <c r="N344" s="14">
        <f t="shared" si="196"/>
        <v>4.8891884101199716</v>
      </c>
      <c r="O344" s="13">
        <f t="shared" si="207"/>
        <v>10236.252967793789</v>
      </c>
      <c r="P344" s="7">
        <f t="shared" si="197"/>
        <v>15791205.310519649</v>
      </c>
      <c r="Q344" s="12">
        <f t="shared" si="202"/>
        <v>334</v>
      </c>
      <c r="R344" s="9">
        <v>1542.6743907368591</v>
      </c>
      <c r="S344" s="11">
        <f t="shared" si="203"/>
        <v>-2.3000000000000083E-2</v>
      </c>
      <c r="T344" s="10">
        <f t="shared" si="198"/>
        <v>13677992.294807144</v>
      </c>
      <c r="U344" s="10">
        <f t="shared" si="174"/>
        <v>51771311.573002025</v>
      </c>
      <c r="V344" s="10">
        <f t="shared" si="199"/>
        <v>1000</v>
      </c>
      <c r="W344" s="10">
        <f t="shared" si="200"/>
        <v>828105.61333534098</v>
      </c>
      <c r="X344" s="9">
        <f t="shared" si="181"/>
        <v>0.64822493068180742</v>
      </c>
      <c r="Y344" s="9">
        <f t="shared" si="175"/>
        <v>33560.103080646193</v>
      </c>
      <c r="AA344" s="10">
        <f t="shared" si="182"/>
        <v>7542.4257517795395</v>
      </c>
      <c r="AB344" s="10">
        <f t="shared" si="176"/>
        <v>2526712.6268461458</v>
      </c>
      <c r="AC344" s="23"/>
      <c r="AD344" s="25">
        <f t="shared" si="183"/>
        <v>-7542.4257517795395</v>
      </c>
      <c r="AE344" s="25">
        <f t="shared" si="184"/>
        <v>-7542.4257517795395</v>
      </c>
      <c r="AF344" s="25">
        <f t="shared" si="185"/>
        <v>-15000</v>
      </c>
      <c r="AG344" s="25">
        <f t="shared" si="186"/>
        <v>0</v>
      </c>
      <c r="AH344" s="25">
        <f t="shared" si="187"/>
        <v>0</v>
      </c>
      <c r="AI344" s="25">
        <f t="shared" si="188"/>
        <v>0</v>
      </c>
      <c r="AJ344" s="25">
        <f t="shared" si="189"/>
        <v>0</v>
      </c>
      <c r="AK344" s="25">
        <f t="shared" si="190"/>
        <v>0</v>
      </c>
      <c r="AL344" s="25">
        <f t="shared" si="191"/>
        <v>0</v>
      </c>
      <c r="AM344" s="25">
        <f t="shared" si="192"/>
        <v>0</v>
      </c>
    </row>
    <row r="345" spans="1:39" x14ac:dyDescent="0.3">
      <c r="A345" s="4">
        <f t="shared" si="201"/>
        <v>336</v>
      </c>
      <c r="B345">
        <v>1642.9482261347548</v>
      </c>
      <c r="C345" s="5">
        <f t="shared" si="177"/>
        <v>239</v>
      </c>
      <c r="D345" s="6">
        <f t="shared" si="193"/>
        <v>6.4999999999999919E-2</v>
      </c>
      <c r="E345" s="7">
        <f t="shared" si="178"/>
        <v>5719940.637917744</v>
      </c>
      <c r="F345" s="7">
        <f t="shared" si="194"/>
        <v>4791150.490954496</v>
      </c>
      <c r="G345" s="7">
        <f t="shared" si="179"/>
        <v>15000</v>
      </c>
      <c r="H345" s="7">
        <f t="shared" si="204"/>
        <v>3314014.0705219903</v>
      </c>
      <c r="I345" s="14">
        <f t="shared" si="195"/>
        <v>9.1299286011522174</v>
      </c>
      <c r="J345" s="14">
        <f t="shared" si="205"/>
        <v>16079.867893856976</v>
      </c>
      <c r="K345" s="18"/>
      <c r="L345" s="7">
        <f t="shared" si="180"/>
        <v>7542.4257517795395</v>
      </c>
      <c r="M345" s="7">
        <f t="shared" si="206"/>
        <v>1810182.1804270837</v>
      </c>
      <c r="N345" s="14">
        <f t="shared" si="196"/>
        <v>4.590787239549269</v>
      </c>
      <c r="O345" s="13">
        <f t="shared" si="207"/>
        <v>10240.843755033338</v>
      </c>
      <c r="P345" s="7">
        <f t="shared" si="197"/>
        <v>16825176.081455205</v>
      </c>
      <c r="Q345" s="12">
        <f t="shared" si="202"/>
        <v>335</v>
      </c>
      <c r="R345" s="9">
        <v>1642.9482261347548</v>
      </c>
      <c r="S345" s="11">
        <f t="shared" si="203"/>
        <v>6.4999999999999919E-2</v>
      </c>
      <c r="T345" s="10">
        <f t="shared" si="198"/>
        <v>13799580.843230247</v>
      </c>
      <c r="U345" s="10">
        <f t="shared" si="174"/>
        <v>55137511.825247154</v>
      </c>
      <c r="V345" s="10">
        <f t="shared" si="199"/>
        <v>1000</v>
      </c>
      <c r="W345" s="10">
        <f t="shared" si="200"/>
        <v>829105.61333534098</v>
      </c>
      <c r="X345" s="9">
        <f t="shared" si="181"/>
        <v>0.6086619067434812</v>
      </c>
      <c r="Y345" s="9">
        <f t="shared" si="175"/>
        <v>33560.711742552936</v>
      </c>
      <c r="AA345" s="10">
        <f t="shared" si="182"/>
        <v>7542.4257517795395</v>
      </c>
      <c r="AB345" s="10">
        <f t="shared" si="176"/>
        <v>2534255.0525979255</v>
      </c>
      <c r="AC345" s="23"/>
      <c r="AD345" s="25">
        <f t="shared" si="183"/>
        <v>-7542.4257517795395</v>
      </c>
      <c r="AE345" s="25">
        <f t="shared" si="184"/>
        <v>-7542.4257517795395</v>
      </c>
      <c r="AF345" s="25">
        <f t="shared" si="185"/>
        <v>-15000</v>
      </c>
      <c r="AG345" s="25">
        <f t="shared" si="186"/>
        <v>0</v>
      </c>
      <c r="AH345" s="25">
        <f t="shared" si="187"/>
        <v>0</v>
      </c>
      <c r="AI345" s="25">
        <f t="shared" si="188"/>
        <v>0</v>
      </c>
      <c r="AJ345" s="25">
        <f t="shared" si="189"/>
        <v>0</v>
      </c>
      <c r="AK345" s="25">
        <f t="shared" si="190"/>
        <v>0</v>
      </c>
      <c r="AL345" s="25">
        <f t="shared" si="191"/>
        <v>0</v>
      </c>
      <c r="AM345" s="25">
        <f t="shared" si="192"/>
        <v>0</v>
      </c>
    </row>
    <row r="346" spans="1:39" x14ac:dyDescent="0.3">
      <c r="A346" s="4">
        <f t="shared" si="201"/>
        <v>337</v>
      </c>
      <c r="B346">
        <v>1429.3649567372368</v>
      </c>
      <c r="C346" s="5">
        <f t="shared" si="177"/>
        <v>240</v>
      </c>
      <c r="D346" s="6">
        <f t="shared" si="193"/>
        <v>-0.12999999999999995</v>
      </c>
      <c r="E346" s="7">
        <f t="shared" si="178"/>
        <v>5775212.0892001037</v>
      </c>
      <c r="F346" s="7">
        <f t="shared" si="194"/>
        <v>4169170.9271304118</v>
      </c>
      <c r="G346" s="7">
        <f t="shared" si="179"/>
        <v>15000</v>
      </c>
      <c r="H346" s="7">
        <f t="shared" si="204"/>
        <v>3329014.0705219903</v>
      </c>
      <c r="I346" s="14">
        <f t="shared" si="195"/>
        <v>10.494170805922089</v>
      </c>
      <c r="J346" s="14">
        <f t="shared" si="205"/>
        <v>16090.362064662897</v>
      </c>
      <c r="K346" s="18"/>
      <c r="L346" s="7">
        <f t="shared" si="180"/>
        <v>7542.4257517795395</v>
      </c>
      <c r="M346" s="7">
        <f t="shared" si="206"/>
        <v>1817724.6061788632</v>
      </c>
      <c r="N346" s="14">
        <f t="shared" si="196"/>
        <v>5.2767669420106538</v>
      </c>
      <c r="O346" s="13">
        <f t="shared" si="207"/>
        <v>10246.120521975348</v>
      </c>
      <c r="P346" s="7">
        <f t="shared" si="197"/>
        <v>14645445.616617808</v>
      </c>
      <c r="Q346" s="12">
        <f t="shared" si="202"/>
        <v>336</v>
      </c>
      <c r="R346" s="9">
        <v>1429.3649567372368</v>
      </c>
      <c r="S346" s="11">
        <f t="shared" si="203"/>
        <v>-0.12999999999999995</v>
      </c>
      <c r="T346" s="10">
        <f t="shared" si="198"/>
        <v>13922182.629556874</v>
      </c>
      <c r="U346" s="10">
        <f t="shared" si="174"/>
        <v>47970505.287965029</v>
      </c>
      <c r="V346" s="10">
        <f t="shared" si="199"/>
        <v>1000</v>
      </c>
      <c r="W346" s="10">
        <f t="shared" si="200"/>
        <v>830105.61333534098</v>
      </c>
      <c r="X346" s="9">
        <f t="shared" si="181"/>
        <v>0.69961138706147263</v>
      </c>
      <c r="Y346" s="9">
        <f t="shared" si="175"/>
        <v>33561.411353939999</v>
      </c>
      <c r="AA346" s="10">
        <f t="shared" si="182"/>
        <v>7542.4257517795395</v>
      </c>
      <c r="AB346" s="10">
        <f t="shared" si="176"/>
        <v>2541797.4783497052</v>
      </c>
      <c r="AC346" s="23"/>
      <c r="AD346" s="25">
        <f t="shared" si="183"/>
        <v>-7542.4257517795395</v>
      </c>
      <c r="AE346" s="25">
        <f t="shared" si="184"/>
        <v>-7542.4257517795395</v>
      </c>
      <c r="AF346" s="25">
        <f t="shared" si="185"/>
        <v>-15000</v>
      </c>
      <c r="AG346" s="25">
        <f t="shared" si="186"/>
        <v>0</v>
      </c>
      <c r="AH346" s="25">
        <f t="shared" si="187"/>
        <v>0</v>
      </c>
      <c r="AI346" s="25">
        <f t="shared" si="188"/>
        <v>0</v>
      </c>
      <c r="AJ346" s="25">
        <f t="shared" si="189"/>
        <v>0</v>
      </c>
      <c r="AK346" s="25">
        <f t="shared" si="190"/>
        <v>0</v>
      </c>
      <c r="AL346" s="25">
        <f t="shared" si="191"/>
        <v>0</v>
      </c>
      <c r="AM346" s="25">
        <f t="shared" si="192"/>
        <v>0</v>
      </c>
    </row>
    <row r="347" spans="1:39" x14ac:dyDescent="0.3">
      <c r="A347" s="4">
        <f t="shared" si="201"/>
        <v>338</v>
      </c>
      <c r="B347">
        <v>1453.6641610017696</v>
      </c>
      <c r="C347" s="5">
        <f t="shared" si="177"/>
        <v>241</v>
      </c>
      <c r="D347" s="6">
        <f t="shared" si="193"/>
        <v>1.6999999999999856E-2</v>
      </c>
      <c r="E347" s="7">
        <f t="shared" si="178"/>
        <v>5830944.1359098144</v>
      </c>
      <c r="F347" s="7">
        <f t="shared" si="194"/>
        <v>4241063.8328916281</v>
      </c>
      <c r="G347" s="7">
        <f t="shared" si="179"/>
        <v>15000</v>
      </c>
      <c r="H347" s="7">
        <f t="shared" si="204"/>
        <v>3344014.0705219903</v>
      </c>
      <c r="I347" s="14">
        <f t="shared" si="195"/>
        <v>10.318752021555644</v>
      </c>
      <c r="J347" s="14">
        <f t="shared" si="205"/>
        <v>16100.680816684453</v>
      </c>
      <c r="K347" s="18"/>
      <c r="L347" s="7">
        <f t="shared" si="180"/>
        <v>7542.4257517795395</v>
      </c>
      <c r="M347" s="7">
        <f t="shared" si="206"/>
        <v>1825267.0319306427</v>
      </c>
      <c r="N347" s="14">
        <f t="shared" si="196"/>
        <v>5.1885613982405649</v>
      </c>
      <c r="O347" s="13">
        <f t="shared" si="207"/>
        <v>10251.30908337359</v>
      </c>
      <c r="P347" s="7">
        <f t="shared" si="197"/>
        <v>14901960.617852088</v>
      </c>
      <c r="Q347" s="12">
        <f t="shared" si="202"/>
        <v>337</v>
      </c>
      <c r="R347" s="9">
        <v>1453.6641610017696</v>
      </c>
      <c r="S347" s="11">
        <f t="shared" si="203"/>
        <v>1.6999999999999856E-2</v>
      </c>
      <c r="T347" s="10">
        <f t="shared" si="198"/>
        <v>14045806.097436225</v>
      </c>
      <c r="U347" s="10">
        <f t="shared" si="174"/>
        <v>48787020.877860427</v>
      </c>
      <c r="V347" s="10">
        <f t="shared" si="199"/>
        <v>1000</v>
      </c>
      <c r="W347" s="10">
        <f t="shared" si="200"/>
        <v>831105.61333534098</v>
      </c>
      <c r="X347" s="9">
        <f t="shared" si="181"/>
        <v>0.68791680143704304</v>
      </c>
      <c r="Y347" s="9">
        <f t="shared" si="175"/>
        <v>33562.099270741433</v>
      </c>
      <c r="AA347" s="10">
        <f t="shared" si="182"/>
        <v>7542.4257517795395</v>
      </c>
      <c r="AB347" s="10">
        <f t="shared" si="176"/>
        <v>2549339.9041014849</v>
      </c>
      <c r="AC347" s="23"/>
      <c r="AD347" s="25">
        <f t="shared" si="183"/>
        <v>-7542.4257517795395</v>
      </c>
      <c r="AE347" s="25">
        <f t="shared" si="184"/>
        <v>-7542.4257517795395</v>
      </c>
      <c r="AF347" s="25">
        <f t="shared" si="185"/>
        <v>-15000</v>
      </c>
      <c r="AG347" s="25">
        <f t="shared" si="186"/>
        <v>0</v>
      </c>
      <c r="AH347" s="25">
        <f t="shared" si="187"/>
        <v>0</v>
      </c>
      <c r="AI347" s="25">
        <f t="shared" si="188"/>
        <v>0</v>
      </c>
      <c r="AJ347" s="25">
        <f t="shared" si="189"/>
        <v>0</v>
      </c>
      <c r="AK347" s="25">
        <f t="shared" si="190"/>
        <v>0</v>
      </c>
      <c r="AL347" s="25">
        <f t="shared" si="191"/>
        <v>0</v>
      </c>
      <c r="AM347" s="25">
        <f t="shared" si="192"/>
        <v>0</v>
      </c>
    </row>
    <row r="348" spans="1:39" x14ac:dyDescent="0.3">
      <c r="A348" s="4">
        <f t="shared" si="201"/>
        <v>339</v>
      </c>
      <c r="B348">
        <v>1317.0197298676032</v>
      </c>
      <c r="C348" s="5">
        <f t="shared" si="177"/>
        <v>242</v>
      </c>
      <c r="D348" s="6">
        <f t="shared" si="193"/>
        <v>-9.3999999999999986E-2</v>
      </c>
      <c r="E348" s="7">
        <f t="shared" si="178"/>
        <v>5887140.6163421078</v>
      </c>
      <c r="F348" s="7">
        <f t="shared" si="194"/>
        <v>3843309.8325998154</v>
      </c>
      <c r="G348" s="7">
        <f t="shared" si="179"/>
        <v>15000</v>
      </c>
      <c r="H348" s="7">
        <f t="shared" si="204"/>
        <v>3359014.0705219903</v>
      </c>
      <c r="I348" s="14">
        <f t="shared" si="195"/>
        <v>11.389351017169586</v>
      </c>
      <c r="J348" s="14">
        <f t="shared" si="205"/>
        <v>16112.070167701622</v>
      </c>
      <c r="K348" s="18"/>
      <c r="L348" s="7">
        <f t="shared" si="180"/>
        <v>7542.4257517795395</v>
      </c>
      <c r="M348" s="7">
        <f t="shared" si="206"/>
        <v>1832809.4576824221</v>
      </c>
      <c r="N348" s="14">
        <f t="shared" si="196"/>
        <v>5.7268889605304247</v>
      </c>
      <c r="O348" s="13">
        <f t="shared" si="207"/>
        <v>10257.035972334121</v>
      </c>
      <c r="P348" s="7">
        <f t="shared" si="197"/>
        <v>13508718.745525774</v>
      </c>
      <c r="Q348" s="12">
        <f t="shared" si="202"/>
        <v>338</v>
      </c>
      <c r="R348" s="9">
        <v>1317.0197298676032</v>
      </c>
      <c r="S348" s="11">
        <f t="shared" si="203"/>
        <v>-9.3999999999999986E-2</v>
      </c>
      <c r="T348" s="10">
        <f t="shared" si="198"/>
        <v>14170459.760881241</v>
      </c>
      <c r="U348" s="10">
        <f t="shared" si="174"/>
        <v>44201946.915341549</v>
      </c>
      <c r="V348" s="10">
        <f t="shared" si="199"/>
        <v>1000</v>
      </c>
      <c r="W348" s="10">
        <f t="shared" si="200"/>
        <v>832105.61333534098</v>
      </c>
      <c r="X348" s="9">
        <f t="shared" si="181"/>
        <v>0.7592900678113057</v>
      </c>
      <c r="Y348" s="9">
        <f t="shared" si="175"/>
        <v>33562.858560809247</v>
      </c>
      <c r="AA348" s="10">
        <f t="shared" si="182"/>
        <v>7542.4257517795395</v>
      </c>
      <c r="AB348" s="10">
        <f t="shared" si="176"/>
        <v>2556882.3298532646</v>
      </c>
      <c r="AC348" s="23"/>
      <c r="AD348" s="25">
        <f t="shared" si="183"/>
        <v>-7542.4257517795395</v>
      </c>
      <c r="AE348" s="25">
        <f t="shared" si="184"/>
        <v>-7542.4257517795395</v>
      </c>
      <c r="AF348" s="25">
        <f t="shared" si="185"/>
        <v>-15000</v>
      </c>
      <c r="AG348" s="25">
        <f t="shared" si="186"/>
        <v>0</v>
      </c>
      <c r="AH348" s="25">
        <f t="shared" si="187"/>
        <v>0</v>
      </c>
      <c r="AI348" s="25">
        <f t="shared" si="188"/>
        <v>0</v>
      </c>
      <c r="AJ348" s="25">
        <f t="shared" si="189"/>
        <v>0</v>
      </c>
      <c r="AK348" s="25">
        <f t="shared" si="190"/>
        <v>0</v>
      </c>
      <c r="AL348" s="25">
        <f t="shared" si="191"/>
        <v>0</v>
      </c>
      <c r="AM348" s="25">
        <f t="shared" si="192"/>
        <v>0</v>
      </c>
    </row>
    <row r="349" spans="1:39" x14ac:dyDescent="0.3">
      <c r="A349" s="4">
        <f t="shared" si="201"/>
        <v>340</v>
      </c>
      <c r="B349">
        <v>1436.8685252855551</v>
      </c>
      <c r="C349" s="5">
        <f t="shared" si="177"/>
        <v>243</v>
      </c>
      <c r="D349" s="6">
        <f t="shared" si="193"/>
        <v>9.0999999999999928E-2</v>
      </c>
      <c r="E349" s="7">
        <f t="shared" si="178"/>
        <v>5943805.400778004</v>
      </c>
      <c r="F349" s="7">
        <f t="shared" si="194"/>
        <v>4194142.0273663984</v>
      </c>
      <c r="G349" s="7">
        <f t="shared" si="179"/>
        <v>15000</v>
      </c>
      <c r="H349" s="7">
        <f t="shared" si="204"/>
        <v>3374014.0705219903</v>
      </c>
      <c r="I349" s="14">
        <f t="shared" si="195"/>
        <v>10.439368485031702</v>
      </c>
      <c r="J349" s="14">
        <f t="shared" si="205"/>
        <v>16122.509536186653</v>
      </c>
      <c r="K349" s="18"/>
      <c r="L349" s="7">
        <f t="shared" si="180"/>
        <v>7542.4257517795395</v>
      </c>
      <c r="M349" s="7">
        <f t="shared" si="206"/>
        <v>1840351.8834342016</v>
      </c>
      <c r="N349" s="14">
        <f t="shared" si="196"/>
        <v>5.2492107795879246</v>
      </c>
      <c r="O349" s="13">
        <f t="shared" si="207"/>
        <v>10262.285183113709</v>
      </c>
      <c r="P349" s="7">
        <f t="shared" si="197"/>
        <v>14745554.577120397</v>
      </c>
      <c r="Q349" s="12">
        <f t="shared" si="202"/>
        <v>339</v>
      </c>
      <c r="R349" s="9">
        <v>1436.8685252855551</v>
      </c>
      <c r="S349" s="11">
        <f t="shared" si="203"/>
        <v>9.0999999999999928E-2</v>
      </c>
      <c r="T349" s="10">
        <f t="shared" si="198"/>
        <v>14296152.20485496</v>
      </c>
      <c r="U349" s="10">
        <f t="shared" si="174"/>
        <v>48225415.084637627</v>
      </c>
      <c r="V349" s="10">
        <f t="shared" si="199"/>
        <v>1000</v>
      </c>
      <c r="W349" s="10">
        <f t="shared" si="200"/>
        <v>833105.61333534098</v>
      </c>
      <c r="X349" s="9">
        <f t="shared" si="181"/>
        <v>0.69595789900211347</v>
      </c>
      <c r="Y349" s="9">
        <f t="shared" si="175"/>
        <v>33563.554518708246</v>
      </c>
      <c r="AA349" s="10">
        <f t="shared" si="182"/>
        <v>7542.4257517795395</v>
      </c>
      <c r="AB349" s="10">
        <f t="shared" si="176"/>
        <v>2564424.7556050443</v>
      </c>
      <c r="AC349" s="23"/>
      <c r="AD349" s="25">
        <f t="shared" si="183"/>
        <v>-7542.4257517795395</v>
      </c>
      <c r="AE349" s="25">
        <f t="shared" si="184"/>
        <v>-7542.4257517795395</v>
      </c>
      <c r="AF349" s="25">
        <f t="shared" si="185"/>
        <v>-15000</v>
      </c>
      <c r="AG349" s="25">
        <f t="shared" si="186"/>
        <v>0</v>
      </c>
      <c r="AH349" s="25">
        <f t="shared" si="187"/>
        <v>0</v>
      </c>
      <c r="AI349" s="25">
        <f t="shared" si="188"/>
        <v>0</v>
      </c>
      <c r="AJ349" s="25">
        <f t="shared" si="189"/>
        <v>0</v>
      </c>
      <c r="AK349" s="25">
        <f t="shared" si="190"/>
        <v>0</v>
      </c>
      <c r="AL349" s="25">
        <f t="shared" si="191"/>
        <v>0</v>
      </c>
      <c r="AM349" s="25">
        <f t="shared" si="192"/>
        <v>0</v>
      </c>
    </row>
    <row r="350" spans="1:39" x14ac:dyDescent="0.3">
      <c r="A350" s="4">
        <f t="shared" si="201"/>
        <v>341</v>
      </c>
      <c r="B350">
        <v>1354.9670193442782</v>
      </c>
      <c r="C350" s="5">
        <f t="shared" si="177"/>
        <v>244</v>
      </c>
      <c r="D350" s="6">
        <f t="shared" si="193"/>
        <v>-5.700000000000012E-2</v>
      </c>
      <c r="E350" s="7">
        <f t="shared" si="178"/>
        <v>6000942.3917508638</v>
      </c>
      <c r="F350" s="7">
        <f t="shared" si="194"/>
        <v>3956018.9318065126</v>
      </c>
      <c r="G350" s="7">
        <f t="shared" si="179"/>
        <v>15000</v>
      </c>
      <c r="H350" s="7">
        <f t="shared" si="204"/>
        <v>3389014.0705219903</v>
      </c>
      <c r="I350" s="14">
        <f t="shared" si="195"/>
        <v>11.070380153798201</v>
      </c>
      <c r="J350" s="14">
        <f t="shared" si="205"/>
        <v>16133.579916340452</v>
      </c>
      <c r="K350" s="18"/>
      <c r="L350" s="7">
        <f t="shared" si="180"/>
        <v>7542.4257517795395</v>
      </c>
      <c r="M350" s="7">
        <f t="shared" si="206"/>
        <v>1847894.3091859811</v>
      </c>
      <c r="N350" s="14">
        <f t="shared" si="196"/>
        <v>5.5665013569331121</v>
      </c>
      <c r="O350" s="13">
        <f t="shared" si="207"/>
        <v>10267.851684470641</v>
      </c>
      <c r="P350" s="7">
        <f t="shared" si="197"/>
        <v>13912600.391976312</v>
      </c>
      <c r="Q350" s="12">
        <f t="shared" si="202"/>
        <v>340</v>
      </c>
      <c r="R350" s="9">
        <v>1354.9670193442782</v>
      </c>
      <c r="S350" s="11">
        <f t="shared" si="203"/>
        <v>-5.700000000000012E-2</v>
      </c>
      <c r="T350" s="10">
        <f t="shared" si="198"/>
        <v>14422892.085861795</v>
      </c>
      <c r="U350" s="10">
        <f t="shared" si="174"/>
        <v>45477509.424813278</v>
      </c>
      <c r="V350" s="10">
        <f t="shared" si="199"/>
        <v>1000</v>
      </c>
      <c r="W350" s="10">
        <f t="shared" si="200"/>
        <v>834105.61333534098</v>
      </c>
      <c r="X350" s="9">
        <f t="shared" si="181"/>
        <v>0.7380253435865467</v>
      </c>
      <c r="Y350" s="9">
        <f t="shared" si="175"/>
        <v>33564.29254405183</v>
      </c>
      <c r="AA350" s="10">
        <f t="shared" si="182"/>
        <v>7542.4257517795395</v>
      </c>
      <c r="AB350" s="10">
        <f t="shared" si="176"/>
        <v>2571967.181356824</v>
      </c>
      <c r="AC350" s="23"/>
      <c r="AD350" s="25">
        <f t="shared" si="183"/>
        <v>-7542.4257517795395</v>
      </c>
      <c r="AE350" s="25">
        <f t="shared" si="184"/>
        <v>-7542.4257517795395</v>
      </c>
      <c r="AF350" s="25">
        <f t="shared" si="185"/>
        <v>-15000</v>
      </c>
      <c r="AG350" s="25">
        <f t="shared" si="186"/>
        <v>0</v>
      </c>
      <c r="AH350" s="25">
        <f t="shared" si="187"/>
        <v>0</v>
      </c>
      <c r="AI350" s="25">
        <f t="shared" si="188"/>
        <v>0</v>
      </c>
      <c r="AJ350" s="25">
        <f t="shared" si="189"/>
        <v>0</v>
      </c>
      <c r="AK350" s="25">
        <f t="shared" si="190"/>
        <v>0</v>
      </c>
      <c r="AL350" s="25">
        <f t="shared" si="191"/>
        <v>0</v>
      </c>
      <c r="AM350" s="25">
        <f t="shared" si="192"/>
        <v>0</v>
      </c>
    </row>
    <row r="351" spans="1:39" x14ac:dyDescent="0.3">
      <c r="A351" s="4">
        <f t="shared" si="201"/>
        <v>342</v>
      </c>
      <c r="B351">
        <v>1124.622626055751</v>
      </c>
      <c r="C351" s="5">
        <f t="shared" si="177"/>
        <v>245</v>
      </c>
      <c r="D351" s="6">
        <f t="shared" si="193"/>
        <v>-0.16999999999999998</v>
      </c>
      <c r="E351" s="7">
        <f t="shared" si="178"/>
        <v>6058555.5243151635</v>
      </c>
      <c r="F351" s="7">
        <f t="shared" si="194"/>
        <v>3284325.7133994056</v>
      </c>
      <c r="G351" s="7">
        <f t="shared" si="179"/>
        <v>15000</v>
      </c>
      <c r="H351" s="7">
        <f t="shared" si="204"/>
        <v>3404014.0705219903</v>
      </c>
      <c r="I351" s="14">
        <f t="shared" si="195"/>
        <v>13.3378074142147</v>
      </c>
      <c r="J351" s="14">
        <f t="shared" si="205"/>
        <v>16146.917723754666</v>
      </c>
      <c r="K351" s="18"/>
      <c r="L351" s="7">
        <f t="shared" si="180"/>
        <v>7542.4257517795395</v>
      </c>
      <c r="M351" s="7">
        <f t="shared" si="206"/>
        <v>1855436.7349377605</v>
      </c>
      <c r="N351" s="14">
        <f t="shared" si="196"/>
        <v>6.706628140883268</v>
      </c>
      <c r="O351" s="13">
        <f t="shared" si="207"/>
        <v>10274.558312611523</v>
      </c>
      <c r="P351" s="7">
        <f t="shared" si="197"/>
        <v>11555000.751092117</v>
      </c>
      <c r="Q351" s="12">
        <f t="shared" si="202"/>
        <v>341</v>
      </c>
      <c r="R351" s="9">
        <v>1124.622626055751</v>
      </c>
      <c r="S351" s="11">
        <f t="shared" si="203"/>
        <v>-0.16999999999999998</v>
      </c>
      <c r="T351" s="10">
        <f t="shared" si="198"/>
        <v>14550688.132543687</v>
      </c>
      <c r="U351" s="10">
        <f t="shared" si="174"/>
        <v>37747162.822595023</v>
      </c>
      <c r="V351" s="10">
        <f t="shared" si="199"/>
        <v>1000</v>
      </c>
      <c r="W351" s="10">
        <f t="shared" si="200"/>
        <v>835105.61333534098</v>
      </c>
      <c r="X351" s="9">
        <f t="shared" si="181"/>
        <v>0.8891871609476466</v>
      </c>
      <c r="Y351" s="9">
        <f t="shared" si="175"/>
        <v>33565.181731212775</v>
      </c>
      <c r="AA351" s="10">
        <f t="shared" si="182"/>
        <v>7542.4257517795395</v>
      </c>
      <c r="AB351" s="10">
        <f t="shared" si="176"/>
        <v>2579509.6071086037</v>
      </c>
      <c r="AC351" s="23"/>
      <c r="AD351" s="25">
        <f t="shared" si="183"/>
        <v>-7542.4257517795395</v>
      </c>
      <c r="AE351" s="25">
        <f t="shared" si="184"/>
        <v>-7542.4257517795395</v>
      </c>
      <c r="AF351" s="25">
        <f t="shared" si="185"/>
        <v>-15000</v>
      </c>
      <c r="AG351" s="25">
        <f t="shared" si="186"/>
        <v>0</v>
      </c>
      <c r="AH351" s="25">
        <f t="shared" si="187"/>
        <v>0</v>
      </c>
      <c r="AI351" s="25">
        <f t="shared" si="188"/>
        <v>0</v>
      </c>
      <c r="AJ351" s="25">
        <f t="shared" si="189"/>
        <v>0</v>
      </c>
      <c r="AK351" s="25">
        <f t="shared" si="190"/>
        <v>0</v>
      </c>
      <c r="AL351" s="25">
        <f t="shared" si="191"/>
        <v>0</v>
      </c>
      <c r="AM351" s="25">
        <f t="shared" si="192"/>
        <v>0</v>
      </c>
    </row>
    <row r="352" spans="1:39" x14ac:dyDescent="0.3">
      <c r="A352" s="4">
        <f t="shared" si="201"/>
        <v>343</v>
      </c>
      <c r="B352">
        <v>1205.5954551317652</v>
      </c>
      <c r="C352" s="5">
        <f t="shared" si="177"/>
        <v>246</v>
      </c>
      <c r="D352" s="6">
        <f t="shared" si="193"/>
        <v>7.2000000000000161E-2</v>
      </c>
      <c r="E352" s="7">
        <f t="shared" si="178"/>
        <v>6116648.7663175026</v>
      </c>
      <c r="F352" s="7">
        <f t="shared" si="194"/>
        <v>3521869.1647641631</v>
      </c>
      <c r="G352" s="7">
        <f t="shared" si="179"/>
        <v>15000</v>
      </c>
      <c r="H352" s="7">
        <f t="shared" si="204"/>
        <v>3419014.0705219903</v>
      </c>
      <c r="I352" s="14">
        <f t="shared" si="195"/>
        <v>12.441984528185351</v>
      </c>
      <c r="J352" s="14">
        <f t="shared" si="205"/>
        <v>16159.359708282851</v>
      </c>
      <c r="K352" s="18"/>
      <c r="L352" s="7">
        <f t="shared" si="180"/>
        <v>7542.4257517795395</v>
      </c>
      <c r="M352" s="7">
        <f t="shared" si="206"/>
        <v>1862979.16068954</v>
      </c>
      <c r="N352" s="14">
        <f t="shared" si="196"/>
        <v>6.2561829672418536</v>
      </c>
      <c r="O352" s="13">
        <f t="shared" si="207"/>
        <v>10280.814495578765</v>
      </c>
      <c r="P352" s="7">
        <f t="shared" si="197"/>
        <v>12394503.230922529</v>
      </c>
      <c r="Q352" s="12">
        <f t="shared" si="202"/>
        <v>342</v>
      </c>
      <c r="R352" s="9">
        <v>1205.5954551317652</v>
      </c>
      <c r="S352" s="11">
        <f t="shared" si="203"/>
        <v>7.2000000000000161E-2</v>
      </c>
      <c r="T352" s="10">
        <f t="shared" si="198"/>
        <v>14679549.146281265</v>
      </c>
      <c r="U352" s="10">
        <f t="shared" si="174"/>
        <v>40466030.545821868</v>
      </c>
      <c r="V352" s="10">
        <f t="shared" si="199"/>
        <v>1000</v>
      </c>
      <c r="W352" s="10">
        <f t="shared" si="200"/>
        <v>836105.61333534098</v>
      </c>
      <c r="X352" s="9">
        <f t="shared" si="181"/>
        <v>0.82946563521235672</v>
      </c>
      <c r="Y352" s="9">
        <f t="shared" si="175"/>
        <v>33566.011196847991</v>
      </c>
      <c r="AA352" s="10">
        <f t="shared" si="182"/>
        <v>7542.4257517795395</v>
      </c>
      <c r="AB352" s="10">
        <f t="shared" si="176"/>
        <v>2587052.0328603834</v>
      </c>
      <c r="AC352" s="23"/>
      <c r="AD352" s="25">
        <f t="shared" si="183"/>
        <v>-7542.4257517795395</v>
      </c>
      <c r="AE352" s="25">
        <f t="shared" si="184"/>
        <v>-7542.4257517795395</v>
      </c>
      <c r="AF352" s="25">
        <f t="shared" si="185"/>
        <v>-15000</v>
      </c>
      <c r="AG352" s="25">
        <f t="shared" si="186"/>
        <v>0</v>
      </c>
      <c r="AH352" s="25">
        <f t="shared" si="187"/>
        <v>0</v>
      </c>
      <c r="AI352" s="25">
        <f t="shared" si="188"/>
        <v>0</v>
      </c>
      <c r="AJ352" s="25">
        <f t="shared" si="189"/>
        <v>0</v>
      </c>
      <c r="AK352" s="25">
        <f t="shared" si="190"/>
        <v>0</v>
      </c>
      <c r="AL352" s="25">
        <f t="shared" si="191"/>
        <v>0</v>
      </c>
      <c r="AM352" s="25">
        <f t="shared" si="192"/>
        <v>0</v>
      </c>
    </row>
    <row r="353" spans="1:39" x14ac:dyDescent="0.3">
      <c r="A353" s="4">
        <f t="shared" si="201"/>
        <v>344</v>
      </c>
      <c r="B353">
        <v>1212.8290278625559</v>
      </c>
      <c r="C353" s="5">
        <f t="shared" si="177"/>
        <v>247</v>
      </c>
      <c r="D353" s="6">
        <f t="shared" si="193"/>
        <v>6.0000000000000765E-3</v>
      </c>
      <c r="E353" s="7">
        <f t="shared" si="178"/>
        <v>6175226.1186698582</v>
      </c>
      <c r="F353" s="7">
        <f t="shared" si="194"/>
        <v>3544006.3797527482</v>
      </c>
      <c r="G353" s="7">
        <f t="shared" si="179"/>
        <v>15000</v>
      </c>
      <c r="H353" s="7">
        <f t="shared" si="204"/>
        <v>3434014.0705219903</v>
      </c>
      <c r="I353" s="14">
        <f t="shared" si="195"/>
        <v>12.367777861019235</v>
      </c>
      <c r="J353" s="14">
        <f t="shared" si="205"/>
        <v>16171.727486143871</v>
      </c>
      <c r="K353" s="18"/>
      <c r="L353" s="7">
        <f t="shared" si="180"/>
        <v>7542.4257517795395</v>
      </c>
      <c r="M353" s="7">
        <f t="shared" si="206"/>
        <v>1870521.5864413194</v>
      </c>
      <c r="N353" s="14">
        <f t="shared" si="196"/>
        <v>6.2188697487493565</v>
      </c>
      <c r="O353" s="13">
        <f t="shared" si="207"/>
        <v>10287.033365327514</v>
      </c>
      <c r="P353" s="7">
        <f t="shared" si="197"/>
        <v>12476412.676059846</v>
      </c>
      <c r="Q353" s="12">
        <f t="shared" si="202"/>
        <v>343</v>
      </c>
      <c r="R353" s="9">
        <v>1212.8290278625559</v>
      </c>
      <c r="S353" s="11">
        <f t="shared" si="203"/>
        <v>6.0000000000000765E-3</v>
      </c>
      <c r="T353" s="10">
        <f t="shared" si="198"/>
        <v>14809484.00179998</v>
      </c>
      <c r="U353" s="10">
        <f t="shared" si="174"/>
        <v>40709832.7290968</v>
      </c>
      <c r="V353" s="10">
        <f t="shared" si="199"/>
        <v>1000</v>
      </c>
      <c r="W353" s="10">
        <f t="shared" si="200"/>
        <v>837105.61333534098</v>
      </c>
      <c r="X353" s="9">
        <f t="shared" si="181"/>
        <v>0.82451852406794901</v>
      </c>
      <c r="Y353" s="9">
        <f t="shared" si="175"/>
        <v>33566.835715372057</v>
      </c>
      <c r="AA353" s="10">
        <f t="shared" si="182"/>
        <v>7542.4257517795395</v>
      </c>
      <c r="AB353" s="10">
        <f t="shared" si="176"/>
        <v>2594594.4586121631</v>
      </c>
      <c r="AC353" s="23"/>
      <c r="AD353" s="25">
        <f t="shared" si="183"/>
        <v>-7542.4257517795395</v>
      </c>
      <c r="AE353" s="25">
        <f t="shared" si="184"/>
        <v>-7542.4257517795395</v>
      </c>
      <c r="AF353" s="25">
        <f t="shared" si="185"/>
        <v>-15000</v>
      </c>
      <c r="AG353" s="25">
        <f t="shared" si="186"/>
        <v>0</v>
      </c>
      <c r="AH353" s="25">
        <f t="shared" si="187"/>
        <v>0</v>
      </c>
      <c r="AI353" s="25">
        <f t="shared" si="188"/>
        <v>0</v>
      </c>
      <c r="AJ353" s="25">
        <f t="shared" si="189"/>
        <v>0</v>
      </c>
      <c r="AK353" s="25">
        <f t="shared" si="190"/>
        <v>0</v>
      </c>
      <c r="AL353" s="25">
        <f t="shared" si="191"/>
        <v>0</v>
      </c>
      <c r="AM353" s="25">
        <f t="shared" si="192"/>
        <v>0</v>
      </c>
    </row>
    <row r="354" spans="1:39" x14ac:dyDescent="0.3">
      <c r="A354" s="4">
        <f t="shared" si="201"/>
        <v>345</v>
      </c>
      <c r="B354">
        <v>1090.3332960484379</v>
      </c>
      <c r="C354" s="5">
        <f t="shared" si="177"/>
        <v>248</v>
      </c>
      <c r="D354" s="6">
        <f t="shared" si="193"/>
        <v>-0.1009999999999999</v>
      </c>
      <c r="E354" s="7">
        <f t="shared" si="178"/>
        <v>6234291.6156251524</v>
      </c>
      <c r="F354" s="7">
        <f t="shared" si="194"/>
        <v>3186960.7353977212</v>
      </c>
      <c r="G354" s="7">
        <f t="shared" si="179"/>
        <v>15000</v>
      </c>
      <c r="H354" s="7">
        <f t="shared" si="204"/>
        <v>3449014.0705219903</v>
      </c>
      <c r="I354" s="14">
        <f t="shared" si="195"/>
        <v>13.75726124696244</v>
      </c>
      <c r="J354" s="14">
        <f t="shared" si="205"/>
        <v>16185.484747390834</v>
      </c>
      <c r="K354" s="18"/>
      <c r="L354" s="7">
        <f t="shared" si="180"/>
        <v>7542.4257517795395</v>
      </c>
      <c r="M354" s="7">
        <f t="shared" si="206"/>
        <v>1878064.0121930989</v>
      </c>
      <c r="N354" s="14">
        <f t="shared" si="196"/>
        <v>6.917541433536547</v>
      </c>
      <c r="O354" s="13">
        <f t="shared" si="207"/>
        <v>10293.950906761051</v>
      </c>
      <c r="P354" s="7">
        <f t="shared" si="197"/>
        <v>11223837.421529582</v>
      </c>
      <c r="Q354" s="12">
        <f t="shared" si="202"/>
        <v>344</v>
      </c>
      <c r="R354" s="9">
        <v>1090.3332960484379</v>
      </c>
      <c r="S354" s="11">
        <f t="shared" si="203"/>
        <v>-0.1009999999999999</v>
      </c>
      <c r="T354" s="10">
        <f t="shared" si="198"/>
        <v>14940501.647781357</v>
      </c>
      <c r="U354" s="10">
        <f t="shared" si="174"/>
        <v>36599038.623458028</v>
      </c>
      <c r="V354" s="10">
        <f t="shared" si="199"/>
        <v>1000</v>
      </c>
      <c r="W354" s="10">
        <f t="shared" si="200"/>
        <v>838105.61333534098</v>
      </c>
      <c r="X354" s="9">
        <f t="shared" si="181"/>
        <v>0.917150749797496</v>
      </c>
      <c r="Y354" s="9">
        <f t="shared" si="175"/>
        <v>33567.752866121853</v>
      </c>
      <c r="AA354" s="10">
        <f t="shared" si="182"/>
        <v>7542.4257517795395</v>
      </c>
      <c r="AB354" s="10">
        <f t="shared" si="176"/>
        <v>2602136.8843639428</v>
      </c>
      <c r="AC354" s="23"/>
      <c r="AD354" s="25">
        <f t="shared" si="183"/>
        <v>-7542.4257517795395</v>
      </c>
      <c r="AE354" s="25">
        <f t="shared" si="184"/>
        <v>-7542.4257517795395</v>
      </c>
      <c r="AF354" s="25">
        <f t="shared" si="185"/>
        <v>-15000</v>
      </c>
      <c r="AG354" s="25">
        <f t="shared" si="186"/>
        <v>0</v>
      </c>
      <c r="AH354" s="25">
        <f t="shared" si="187"/>
        <v>0</v>
      </c>
      <c r="AI354" s="25">
        <f t="shared" si="188"/>
        <v>0</v>
      </c>
      <c r="AJ354" s="25">
        <f t="shared" si="189"/>
        <v>0</v>
      </c>
      <c r="AK354" s="25">
        <f t="shared" si="190"/>
        <v>0</v>
      </c>
      <c r="AL354" s="25">
        <f t="shared" si="191"/>
        <v>0</v>
      </c>
      <c r="AM354" s="25">
        <f t="shared" si="192"/>
        <v>0</v>
      </c>
    </row>
    <row r="355" spans="1:39" x14ac:dyDescent="0.3">
      <c r="A355" s="4">
        <f t="shared" si="201"/>
        <v>346</v>
      </c>
      <c r="B355">
        <v>802.48530589165023</v>
      </c>
      <c r="C355" s="5">
        <f t="shared" si="177"/>
        <v>249</v>
      </c>
      <c r="D355" s="6">
        <f t="shared" si="193"/>
        <v>-0.26400000000000007</v>
      </c>
      <c r="E355" s="7">
        <f t="shared" si="178"/>
        <v>6293849.3250550712</v>
      </c>
      <c r="F355" s="7">
        <f t="shared" si="194"/>
        <v>2346339.1012527226</v>
      </c>
      <c r="G355" s="7">
        <f t="shared" si="179"/>
        <v>15000</v>
      </c>
      <c r="H355" s="7">
        <f t="shared" si="204"/>
        <v>3464014.0705219903</v>
      </c>
      <c r="I355" s="14">
        <f t="shared" si="195"/>
        <v>18.691931042068536</v>
      </c>
      <c r="J355" s="14">
        <f t="shared" si="205"/>
        <v>16204.176678432903</v>
      </c>
      <c r="K355" s="18"/>
      <c r="L355" s="7">
        <f t="shared" si="180"/>
        <v>7542.4257517795395</v>
      </c>
      <c r="M355" s="7">
        <f t="shared" si="206"/>
        <v>1885606.4379448784</v>
      </c>
      <c r="N355" s="14">
        <f t="shared" si="196"/>
        <v>9.3988334694790048</v>
      </c>
      <c r="O355" s="13">
        <f t="shared" si="207"/>
        <v>10303.349740230529</v>
      </c>
      <c r="P355" s="7">
        <f t="shared" si="197"/>
        <v>8268286.7679975508</v>
      </c>
      <c r="Q355" s="12">
        <f t="shared" si="202"/>
        <v>345</v>
      </c>
      <c r="R355" s="9">
        <v>802.48530589165023</v>
      </c>
      <c r="S355" s="11">
        <f t="shared" si="203"/>
        <v>-0.26400000000000007</v>
      </c>
      <c r="T355" s="10">
        <f t="shared" si="198"/>
        <v>15072611.107479248</v>
      </c>
      <c r="U355" s="10">
        <f t="shared" si="174"/>
        <v>26937628.426865108</v>
      </c>
      <c r="V355" s="10">
        <f t="shared" si="199"/>
        <v>1000</v>
      </c>
      <c r="W355" s="10">
        <f t="shared" si="200"/>
        <v>839105.61333534098</v>
      </c>
      <c r="X355" s="9">
        <f t="shared" si="181"/>
        <v>1.2461287361379023</v>
      </c>
      <c r="Y355" s="9">
        <f t="shared" si="175"/>
        <v>33568.99899485799</v>
      </c>
      <c r="AA355" s="10">
        <f t="shared" si="182"/>
        <v>7542.4257517795395</v>
      </c>
      <c r="AB355" s="10">
        <f t="shared" si="176"/>
        <v>2609679.3101157225</v>
      </c>
      <c r="AC355" s="23"/>
      <c r="AD355" s="25">
        <f t="shared" si="183"/>
        <v>-7542.4257517795395</v>
      </c>
      <c r="AE355" s="25">
        <f t="shared" si="184"/>
        <v>-7542.4257517795395</v>
      </c>
      <c r="AF355" s="25">
        <f t="shared" si="185"/>
        <v>-15000</v>
      </c>
      <c r="AG355" s="25">
        <f t="shared" si="186"/>
        <v>0</v>
      </c>
      <c r="AH355" s="25">
        <f t="shared" si="187"/>
        <v>0</v>
      </c>
      <c r="AI355" s="25">
        <f t="shared" si="188"/>
        <v>0</v>
      </c>
      <c r="AJ355" s="25">
        <f t="shared" si="189"/>
        <v>0</v>
      </c>
      <c r="AK355" s="25">
        <f t="shared" si="190"/>
        <v>0</v>
      </c>
      <c r="AL355" s="25">
        <f t="shared" si="191"/>
        <v>0</v>
      </c>
      <c r="AM355" s="25">
        <f t="shared" si="192"/>
        <v>0</v>
      </c>
    </row>
    <row r="356" spans="1:39" x14ac:dyDescent="0.3">
      <c r="A356" s="4">
        <f t="shared" si="201"/>
        <v>347</v>
      </c>
      <c r="B356">
        <v>766.37346712652595</v>
      </c>
      <c r="C356" s="5">
        <f t="shared" si="177"/>
        <v>250</v>
      </c>
      <c r="D356" s="6">
        <f t="shared" si="193"/>
        <v>-4.5000000000000019E-2</v>
      </c>
      <c r="E356" s="7">
        <f t="shared" si="178"/>
        <v>6353903.3487302419</v>
      </c>
      <c r="F356" s="7">
        <f t="shared" si="194"/>
        <v>2241708.8416963499</v>
      </c>
      <c r="G356" s="7">
        <f t="shared" si="179"/>
        <v>15000</v>
      </c>
      <c r="H356" s="7">
        <f t="shared" si="204"/>
        <v>3479014.0705219903</v>
      </c>
      <c r="I356" s="14">
        <f t="shared" si="195"/>
        <v>19.572702661851867</v>
      </c>
      <c r="J356" s="14">
        <f t="shared" si="205"/>
        <v>16223.749381094754</v>
      </c>
      <c r="K356" s="18"/>
      <c r="L356" s="7">
        <f t="shared" si="180"/>
        <v>7542.4257517795395</v>
      </c>
      <c r="M356" s="7">
        <f t="shared" si="206"/>
        <v>1893148.8636966578</v>
      </c>
      <c r="N356" s="14">
        <f t="shared" si="196"/>
        <v>9.8417104392450323</v>
      </c>
      <c r="O356" s="13">
        <f t="shared" si="207"/>
        <v>10313.191450669774</v>
      </c>
      <c r="P356" s="7">
        <f t="shared" si="197"/>
        <v>7903756.2891894402</v>
      </c>
      <c r="Q356" s="12">
        <f t="shared" si="202"/>
        <v>346</v>
      </c>
      <c r="R356" s="9">
        <v>766.37346712652595</v>
      </c>
      <c r="S356" s="11">
        <f t="shared" si="203"/>
        <v>-4.5000000000000019E-2</v>
      </c>
      <c r="T356" s="10">
        <f t="shared" si="198"/>
        <v>15205821.479341285</v>
      </c>
      <c r="U356" s="10">
        <f t="shared" si="174"/>
        <v>25726390.147656176</v>
      </c>
      <c r="V356" s="10">
        <f t="shared" si="199"/>
        <v>1000</v>
      </c>
      <c r="W356" s="10">
        <f t="shared" si="200"/>
        <v>840105.61333534098</v>
      </c>
      <c r="X356" s="9">
        <f t="shared" si="181"/>
        <v>1.304846844123458</v>
      </c>
      <c r="Y356" s="9">
        <f t="shared" si="175"/>
        <v>33570.303841702116</v>
      </c>
      <c r="AA356" s="10">
        <f t="shared" si="182"/>
        <v>7542.4257517795395</v>
      </c>
      <c r="AB356" s="10">
        <f t="shared" si="176"/>
        <v>2617221.7358675022</v>
      </c>
      <c r="AC356" s="23"/>
      <c r="AD356" s="25">
        <f t="shared" si="183"/>
        <v>-7542.4257517795395</v>
      </c>
      <c r="AE356" s="25">
        <f t="shared" si="184"/>
        <v>-7542.4257517795395</v>
      </c>
      <c r="AF356" s="25">
        <f t="shared" si="185"/>
        <v>-15000</v>
      </c>
      <c r="AG356" s="25">
        <f t="shared" si="186"/>
        <v>0</v>
      </c>
      <c r="AH356" s="25">
        <f t="shared" si="187"/>
        <v>0</v>
      </c>
      <c r="AI356" s="25">
        <f t="shared" si="188"/>
        <v>0</v>
      </c>
      <c r="AJ356" s="25">
        <f t="shared" si="189"/>
        <v>0</v>
      </c>
      <c r="AK356" s="25">
        <f t="shared" si="190"/>
        <v>0</v>
      </c>
      <c r="AL356" s="25">
        <f t="shared" si="191"/>
        <v>0</v>
      </c>
      <c r="AM356" s="25">
        <f t="shared" si="192"/>
        <v>0</v>
      </c>
    </row>
    <row r="357" spans="1:39" x14ac:dyDescent="0.3">
      <c r="A357" s="30">
        <f t="shared" si="201"/>
        <v>348</v>
      </c>
      <c r="B357">
        <v>823.08510369388887</v>
      </c>
      <c r="C357" s="5">
        <f t="shared" si="177"/>
        <v>251</v>
      </c>
      <c r="D357" s="6">
        <f t="shared" si="193"/>
        <v>7.3999999999999996E-2</v>
      </c>
      <c r="E357" s="7">
        <f t="shared" si="178"/>
        <v>6414457.8226027032</v>
      </c>
      <c r="F357" s="7">
        <f t="shared" si="194"/>
        <v>2408669.2959818798</v>
      </c>
      <c r="G357" s="7">
        <f t="shared" si="179"/>
        <v>15000</v>
      </c>
      <c r="H357" s="7">
        <f t="shared" si="204"/>
        <v>3494014.0705219903</v>
      </c>
      <c r="I357" s="14">
        <f t="shared" si="195"/>
        <v>18.224117934685168</v>
      </c>
      <c r="J357" s="14">
        <f t="shared" si="205"/>
        <v>16241.97349902944</v>
      </c>
      <c r="K357" s="18"/>
      <c r="L357" s="7">
        <f t="shared" si="180"/>
        <v>7542.4257517795395</v>
      </c>
      <c r="M357" s="7">
        <f t="shared" si="206"/>
        <v>1900691.2894484373</v>
      </c>
      <c r="N357" s="14">
        <f t="shared" si="196"/>
        <v>9.1636037609357839</v>
      </c>
      <c r="O357" s="13">
        <f t="shared" si="207"/>
        <v>10322.355054430709</v>
      </c>
      <c r="P357" s="7">
        <f t="shared" si="197"/>
        <v>8496176.6803412382</v>
      </c>
      <c r="Q357" s="12">
        <f t="shared" si="202"/>
        <v>347</v>
      </c>
      <c r="R357" s="9">
        <v>823.08510369388887</v>
      </c>
      <c r="S357" s="11">
        <f t="shared" si="203"/>
        <v>7.3999999999999996E-2</v>
      </c>
      <c r="T357" s="10">
        <f t="shared" si="198"/>
        <v>15340141.937635507</v>
      </c>
      <c r="U357" s="10">
        <f t="shared" si="174"/>
        <v>27631217.018582735</v>
      </c>
      <c r="V357" s="10">
        <f t="shared" si="199"/>
        <v>1000</v>
      </c>
      <c r="W357" s="10">
        <f t="shared" si="200"/>
        <v>841105.61333534098</v>
      </c>
      <c r="X357" s="9">
        <f t="shared" si="181"/>
        <v>1.2149411956456777</v>
      </c>
      <c r="Y357" s="9">
        <f t="shared" si="175"/>
        <v>33571.518782897765</v>
      </c>
      <c r="AA357" s="10">
        <f t="shared" si="182"/>
        <v>7542.4257517795395</v>
      </c>
      <c r="AB357" s="10">
        <f t="shared" si="176"/>
        <v>2624764.1616192819</v>
      </c>
      <c r="AC357" s="23"/>
      <c r="AD357" s="25">
        <f t="shared" si="183"/>
        <v>-7542.4257517795395</v>
      </c>
      <c r="AE357" s="25">
        <f t="shared" si="184"/>
        <v>-7542.4257517795395</v>
      </c>
      <c r="AF357" s="25">
        <f t="shared" si="185"/>
        <v>-15000</v>
      </c>
      <c r="AG357" s="25">
        <f t="shared" si="186"/>
        <v>0</v>
      </c>
      <c r="AH357" s="25">
        <f t="shared" si="187"/>
        <v>0</v>
      </c>
      <c r="AI357" s="25">
        <f t="shared" si="188"/>
        <v>0</v>
      </c>
      <c r="AJ357" s="25">
        <f t="shared" si="189"/>
        <v>0</v>
      </c>
      <c r="AK357" s="25">
        <f t="shared" si="190"/>
        <v>0</v>
      </c>
      <c r="AL357" s="25">
        <f t="shared" si="191"/>
        <v>0</v>
      </c>
      <c r="AM357" s="25">
        <f t="shared" si="192"/>
        <v>0</v>
      </c>
    </row>
    <row r="358" spans="1:39" x14ac:dyDescent="0.3">
      <c r="A358" s="30">
        <f t="shared" si="201"/>
        <v>349</v>
      </c>
      <c r="B358">
        <v>804.1541463089294</v>
      </c>
      <c r="C358" s="5">
        <f t="shared" si="177"/>
        <v>252</v>
      </c>
      <c r="D358" s="6">
        <f t="shared" si="193"/>
        <v>-2.3000000000000031E-2</v>
      </c>
      <c r="E358" s="7">
        <f t="shared" si="178"/>
        <v>6475516.9170907717</v>
      </c>
      <c r="F358" s="7">
        <f t="shared" si="194"/>
        <v>2354246.9021742963</v>
      </c>
      <c r="G358" s="7">
        <f t="shared" si="179"/>
        <v>15000</v>
      </c>
      <c r="H358" s="7">
        <f t="shared" si="204"/>
        <v>3509014.0705219903</v>
      </c>
      <c r="I358" s="14">
        <f t="shared" si="195"/>
        <v>18.653140158326682</v>
      </c>
      <c r="J358" s="14">
        <f t="shared" si="205"/>
        <v>16260.626639187767</v>
      </c>
      <c r="K358" s="18"/>
      <c r="L358" s="7">
        <f t="shared" si="180"/>
        <v>7542.4257517795395</v>
      </c>
      <c r="M358" s="7">
        <f t="shared" si="206"/>
        <v>1908233.7152002167</v>
      </c>
      <c r="N358" s="14">
        <f t="shared" si="196"/>
        <v>9.3793283121144153</v>
      </c>
      <c r="O358" s="13">
        <f t="shared" si="207"/>
        <v>10331.734382742823</v>
      </c>
      <c r="P358" s="7">
        <f t="shared" si="197"/>
        <v>8308307.0424451688</v>
      </c>
      <c r="Q358" s="12">
        <f t="shared" si="202"/>
        <v>348</v>
      </c>
      <c r="R358" s="9">
        <v>804.1541463089294</v>
      </c>
      <c r="S358" s="11">
        <f t="shared" si="203"/>
        <v>-2.3000000000000031E-2</v>
      </c>
      <c r="T358" s="10">
        <f t="shared" si="198"/>
        <v>15475581.733082181</v>
      </c>
      <c r="U358" s="10">
        <f t="shared" si="174"/>
        <v>26996676.027155332</v>
      </c>
      <c r="V358" s="10">
        <f t="shared" si="199"/>
        <v>1000</v>
      </c>
      <c r="W358" s="10">
        <f t="shared" si="200"/>
        <v>842105.61333534098</v>
      </c>
      <c r="X358" s="9">
        <f t="shared" si="181"/>
        <v>1.2435426772217788</v>
      </c>
      <c r="Y358" s="9">
        <f t="shared" si="175"/>
        <v>33572.762325574986</v>
      </c>
      <c r="AA358" s="10">
        <f t="shared" si="182"/>
        <v>7542.4257517795395</v>
      </c>
      <c r="AB358" s="10">
        <f t="shared" si="176"/>
        <v>2632306.5873710616</v>
      </c>
      <c r="AC358" s="23"/>
      <c r="AD358" s="25">
        <f t="shared" si="183"/>
        <v>-7542.4257517795395</v>
      </c>
      <c r="AE358" s="25">
        <f t="shared" si="184"/>
        <v>-7542.4257517795395</v>
      </c>
      <c r="AF358" s="25">
        <f t="shared" si="185"/>
        <v>-15000</v>
      </c>
      <c r="AG358" s="25">
        <f t="shared" si="186"/>
        <v>0</v>
      </c>
      <c r="AH358" s="25">
        <f t="shared" si="187"/>
        <v>0</v>
      </c>
      <c r="AI358" s="25">
        <f t="shared" si="188"/>
        <v>0</v>
      </c>
      <c r="AJ358" s="25">
        <f t="shared" si="189"/>
        <v>0</v>
      </c>
      <c r="AK358" s="25">
        <f t="shared" si="190"/>
        <v>0</v>
      </c>
      <c r="AL358" s="25">
        <f t="shared" si="191"/>
        <v>0</v>
      </c>
      <c r="AM358" s="25">
        <f t="shared" si="192"/>
        <v>0</v>
      </c>
    </row>
    <row r="359" spans="1:39" x14ac:dyDescent="0.3">
      <c r="A359" s="30">
        <f t="shared" si="201"/>
        <v>350</v>
      </c>
      <c r="B359">
        <v>772.79213460288111</v>
      </c>
      <c r="C359" s="5">
        <f t="shared" si="177"/>
        <v>253</v>
      </c>
      <c r="D359" s="6">
        <f t="shared" si="193"/>
        <v>-3.9000000000000055E-2</v>
      </c>
      <c r="E359" s="7">
        <f t="shared" si="178"/>
        <v>6537084.8373662373</v>
      </c>
      <c r="F359" s="7">
        <f t="shared" si="194"/>
        <v>2263392.2729894989</v>
      </c>
      <c r="G359" s="7">
        <f t="shared" si="179"/>
        <v>15000</v>
      </c>
      <c r="H359" s="7">
        <f t="shared" si="204"/>
        <v>3524014.0705219903</v>
      </c>
      <c r="I359" s="14">
        <f t="shared" si="195"/>
        <v>19.410135440506433</v>
      </c>
      <c r="J359" s="14">
        <f t="shared" si="205"/>
        <v>16280.036774628274</v>
      </c>
      <c r="K359" s="18"/>
      <c r="L359" s="7">
        <f t="shared" si="180"/>
        <v>7542.4257517795395</v>
      </c>
      <c r="M359" s="7">
        <f t="shared" si="206"/>
        <v>1915776.1409519962</v>
      </c>
      <c r="N359" s="14">
        <f t="shared" si="196"/>
        <v>9.7599670261336282</v>
      </c>
      <c r="O359" s="13">
        <f t="shared" si="207"/>
        <v>10341.494349768956</v>
      </c>
      <c r="P359" s="7">
        <f t="shared" si="197"/>
        <v>7991825.4935415862</v>
      </c>
      <c r="Q359" s="12">
        <f t="shared" si="202"/>
        <v>349</v>
      </c>
      <c r="R359" s="9">
        <v>772.79213460288111</v>
      </c>
      <c r="S359" s="11">
        <f t="shared" si="203"/>
        <v>-3.9000000000000055E-2</v>
      </c>
      <c r="T359" s="10">
        <f t="shared" si="198"/>
        <v>15612150.193490906</v>
      </c>
      <c r="U359" s="10">
        <f t="shared" si="174"/>
        <v>25944766.662096273</v>
      </c>
      <c r="V359" s="10">
        <f t="shared" si="199"/>
        <v>1000</v>
      </c>
      <c r="W359" s="10">
        <f t="shared" si="200"/>
        <v>843105.61333534098</v>
      </c>
      <c r="X359" s="9">
        <f t="shared" si="181"/>
        <v>1.2940090293670956</v>
      </c>
      <c r="Y359" s="9">
        <f t="shared" si="175"/>
        <v>33574.056334604356</v>
      </c>
      <c r="AA359" s="10">
        <f t="shared" si="182"/>
        <v>7542.4257517795395</v>
      </c>
      <c r="AB359" s="10">
        <f t="shared" si="176"/>
        <v>2639849.0131228413</v>
      </c>
      <c r="AC359" s="23"/>
      <c r="AD359" s="25">
        <f t="shared" si="183"/>
        <v>-7542.4257517795395</v>
      </c>
      <c r="AE359" s="25">
        <f t="shared" si="184"/>
        <v>-7542.4257517795395</v>
      </c>
      <c r="AF359" s="25">
        <f t="shared" si="185"/>
        <v>-15000</v>
      </c>
      <c r="AG359" s="25">
        <f t="shared" si="186"/>
        <v>0</v>
      </c>
      <c r="AH359" s="25">
        <f t="shared" si="187"/>
        <v>0</v>
      </c>
      <c r="AI359" s="25">
        <f t="shared" si="188"/>
        <v>0</v>
      </c>
      <c r="AJ359" s="25">
        <f t="shared" si="189"/>
        <v>0</v>
      </c>
      <c r="AK359" s="25">
        <f t="shared" si="190"/>
        <v>0</v>
      </c>
      <c r="AL359" s="25">
        <f t="shared" si="191"/>
        <v>0</v>
      </c>
      <c r="AM359" s="25">
        <f t="shared" si="192"/>
        <v>0</v>
      </c>
    </row>
    <row r="360" spans="1:39" x14ac:dyDescent="0.3">
      <c r="A360" s="30">
        <f t="shared" si="201"/>
        <v>351</v>
      </c>
      <c r="B360">
        <v>844.661803120949</v>
      </c>
      <c r="C360" s="5">
        <f t="shared" si="177"/>
        <v>254</v>
      </c>
      <c r="D360" s="6">
        <f t="shared" si="193"/>
        <v>9.2999999999999944E-2</v>
      </c>
      <c r="E360" s="7">
        <f t="shared" si="178"/>
        <v>6599165.8236440029</v>
      </c>
      <c r="F360" s="7">
        <f t="shared" si="194"/>
        <v>2474980.754377522</v>
      </c>
      <c r="G360" s="7">
        <f t="shared" si="179"/>
        <v>15000</v>
      </c>
      <c r="H360" s="7">
        <f t="shared" si="204"/>
        <v>3539014.0705219903</v>
      </c>
      <c r="I360" s="14">
        <f t="shared" si="195"/>
        <v>17.758586862311468</v>
      </c>
      <c r="J360" s="14">
        <f t="shared" si="205"/>
        <v>16297.795361490585</v>
      </c>
      <c r="K360" s="18"/>
      <c r="L360" s="7">
        <f t="shared" si="180"/>
        <v>7542.4257517795395</v>
      </c>
      <c r="M360" s="7">
        <f t="shared" si="206"/>
        <v>1923318.5667037757</v>
      </c>
      <c r="N360" s="14">
        <f t="shared" si="196"/>
        <v>8.9295215243674555</v>
      </c>
      <c r="O360" s="13">
        <f t="shared" si="207"/>
        <v>10350.423871293324</v>
      </c>
      <c r="P360" s="7">
        <f t="shared" si="197"/>
        <v>8742607.690192733</v>
      </c>
      <c r="Q360" s="12">
        <f t="shared" si="202"/>
        <v>350</v>
      </c>
      <c r="R360" s="9">
        <v>844.661803120949</v>
      </c>
      <c r="S360" s="11">
        <f t="shared" si="203"/>
        <v>9.2999999999999944E-2</v>
      </c>
      <c r="T360" s="10">
        <f t="shared" si="198"/>
        <v>15749856.724403042</v>
      </c>
      <c r="U360" s="10">
        <f t="shared" si="174"/>
        <v>28358722.961671226</v>
      </c>
      <c r="V360" s="10">
        <f t="shared" si="199"/>
        <v>1000</v>
      </c>
      <c r="W360" s="10">
        <f t="shared" si="200"/>
        <v>844105.61333534098</v>
      </c>
      <c r="X360" s="9">
        <f t="shared" si="181"/>
        <v>1.1839057908207644</v>
      </c>
      <c r="Y360" s="9">
        <f t="shared" si="175"/>
        <v>33575.240240395178</v>
      </c>
      <c r="AA360" s="10">
        <f t="shared" si="182"/>
        <v>7542.4257517795395</v>
      </c>
      <c r="AB360" s="10">
        <f t="shared" si="176"/>
        <v>2647391.4388746209</v>
      </c>
      <c r="AC360" s="23"/>
      <c r="AD360" s="25">
        <f t="shared" si="183"/>
        <v>-7542.4257517795395</v>
      </c>
      <c r="AE360" s="25">
        <f t="shared" si="184"/>
        <v>-7542.4257517795395</v>
      </c>
      <c r="AF360" s="25">
        <f t="shared" si="185"/>
        <v>-15000</v>
      </c>
      <c r="AG360" s="25">
        <f t="shared" si="186"/>
        <v>0</v>
      </c>
      <c r="AH360" s="25">
        <f t="shared" si="187"/>
        <v>0</v>
      </c>
      <c r="AI360" s="25">
        <f t="shared" si="188"/>
        <v>0</v>
      </c>
      <c r="AJ360" s="25">
        <f t="shared" si="189"/>
        <v>0</v>
      </c>
      <c r="AK360" s="25">
        <f t="shared" si="190"/>
        <v>0</v>
      </c>
      <c r="AL360" s="25">
        <f t="shared" si="191"/>
        <v>0</v>
      </c>
      <c r="AM360" s="25">
        <f t="shared" si="192"/>
        <v>0</v>
      </c>
    </row>
    <row r="361" spans="1:39" x14ac:dyDescent="0.3">
      <c r="A361" s="30">
        <f t="shared" si="201"/>
        <v>352</v>
      </c>
      <c r="B361">
        <v>971.36107358909123</v>
      </c>
      <c r="C361" s="5">
        <f t="shared" si="177"/>
        <v>255</v>
      </c>
      <c r="D361" s="6">
        <f t="shared" si="193"/>
        <v>0.14999999999999986</v>
      </c>
      <c r="E361" s="7">
        <f t="shared" si="178"/>
        <v>6661764.1514740791</v>
      </c>
      <c r="F361" s="7">
        <f t="shared" si="194"/>
        <v>2847377.8675341499</v>
      </c>
      <c r="G361" s="7">
        <f t="shared" si="179"/>
        <v>15000</v>
      </c>
      <c r="H361" s="7">
        <f t="shared" si="204"/>
        <v>3554014.0705219903</v>
      </c>
      <c r="I361" s="14">
        <f t="shared" si="195"/>
        <v>15.442249445488235</v>
      </c>
      <c r="J361" s="14">
        <f t="shared" si="205"/>
        <v>16313.237610936074</v>
      </c>
      <c r="K361" s="18"/>
      <c r="L361" s="7">
        <f t="shared" si="180"/>
        <v>7542.4257517795395</v>
      </c>
      <c r="M361" s="7">
        <f t="shared" si="206"/>
        <v>1930860.9924555551</v>
      </c>
      <c r="N361" s="14">
        <f t="shared" si="196"/>
        <v>7.7648013255369177</v>
      </c>
      <c r="O361" s="13">
        <f t="shared" si="207"/>
        <v>10358.18867261886</v>
      </c>
      <c r="P361" s="7">
        <f t="shared" si="197"/>
        <v>10061541.26947342</v>
      </c>
      <c r="Q361" s="12">
        <f t="shared" si="202"/>
        <v>351</v>
      </c>
      <c r="R361" s="9">
        <v>971.36107358909123</v>
      </c>
      <c r="S361" s="11">
        <f t="shared" si="203"/>
        <v>0.14999999999999986</v>
      </c>
      <c r="T361" s="10">
        <f t="shared" si="198"/>
        <v>15888710.809739444</v>
      </c>
      <c r="U361" s="10">
        <f t="shared" si="174"/>
        <v>32613681.405921906</v>
      </c>
      <c r="V361" s="10">
        <f t="shared" si="199"/>
        <v>1000</v>
      </c>
      <c r="W361" s="10">
        <f t="shared" si="200"/>
        <v>845105.61333534098</v>
      </c>
      <c r="X361" s="9">
        <f t="shared" si="181"/>
        <v>1.0294832963658822</v>
      </c>
      <c r="Y361" s="9">
        <f t="shared" si="175"/>
        <v>33576.269723691541</v>
      </c>
      <c r="AA361" s="10">
        <f t="shared" si="182"/>
        <v>7542.4257517795395</v>
      </c>
      <c r="AB361" s="10">
        <f t="shared" si="176"/>
        <v>2654933.8646264006</v>
      </c>
      <c r="AC361" s="23"/>
      <c r="AD361" s="25">
        <f t="shared" si="183"/>
        <v>-7542.4257517795395</v>
      </c>
      <c r="AE361" s="25">
        <f t="shared" si="184"/>
        <v>-7542.4257517795395</v>
      </c>
      <c r="AF361" s="25">
        <f t="shared" si="185"/>
        <v>-15000</v>
      </c>
      <c r="AG361" s="25">
        <f t="shared" si="186"/>
        <v>0</v>
      </c>
      <c r="AH361" s="25">
        <f t="shared" si="187"/>
        <v>0</v>
      </c>
      <c r="AI361" s="25">
        <f t="shared" si="188"/>
        <v>0</v>
      </c>
      <c r="AJ361" s="25">
        <f t="shared" si="189"/>
        <v>0</v>
      </c>
      <c r="AK361" s="25">
        <f t="shared" si="190"/>
        <v>0</v>
      </c>
      <c r="AL361" s="25">
        <f t="shared" si="191"/>
        <v>0</v>
      </c>
      <c r="AM361" s="25">
        <f t="shared" si="192"/>
        <v>0</v>
      </c>
    </row>
    <row r="362" spans="1:39" x14ac:dyDescent="0.3">
      <c r="A362" s="30">
        <f t="shared" si="201"/>
        <v>353</v>
      </c>
      <c r="B362">
        <v>1244.3135352676261</v>
      </c>
      <c r="C362" s="5">
        <f t="shared" si="177"/>
        <v>256</v>
      </c>
      <c r="D362" s="6">
        <f t="shared" si="193"/>
        <v>0.28100000000000025</v>
      </c>
      <c r="E362" s="7">
        <f t="shared" si="178"/>
        <v>6724884.1320360722</v>
      </c>
      <c r="F362" s="7">
        <f t="shared" si="194"/>
        <v>3648772.0483112466</v>
      </c>
      <c r="G362" s="7">
        <f t="shared" si="179"/>
        <v>15000</v>
      </c>
      <c r="H362" s="7">
        <f t="shared" si="204"/>
        <v>3569014.0705219903</v>
      </c>
      <c r="I362" s="14">
        <f t="shared" si="195"/>
        <v>12.054839535900259</v>
      </c>
      <c r="J362" s="14">
        <f t="shared" si="205"/>
        <v>16325.292450471974</v>
      </c>
      <c r="K362" s="18"/>
      <c r="L362" s="7">
        <f t="shared" si="180"/>
        <v>7542.4257517795395</v>
      </c>
      <c r="M362" s="7">
        <f t="shared" si="206"/>
        <v>1938403.4182073346</v>
      </c>
      <c r="N362" s="14">
        <f t="shared" si="196"/>
        <v>6.0615154766096149</v>
      </c>
      <c r="O362" s="13">
        <f t="shared" si="207"/>
        <v>10364.25018809547</v>
      </c>
      <c r="P362" s="7">
        <f t="shared" si="197"/>
        <v>12896376.791947233</v>
      </c>
      <c r="Q362" s="12">
        <f t="shared" si="202"/>
        <v>352</v>
      </c>
      <c r="R362" s="9">
        <v>1244.3135352676261</v>
      </c>
      <c r="S362" s="11">
        <f t="shared" si="203"/>
        <v>0.28100000000000025</v>
      </c>
      <c r="T362" s="10">
        <f t="shared" si="198"/>
        <v>16028722.012453653</v>
      </c>
      <c r="U362" s="10">
        <f t="shared" si="174"/>
        <v>41779406.880985968</v>
      </c>
      <c r="V362" s="10">
        <f t="shared" si="199"/>
        <v>1000</v>
      </c>
      <c r="W362" s="10">
        <f t="shared" si="200"/>
        <v>846105.61333534098</v>
      </c>
      <c r="X362" s="9">
        <f t="shared" si="181"/>
        <v>0.80365596906001724</v>
      </c>
      <c r="Y362" s="9">
        <f t="shared" si="175"/>
        <v>33577.0733796606</v>
      </c>
      <c r="AA362" s="10">
        <f t="shared" si="182"/>
        <v>7542.4257517795395</v>
      </c>
      <c r="AB362" s="10">
        <f t="shared" si="176"/>
        <v>2662476.2903781803</v>
      </c>
      <c r="AC362" s="23"/>
      <c r="AD362" s="25">
        <f t="shared" si="183"/>
        <v>-7542.4257517795395</v>
      </c>
      <c r="AE362" s="25">
        <f t="shared" si="184"/>
        <v>-7542.4257517795395</v>
      </c>
      <c r="AF362" s="25">
        <f t="shared" si="185"/>
        <v>-15000</v>
      </c>
      <c r="AG362" s="25">
        <f t="shared" si="186"/>
        <v>0</v>
      </c>
      <c r="AH362" s="25">
        <f t="shared" si="187"/>
        <v>0</v>
      </c>
      <c r="AI362" s="25">
        <f t="shared" si="188"/>
        <v>0</v>
      </c>
      <c r="AJ362" s="25">
        <f t="shared" si="189"/>
        <v>0</v>
      </c>
      <c r="AK362" s="25">
        <f t="shared" si="190"/>
        <v>0</v>
      </c>
      <c r="AL362" s="25">
        <f t="shared" si="191"/>
        <v>0</v>
      </c>
      <c r="AM362" s="25">
        <f t="shared" si="192"/>
        <v>0</v>
      </c>
    </row>
    <row r="363" spans="1:39" x14ac:dyDescent="0.3">
      <c r="A363" s="30">
        <f t="shared" si="201"/>
        <v>354</v>
      </c>
      <c r="B363">
        <v>1200.762561533259</v>
      </c>
      <c r="C363" s="5">
        <f t="shared" si="177"/>
        <v>257</v>
      </c>
      <c r="D363" s="6">
        <f t="shared" si="193"/>
        <v>-3.5000000000000121E-2</v>
      </c>
      <c r="E363" s="7">
        <f t="shared" si="178"/>
        <v>6788530.1124360831</v>
      </c>
      <c r="F363" s="7">
        <f t="shared" si="194"/>
        <v>3522030.0266203526</v>
      </c>
      <c r="G363" s="7">
        <f t="shared" si="179"/>
        <v>15000</v>
      </c>
      <c r="H363" s="7">
        <f t="shared" si="204"/>
        <v>3584014.0705219903</v>
      </c>
      <c r="I363" s="14">
        <f t="shared" si="195"/>
        <v>12.49206169523343</v>
      </c>
      <c r="J363" s="14">
        <f t="shared" si="205"/>
        <v>16337.784512167207</v>
      </c>
      <c r="K363" s="18"/>
      <c r="L363" s="7">
        <f t="shared" si="180"/>
        <v>7542.4257517795395</v>
      </c>
      <c r="M363" s="7">
        <f t="shared" si="206"/>
        <v>1945945.843959114</v>
      </c>
      <c r="N363" s="14">
        <f t="shared" si="196"/>
        <v>6.2813631881964929</v>
      </c>
      <c r="O363" s="13">
        <f t="shared" si="207"/>
        <v>10370.531551283666</v>
      </c>
      <c r="P363" s="7">
        <f t="shared" si="197"/>
        <v>12452546.029980857</v>
      </c>
      <c r="Q363" s="12">
        <f t="shared" si="202"/>
        <v>353</v>
      </c>
      <c r="R363" s="9">
        <v>1200.762561533259</v>
      </c>
      <c r="S363" s="11">
        <f t="shared" si="203"/>
        <v>-3.5000000000000121E-2</v>
      </c>
      <c r="T363" s="10">
        <f t="shared" si="198"/>
        <v>16169899.975190474</v>
      </c>
      <c r="U363" s="10">
        <f t="shared" si="174"/>
        <v>40318092.640151456</v>
      </c>
      <c r="V363" s="10">
        <f t="shared" si="199"/>
        <v>1000</v>
      </c>
      <c r="W363" s="10">
        <f t="shared" si="200"/>
        <v>847105.61333534098</v>
      </c>
      <c r="X363" s="9">
        <f t="shared" si="181"/>
        <v>0.83280411301556201</v>
      </c>
      <c r="Y363" s="9">
        <f t="shared" si="175"/>
        <v>33577.906183773615</v>
      </c>
      <c r="AA363" s="10">
        <f t="shared" si="182"/>
        <v>7542.4257517795395</v>
      </c>
      <c r="AB363" s="10">
        <f t="shared" si="176"/>
        <v>2670018.71612996</v>
      </c>
      <c r="AC363" s="23"/>
      <c r="AD363" s="25">
        <f t="shared" si="183"/>
        <v>-7542.4257517795395</v>
      </c>
      <c r="AE363" s="25">
        <f t="shared" si="184"/>
        <v>-7542.4257517795395</v>
      </c>
      <c r="AF363" s="25">
        <f t="shared" si="185"/>
        <v>-15000</v>
      </c>
      <c r="AG363" s="25">
        <f t="shared" si="186"/>
        <v>0</v>
      </c>
      <c r="AH363" s="25">
        <f t="shared" si="187"/>
        <v>0</v>
      </c>
      <c r="AI363" s="25">
        <f t="shared" si="188"/>
        <v>0</v>
      </c>
      <c r="AJ363" s="25">
        <f t="shared" si="189"/>
        <v>0</v>
      </c>
      <c r="AK363" s="25">
        <f t="shared" si="190"/>
        <v>0</v>
      </c>
      <c r="AL363" s="25">
        <f t="shared" si="191"/>
        <v>0</v>
      </c>
      <c r="AM363" s="25">
        <f t="shared" si="192"/>
        <v>0</v>
      </c>
    </row>
    <row r="364" spans="1:39" x14ac:dyDescent="0.3">
      <c r="A364" s="30">
        <f t="shared" si="201"/>
        <v>355</v>
      </c>
      <c r="B364">
        <v>1296.8235664559199</v>
      </c>
      <c r="C364" s="5">
        <f t="shared" si="177"/>
        <v>258</v>
      </c>
      <c r="D364" s="6">
        <f t="shared" si="193"/>
        <v>8.0000000000000154E-2</v>
      </c>
      <c r="E364" s="7">
        <f t="shared" si="178"/>
        <v>6852706.4760060953</v>
      </c>
      <c r="F364" s="7">
        <f t="shared" si="194"/>
        <v>3804872.4287499809</v>
      </c>
      <c r="G364" s="7">
        <f t="shared" si="179"/>
        <v>15000</v>
      </c>
      <c r="H364" s="7">
        <f t="shared" si="204"/>
        <v>3599014.0705219903</v>
      </c>
      <c r="I364" s="14">
        <f t="shared" si="195"/>
        <v>11.566723791882804</v>
      </c>
      <c r="J364" s="14">
        <f t="shared" si="205"/>
        <v>16349.35123595909</v>
      </c>
      <c r="K364" s="18"/>
      <c r="L364" s="7">
        <f t="shared" si="180"/>
        <v>7542.4257517795395</v>
      </c>
      <c r="M364" s="7">
        <f t="shared" si="206"/>
        <v>1953488.2697108935</v>
      </c>
      <c r="N364" s="14">
        <f t="shared" si="196"/>
        <v>5.8160770261078634</v>
      </c>
      <c r="O364" s="13">
        <f t="shared" si="207"/>
        <v>10376.347628309773</v>
      </c>
      <c r="P364" s="7">
        <f t="shared" si="197"/>
        <v>13456292.138131106</v>
      </c>
      <c r="Q364" s="12">
        <f t="shared" si="202"/>
        <v>354</v>
      </c>
      <c r="R364" s="9">
        <v>1296.8235664559199</v>
      </c>
      <c r="S364" s="11">
        <f t="shared" si="203"/>
        <v>8.0000000000000154E-2</v>
      </c>
      <c r="T364" s="10">
        <f t="shared" si="198"/>
        <v>16312254.420950111</v>
      </c>
      <c r="U364" s="10">
        <f t="shared" si="174"/>
        <v>43544620.051363572</v>
      </c>
      <c r="V364" s="10">
        <f t="shared" si="199"/>
        <v>1000</v>
      </c>
      <c r="W364" s="10">
        <f t="shared" si="200"/>
        <v>848105.61333534098</v>
      </c>
      <c r="X364" s="9">
        <f t="shared" si="181"/>
        <v>0.77111491945885358</v>
      </c>
      <c r="Y364" s="9">
        <f t="shared" si="175"/>
        <v>33578.677298693074</v>
      </c>
      <c r="AA364" s="10">
        <f t="shared" si="182"/>
        <v>7542.4257517795395</v>
      </c>
      <c r="AB364" s="10">
        <f t="shared" si="176"/>
        <v>2677561.1418817397</v>
      </c>
      <c r="AC364" s="23"/>
      <c r="AD364" s="25">
        <f t="shared" si="183"/>
        <v>-7542.4257517795395</v>
      </c>
      <c r="AE364" s="25">
        <f t="shared" si="184"/>
        <v>-7542.4257517795395</v>
      </c>
      <c r="AF364" s="25">
        <f t="shared" si="185"/>
        <v>-15000</v>
      </c>
      <c r="AG364" s="25">
        <f t="shared" si="186"/>
        <v>0</v>
      </c>
      <c r="AH364" s="25">
        <f t="shared" si="187"/>
        <v>0</v>
      </c>
      <c r="AI364" s="25">
        <f t="shared" si="188"/>
        <v>0</v>
      </c>
      <c r="AJ364" s="25">
        <f t="shared" si="189"/>
        <v>0</v>
      </c>
      <c r="AK364" s="25">
        <f t="shared" si="190"/>
        <v>0</v>
      </c>
      <c r="AL364" s="25">
        <f t="shared" si="191"/>
        <v>0</v>
      </c>
      <c r="AM364" s="25">
        <f t="shared" si="192"/>
        <v>0</v>
      </c>
    </row>
    <row r="365" spans="1:39" x14ac:dyDescent="0.3">
      <c r="A365" s="30">
        <f t="shared" si="201"/>
        <v>356</v>
      </c>
      <c r="B365">
        <v>1304.6045078546554</v>
      </c>
      <c r="C365" s="5">
        <f t="shared" si="177"/>
        <v>259</v>
      </c>
      <c r="D365" s="6">
        <f t="shared" si="193"/>
        <v>5.9999999999999247E-3</v>
      </c>
      <c r="E365" s="7">
        <f t="shared" si="178"/>
        <v>6917417.6426058579</v>
      </c>
      <c r="F365" s="7">
        <f t="shared" si="194"/>
        <v>3828707.6633224809</v>
      </c>
      <c r="G365" s="7">
        <f t="shared" si="179"/>
        <v>15000</v>
      </c>
      <c r="H365" s="7">
        <f t="shared" si="204"/>
        <v>3614014.0705219903</v>
      </c>
      <c r="I365" s="14">
        <f t="shared" si="195"/>
        <v>11.497737367676745</v>
      </c>
      <c r="J365" s="14">
        <f t="shared" si="205"/>
        <v>16360.848973326767</v>
      </c>
      <c r="K365" s="18"/>
      <c r="L365" s="7">
        <f t="shared" si="180"/>
        <v>7542.4257517795395</v>
      </c>
      <c r="M365" s="7">
        <f t="shared" si="206"/>
        <v>1961030.695462673</v>
      </c>
      <c r="N365" s="14">
        <f t="shared" si="196"/>
        <v>5.7813886939441979</v>
      </c>
      <c r="O365" s="13">
        <f t="shared" si="207"/>
        <v>10382.129017003717</v>
      </c>
      <c r="P365" s="7">
        <f t="shared" si="197"/>
        <v>13544572.316711672</v>
      </c>
      <c r="Q365" s="12">
        <f t="shared" si="202"/>
        <v>355</v>
      </c>
      <c r="R365" s="9">
        <v>1304.6045078546554</v>
      </c>
      <c r="S365" s="11">
        <f t="shared" si="203"/>
        <v>5.9999999999999247E-3</v>
      </c>
      <c r="T365" s="10">
        <f t="shared" si="198"/>
        <v>16455795.153757732</v>
      </c>
      <c r="U365" s="10">
        <f t="shared" si="174"/>
        <v>43806893.771671757</v>
      </c>
      <c r="V365" s="10">
        <f t="shared" si="199"/>
        <v>1000</v>
      </c>
      <c r="W365" s="10">
        <f t="shared" si="200"/>
        <v>849105.61333534098</v>
      </c>
      <c r="X365" s="9">
        <f t="shared" si="181"/>
        <v>0.76651582451178302</v>
      </c>
      <c r="Y365" s="9">
        <f t="shared" si="175"/>
        <v>33579.443814517588</v>
      </c>
      <c r="AA365" s="10">
        <f t="shared" si="182"/>
        <v>7542.4257517795395</v>
      </c>
      <c r="AB365" s="10">
        <f t="shared" si="176"/>
        <v>2685103.5676335194</v>
      </c>
      <c r="AC365" s="23"/>
      <c r="AD365" s="25">
        <f t="shared" si="183"/>
        <v>-7542.4257517795395</v>
      </c>
      <c r="AE365" s="25">
        <f t="shared" si="184"/>
        <v>-7542.4257517795395</v>
      </c>
      <c r="AF365" s="25">
        <f t="shared" si="185"/>
        <v>-15000</v>
      </c>
      <c r="AG365" s="25">
        <f t="shared" si="186"/>
        <v>0</v>
      </c>
      <c r="AH365" s="25">
        <f t="shared" si="187"/>
        <v>0</v>
      </c>
      <c r="AI365" s="25">
        <f t="shared" si="188"/>
        <v>0</v>
      </c>
      <c r="AJ365" s="25">
        <f t="shared" si="189"/>
        <v>0</v>
      </c>
      <c r="AK365" s="25">
        <f t="shared" si="190"/>
        <v>0</v>
      </c>
      <c r="AL365" s="25">
        <f t="shared" si="191"/>
        <v>0</v>
      </c>
      <c r="AM365" s="25">
        <f t="shared" si="192"/>
        <v>0</v>
      </c>
    </row>
    <row r="366" spans="1:39" x14ac:dyDescent="0.3">
      <c r="A366" s="30">
        <f t="shared" si="201"/>
        <v>357</v>
      </c>
      <c r="B366">
        <v>1422.0189135615744</v>
      </c>
      <c r="C366" s="5">
        <f t="shared" si="177"/>
        <v>260</v>
      </c>
      <c r="D366" s="6">
        <f t="shared" si="193"/>
        <v>9.0000000000000066E-2</v>
      </c>
      <c r="E366" s="7">
        <f t="shared" si="178"/>
        <v>6982668.0689272815</v>
      </c>
      <c r="F366" s="7">
        <f t="shared" si="194"/>
        <v>4174381.3530215044</v>
      </c>
      <c r="G366" s="7">
        <f t="shared" si="179"/>
        <v>15000</v>
      </c>
      <c r="H366" s="7">
        <f t="shared" si="204"/>
        <v>3629014.0705219903</v>
      </c>
      <c r="I366" s="14">
        <f t="shared" si="195"/>
        <v>10.548382906125454</v>
      </c>
      <c r="J366" s="14">
        <f t="shared" si="205"/>
        <v>16371.397356232892</v>
      </c>
      <c r="K366" s="18"/>
      <c r="L366" s="7">
        <f t="shared" si="180"/>
        <v>7542.4257517795395</v>
      </c>
      <c r="M366" s="7">
        <f t="shared" si="206"/>
        <v>1968573.1212144524</v>
      </c>
      <c r="N366" s="14">
        <f t="shared" si="196"/>
        <v>5.3040263247194472</v>
      </c>
      <c r="O366" s="13">
        <f t="shared" si="207"/>
        <v>10387.433043328438</v>
      </c>
      <c r="P366" s="7">
        <f t="shared" si="197"/>
        <v>14771126.250967504</v>
      </c>
      <c r="Q366" s="12">
        <f t="shared" si="202"/>
        <v>356</v>
      </c>
      <c r="R366" s="9">
        <v>1422.0189135615744</v>
      </c>
      <c r="S366" s="11">
        <f t="shared" si="203"/>
        <v>9.0000000000000066E-2</v>
      </c>
      <c r="T366" s="10">
        <f t="shared" si="198"/>
        <v>16600532.059338754</v>
      </c>
      <c r="U366" s="10">
        <f t="shared" si="174"/>
        <v>47750604.211122222</v>
      </c>
      <c r="V366" s="10">
        <f t="shared" si="199"/>
        <v>1000</v>
      </c>
      <c r="W366" s="10">
        <f t="shared" si="200"/>
        <v>850105.61333534098</v>
      </c>
      <c r="X366" s="9">
        <f t="shared" si="181"/>
        <v>0.70322552707503017</v>
      </c>
      <c r="Y366" s="9">
        <f t="shared" si="175"/>
        <v>33580.147040044663</v>
      </c>
      <c r="AA366" s="10">
        <f t="shared" si="182"/>
        <v>7542.4257517795395</v>
      </c>
      <c r="AB366" s="10">
        <f t="shared" si="176"/>
        <v>2692645.9933852991</v>
      </c>
      <c r="AC366" s="23"/>
      <c r="AD366" s="25">
        <f t="shared" si="183"/>
        <v>-7542.4257517795395</v>
      </c>
      <c r="AE366" s="25">
        <f t="shared" si="184"/>
        <v>-7542.4257517795395</v>
      </c>
      <c r="AF366" s="25">
        <f t="shared" si="185"/>
        <v>-15000</v>
      </c>
      <c r="AG366" s="25">
        <f t="shared" si="186"/>
        <v>0</v>
      </c>
      <c r="AH366" s="25">
        <f t="shared" si="187"/>
        <v>0</v>
      </c>
      <c r="AI366" s="25">
        <f t="shared" si="188"/>
        <v>0</v>
      </c>
      <c r="AJ366" s="25">
        <f t="shared" si="189"/>
        <v>0</v>
      </c>
      <c r="AK366" s="25">
        <f t="shared" si="190"/>
        <v>0</v>
      </c>
      <c r="AL366" s="25">
        <f t="shared" si="191"/>
        <v>0</v>
      </c>
      <c r="AM366" s="25">
        <f t="shared" si="192"/>
        <v>0</v>
      </c>
    </row>
    <row r="367" spans="1:39" x14ac:dyDescent="0.3">
      <c r="A367" s="30">
        <f t="shared" si="201"/>
        <v>358</v>
      </c>
      <c r="B367">
        <v>1318.2115328715795</v>
      </c>
      <c r="C367" s="5">
        <f t="shared" si="177"/>
        <v>261</v>
      </c>
      <c r="D367" s="6">
        <f t="shared" si="193"/>
        <v>-7.3000000000000009E-2</v>
      </c>
      <c r="E367" s="7">
        <f t="shared" si="178"/>
        <v>7048462.2488013869</v>
      </c>
      <c r="F367" s="7">
        <f t="shared" si="194"/>
        <v>3870578.5142509346</v>
      </c>
      <c r="G367" s="7">
        <f t="shared" si="179"/>
        <v>15000</v>
      </c>
      <c r="H367" s="7">
        <f t="shared" si="204"/>
        <v>3644014.0705219903</v>
      </c>
      <c r="I367" s="14">
        <f t="shared" si="195"/>
        <v>11.379053836165538</v>
      </c>
      <c r="J367" s="14">
        <f t="shared" si="205"/>
        <v>16382.776410069058</v>
      </c>
      <c r="K367" s="18"/>
      <c r="L367" s="7">
        <f t="shared" si="180"/>
        <v>7542.4257517795395</v>
      </c>
      <c r="M367" s="7">
        <f t="shared" si="206"/>
        <v>1976115.5469662319</v>
      </c>
      <c r="N367" s="14">
        <f t="shared" si="196"/>
        <v>5.7217112456520471</v>
      </c>
      <c r="O367" s="13">
        <f t="shared" si="207"/>
        <v>10393.15475457409</v>
      </c>
      <c r="P367" s="7">
        <f t="shared" si="197"/>
        <v>13700376.460398657</v>
      </c>
      <c r="Q367" s="12">
        <f t="shared" si="202"/>
        <v>357</v>
      </c>
      <c r="R367" s="9">
        <v>1318.2115328715795</v>
      </c>
      <c r="S367" s="11">
        <f t="shared" si="203"/>
        <v>-7.3000000000000009E-2</v>
      </c>
      <c r="T367" s="10">
        <f t="shared" si="198"/>
        <v>16746475.105799625</v>
      </c>
      <c r="U367" s="10">
        <f t="shared" ref="U367:U405" si="208">(U366+V366)*(1+S367)</f>
        <v>44265737.103710301</v>
      </c>
      <c r="V367" s="10">
        <f t="shared" si="199"/>
        <v>1000</v>
      </c>
      <c r="W367" s="10">
        <f t="shared" si="200"/>
        <v>851105.61333534098</v>
      </c>
      <c r="X367" s="9">
        <f t="shared" si="181"/>
        <v>0.75860358907770253</v>
      </c>
      <c r="Y367" s="9">
        <f t="shared" ref="Y367:Y400" si="209">Y366+X367</f>
        <v>33580.905643633741</v>
      </c>
      <c r="AA367" s="10">
        <f t="shared" si="182"/>
        <v>7542.4257517795395</v>
      </c>
      <c r="AB367" s="10">
        <f t="shared" ref="AB367:AB400" si="210">AB366+AA367</f>
        <v>2700188.4191370788</v>
      </c>
      <c r="AC367" s="23"/>
      <c r="AD367" s="25">
        <f t="shared" si="183"/>
        <v>-7542.4257517795395</v>
      </c>
      <c r="AE367" s="25">
        <f t="shared" si="184"/>
        <v>-7542.4257517795395</v>
      </c>
      <c r="AF367" s="25">
        <f t="shared" si="185"/>
        <v>-15000</v>
      </c>
      <c r="AG367" s="25">
        <f t="shared" si="186"/>
        <v>0</v>
      </c>
      <c r="AH367" s="25">
        <f t="shared" si="187"/>
        <v>0</v>
      </c>
      <c r="AI367" s="25">
        <f t="shared" si="188"/>
        <v>0</v>
      </c>
      <c r="AJ367" s="25">
        <f t="shared" si="189"/>
        <v>0</v>
      </c>
      <c r="AK367" s="25">
        <f t="shared" si="190"/>
        <v>0</v>
      </c>
      <c r="AL367" s="25">
        <f t="shared" si="191"/>
        <v>0</v>
      </c>
      <c r="AM367" s="25">
        <f t="shared" si="192"/>
        <v>0</v>
      </c>
    </row>
    <row r="368" spans="1:39" x14ac:dyDescent="0.3">
      <c r="A368" s="30">
        <f t="shared" si="201"/>
        <v>359</v>
      </c>
      <c r="B368">
        <v>1407.849917106847</v>
      </c>
      <c r="C368" s="5">
        <f t="shared" si="177"/>
        <v>262</v>
      </c>
      <c r="D368" s="6">
        <f t="shared" si="193"/>
        <v>6.8000000000000074E-2</v>
      </c>
      <c r="E368" s="7">
        <f t="shared" si="178"/>
        <v>7114804.713507778</v>
      </c>
      <c r="F368" s="7">
        <f t="shared" si="194"/>
        <v>4134845.8532199985</v>
      </c>
      <c r="G368" s="7">
        <f t="shared" si="179"/>
        <v>15000</v>
      </c>
      <c r="H368" s="7">
        <f t="shared" si="204"/>
        <v>3659014.0705219903</v>
      </c>
      <c r="I368" s="14">
        <f t="shared" si="195"/>
        <v>10.65454479041717</v>
      </c>
      <c r="J368" s="14">
        <f t="shared" si="205"/>
        <v>16393.430954859476</v>
      </c>
      <c r="K368" s="18"/>
      <c r="L368" s="7">
        <f t="shared" si="180"/>
        <v>7542.4257517795395</v>
      </c>
      <c r="M368" s="7">
        <f t="shared" si="206"/>
        <v>1983657.9727180114</v>
      </c>
      <c r="N368" s="14">
        <f t="shared" si="196"/>
        <v>5.3574075333820659</v>
      </c>
      <c r="O368" s="13">
        <f t="shared" si="207"/>
        <v>10398.512162107472</v>
      </c>
      <c r="P368" s="7">
        <f t="shared" si="197"/>
        <v>14639544.485457545</v>
      </c>
      <c r="Q368" s="12">
        <f t="shared" si="202"/>
        <v>358</v>
      </c>
      <c r="R368" s="9">
        <v>1407.849917106847</v>
      </c>
      <c r="S368" s="11">
        <f t="shared" si="203"/>
        <v>6.8000000000000074E-2</v>
      </c>
      <c r="T368" s="10">
        <f t="shared" si="198"/>
        <v>16893634.344314333</v>
      </c>
      <c r="U368" s="10">
        <f t="shared" si="208"/>
        <v>47276875.226762608</v>
      </c>
      <c r="V368" s="10">
        <f t="shared" si="199"/>
        <v>1000</v>
      </c>
      <c r="W368" s="10">
        <f t="shared" si="200"/>
        <v>852105.61333534098</v>
      </c>
      <c r="X368" s="9">
        <f t="shared" si="181"/>
        <v>0.71030298602781128</v>
      </c>
      <c r="Y368" s="9">
        <f t="shared" si="209"/>
        <v>33581.615946619771</v>
      </c>
      <c r="AA368" s="10">
        <f t="shared" si="182"/>
        <v>7542.4257517795395</v>
      </c>
      <c r="AB368" s="10">
        <f t="shared" si="210"/>
        <v>2707730.8448888585</v>
      </c>
      <c r="AC368" s="23"/>
      <c r="AD368" s="25">
        <f t="shared" si="183"/>
        <v>-7542.4257517795395</v>
      </c>
      <c r="AE368" s="25">
        <f t="shared" si="184"/>
        <v>-7542.4257517795395</v>
      </c>
      <c r="AF368" s="25">
        <f t="shared" si="185"/>
        <v>-15000</v>
      </c>
      <c r="AG368" s="25">
        <f t="shared" si="186"/>
        <v>0</v>
      </c>
      <c r="AH368" s="25">
        <f t="shared" si="187"/>
        <v>0</v>
      </c>
      <c r="AI368" s="25">
        <f t="shared" si="188"/>
        <v>0</v>
      </c>
      <c r="AJ368" s="25">
        <f t="shared" si="189"/>
        <v>0</v>
      </c>
      <c r="AK368" s="25">
        <f t="shared" si="190"/>
        <v>0</v>
      </c>
      <c r="AL368" s="25">
        <f t="shared" si="191"/>
        <v>0</v>
      </c>
      <c r="AM368" s="25">
        <f t="shared" si="192"/>
        <v>0</v>
      </c>
    </row>
    <row r="369" spans="1:39" x14ac:dyDescent="0.3">
      <c r="A369" s="30">
        <f t="shared" si="201"/>
        <v>360</v>
      </c>
      <c r="B369">
        <v>1454.3089643713729</v>
      </c>
      <c r="C369" s="5">
        <f t="shared" si="177"/>
        <v>263</v>
      </c>
      <c r="D369" s="6">
        <f t="shared" si="193"/>
        <v>3.2999999999999967E-2</v>
      </c>
      <c r="E369" s="7">
        <f t="shared" si="178"/>
        <v>7181700.0320867179</v>
      </c>
      <c r="F369" s="7">
        <f t="shared" si="194"/>
        <v>4272328.7663762579</v>
      </c>
      <c r="G369" s="7">
        <f t="shared" si="179"/>
        <v>15000</v>
      </c>
      <c r="H369" s="7">
        <f t="shared" si="204"/>
        <v>3674014.0705219903</v>
      </c>
      <c r="I369" s="14">
        <f t="shared" si="195"/>
        <v>10.314176951033078</v>
      </c>
      <c r="J369" s="14">
        <f t="shared" si="205"/>
        <v>16403.745131810509</v>
      </c>
      <c r="K369" s="18"/>
      <c r="L369" s="7">
        <f t="shared" si="180"/>
        <v>7542.4257517795395</v>
      </c>
      <c r="M369" s="7">
        <f t="shared" si="206"/>
        <v>1991200.3984697908</v>
      </c>
      <c r="N369" s="14">
        <f t="shared" si="196"/>
        <v>5.1862609229255243</v>
      </c>
      <c r="O369" s="13">
        <f t="shared" si="207"/>
        <v>10403.698423030397</v>
      </c>
      <c r="P369" s="7">
        <f t="shared" si="197"/>
        <v>15130191.879229423</v>
      </c>
      <c r="Q369" s="12">
        <f t="shared" si="202"/>
        <v>359</v>
      </c>
      <c r="R369" s="9">
        <v>1454.3089643713729</v>
      </c>
      <c r="S369" s="11">
        <f t="shared" si="203"/>
        <v>3.2999999999999967E-2</v>
      </c>
      <c r="T369" s="10">
        <f t="shared" si="198"/>
        <v>17042019.909816656</v>
      </c>
      <c r="U369" s="10">
        <f t="shared" si="208"/>
        <v>48838045.10924577</v>
      </c>
      <c r="V369" s="10">
        <f t="shared" si="199"/>
        <v>1000</v>
      </c>
      <c r="W369" s="10">
        <f t="shared" si="200"/>
        <v>853105.61333534098</v>
      </c>
      <c r="X369" s="9">
        <f t="shared" si="181"/>
        <v>0.68761179673553852</v>
      </c>
      <c r="Y369" s="9">
        <f t="shared" si="209"/>
        <v>33582.303558416505</v>
      </c>
      <c r="AA369" s="10">
        <f t="shared" si="182"/>
        <v>7542.4257517795395</v>
      </c>
      <c r="AB369" s="10">
        <f t="shared" si="210"/>
        <v>2715273.2706406382</v>
      </c>
      <c r="AC369" s="23"/>
      <c r="AD369" s="25">
        <f t="shared" si="183"/>
        <v>-7542.4257517795395</v>
      </c>
      <c r="AE369" s="25">
        <f t="shared" si="184"/>
        <v>-7542.4257517795395</v>
      </c>
      <c r="AF369" s="25">
        <f t="shared" si="185"/>
        <v>-15000</v>
      </c>
      <c r="AG369" s="25">
        <f t="shared" si="186"/>
        <v>0</v>
      </c>
      <c r="AH369" s="25">
        <f t="shared" si="187"/>
        <v>0</v>
      </c>
      <c r="AI369" s="25">
        <f t="shared" si="188"/>
        <v>0</v>
      </c>
      <c r="AJ369" s="25">
        <f t="shared" si="189"/>
        <v>0</v>
      </c>
      <c r="AK369" s="25">
        <f t="shared" si="190"/>
        <v>0</v>
      </c>
      <c r="AL369" s="25">
        <f t="shared" si="191"/>
        <v>0</v>
      </c>
      <c r="AM369" s="25">
        <f t="shared" si="192"/>
        <v>0</v>
      </c>
    </row>
    <row r="370" spans="1:39" x14ac:dyDescent="0.3">
      <c r="A370" s="30">
        <f t="shared" si="201"/>
        <v>361</v>
      </c>
      <c r="B370">
        <v>1362.6874996159765</v>
      </c>
      <c r="C370" s="5">
        <f t="shared" si="177"/>
        <v>264</v>
      </c>
      <c r="D370" s="6">
        <f t="shared" si="193"/>
        <v>-6.2999999999999903E-2</v>
      </c>
      <c r="E370" s="7">
        <f t="shared" si="178"/>
        <v>7249152.811653818</v>
      </c>
      <c r="F370" s="7">
        <f t="shared" si="194"/>
        <v>4004109.0540945539</v>
      </c>
      <c r="G370" s="7">
        <f t="shared" si="179"/>
        <v>15000</v>
      </c>
      <c r="H370" s="7">
        <f t="shared" si="204"/>
        <v>3689014.0705219903</v>
      </c>
      <c r="I370" s="14">
        <f t="shared" si="195"/>
        <v>11.007659499501683</v>
      </c>
      <c r="J370" s="14">
        <f t="shared" si="205"/>
        <v>16414.752791310009</v>
      </c>
      <c r="K370" s="18"/>
      <c r="L370" s="7">
        <f t="shared" si="180"/>
        <v>7542.4257517795395</v>
      </c>
      <c r="M370" s="7">
        <f t="shared" si="206"/>
        <v>1998742.8242215703</v>
      </c>
      <c r="N370" s="14">
        <f t="shared" si="196"/>
        <v>5.5349636317241444</v>
      </c>
      <c r="O370" s="13">
        <f t="shared" si="207"/>
        <v>10409.233386662121</v>
      </c>
      <c r="P370" s="7">
        <f t="shared" si="197"/>
        <v>14184532.216589749</v>
      </c>
      <c r="Q370" s="12">
        <f t="shared" si="202"/>
        <v>360</v>
      </c>
      <c r="R370" s="9">
        <v>1362.6874996159765</v>
      </c>
      <c r="S370" s="11">
        <f t="shared" si="203"/>
        <v>-6.2999999999999903E-2</v>
      </c>
      <c r="T370" s="10">
        <f t="shared" si="198"/>
        <v>17191642.021698181</v>
      </c>
      <c r="U370" s="10">
        <f t="shared" si="208"/>
        <v>45762185.267363288</v>
      </c>
      <c r="V370" s="10">
        <f t="shared" si="199"/>
        <v>1000</v>
      </c>
      <c r="W370" s="10">
        <f t="shared" si="200"/>
        <v>854105.61333534098</v>
      </c>
      <c r="X370" s="9">
        <f t="shared" si="181"/>
        <v>0.73384396663344553</v>
      </c>
      <c r="Y370" s="9">
        <f t="shared" si="209"/>
        <v>33583.037402383139</v>
      </c>
      <c r="AA370" s="10">
        <f t="shared" si="182"/>
        <v>7542.4257517795395</v>
      </c>
      <c r="AB370" s="10">
        <f t="shared" si="210"/>
        <v>2722815.6963924179</v>
      </c>
      <c r="AC370" s="23"/>
      <c r="AD370" s="25">
        <f t="shared" si="183"/>
        <v>-7542.4257517795395</v>
      </c>
      <c r="AE370" s="25">
        <f t="shared" si="184"/>
        <v>-7542.4257517795395</v>
      </c>
      <c r="AF370" s="25">
        <f t="shared" si="185"/>
        <v>-15000</v>
      </c>
      <c r="AG370" s="25">
        <f t="shared" si="186"/>
        <v>0</v>
      </c>
      <c r="AH370" s="25">
        <f t="shared" si="187"/>
        <v>0</v>
      </c>
      <c r="AI370" s="25">
        <f t="shared" si="188"/>
        <v>0</v>
      </c>
      <c r="AJ370" s="25">
        <f t="shared" si="189"/>
        <v>0</v>
      </c>
      <c r="AK370" s="25">
        <f t="shared" si="190"/>
        <v>0</v>
      </c>
      <c r="AL370" s="25">
        <f t="shared" si="191"/>
        <v>0</v>
      </c>
      <c r="AM370" s="25">
        <f t="shared" si="192"/>
        <v>0</v>
      </c>
    </row>
    <row r="371" spans="1:39" x14ac:dyDescent="0.3">
      <c r="A371" s="30">
        <f t="shared" si="201"/>
        <v>362</v>
      </c>
      <c r="B371">
        <v>1373.5889996129044</v>
      </c>
      <c r="C371" s="5">
        <f t="shared" si="177"/>
        <v>265</v>
      </c>
      <c r="D371" s="6">
        <f t="shared" si="193"/>
        <v>8.0000000000000609E-3</v>
      </c>
      <c r="E371" s="7">
        <f t="shared" si="178"/>
        <v>7317167.6977173109</v>
      </c>
      <c r="F371" s="7">
        <f t="shared" si="194"/>
        <v>4037149.9265273102</v>
      </c>
      <c r="G371" s="7">
        <f t="shared" si="179"/>
        <v>15000</v>
      </c>
      <c r="H371" s="7">
        <f t="shared" si="204"/>
        <v>3704014.0705219903</v>
      </c>
      <c r="I371" s="14">
        <f t="shared" si="195"/>
        <v>10.920297122521511</v>
      </c>
      <c r="J371" s="14">
        <f t="shared" si="205"/>
        <v>16425.67308843253</v>
      </c>
      <c r="K371" s="18"/>
      <c r="L371" s="7">
        <f t="shared" si="180"/>
        <v>7542.4257517795395</v>
      </c>
      <c r="M371" s="7">
        <f t="shared" si="206"/>
        <v>2006285.2499733497</v>
      </c>
      <c r="N371" s="14">
        <f t="shared" si="196"/>
        <v>5.4910353489326829</v>
      </c>
      <c r="O371" s="13">
        <f t="shared" si="207"/>
        <v>10414.724422011053</v>
      </c>
      <c r="P371" s="7">
        <f t="shared" si="197"/>
        <v>14305550.900074247</v>
      </c>
      <c r="Q371" s="12">
        <f t="shared" si="202"/>
        <v>361</v>
      </c>
      <c r="R371" s="9">
        <v>1373.5889996129044</v>
      </c>
      <c r="S371" s="11">
        <f t="shared" si="203"/>
        <v>8.0000000000000609E-3</v>
      </c>
      <c r="T371" s="10">
        <f t="shared" si="198"/>
        <v>17342510.984512042</v>
      </c>
      <c r="U371" s="10">
        <f t="shared" si="208"/>
        <v>46129290.749502197</v>
      </c>
      <c r="V371" s="10">
        <f t="shared" si="199"/>
        <v>1000</v>
      </c>
      <c r="W371" s="10">
        <f t="shared" si="200"/>
        <v>855105.61333534098</v>
      </c>
      <c r="X371" s="9">
        <f t="shared" si="181"/>
        <v>0.72801980816810064</v>
      </c>
      <c r="Y371" s="9">
        <f t="shared" si="209"/>
        <v>33583.765422191311</v>
      </c>
      <c r="AA371" s="10">
        <f t="shared" si="182"/>
        <v>7542.4257517795395</v>
      </c>
      <c r="AB371" s="10">
        <f t="shared" si="210"/>
        <v>2730358.1221441976</v>
      </c>
      <c r="AC371" s="23"/>
      <c r="AD371" s="25">
        <f t="shared" si="183"/>
        <v>-7542.4257517795395</v>
      </c>
      <c r="AE371" s="25">
        <f t="shared" si="184"/>
        <v>-7542.4257517795395</v>
      </c>
      <c r="AF371" s="25">
        <f t="shared" si="185"/>
        <v>-15000</v>
      </c>
      <c r="AG371" s="25">
        <f t="shared" si="186"/>
        <v>0</v>
      </c>
      <c r="AH371" s="25">
        <f t="shared" si="187"/>
        <v>0</v>
      </c>
      <c r="AI371" s="25">
        <f t="shared" si="188"/>
        <v>0</v>
      </c>
      <c r="AJ371" s="25">
        <f t="shared" si="189"/>
        <v>0</v>
      </c>
      <c r="AK371" s="25">
        <f t="shared" si="190"/>
        <v>0</v>
      </c>
      <c r="AL371" s="25">
        <f t="shared" si="191"/>
        <v>0</v>
      </c>
      <c r="AM371" s="25">
        <f t="shared" si="192"/>
        <v>0</v>
      </c>
    </row>
    <row r="372" spans="1:39" x14ac:dyDescent="0.3">
      <c r="A372" s="30">
        <f t="shared" si="201"/>
        <v>363</v>
      </c>
      <c r="B372">
        <v>1464.2458735873563</v>
      </c>
      <c r="C372" s="5">
        <f t="shared" si="177"/>
        <v>266</v>
      </c>
      <c r="D372" s="6">
        <f t="shared" si="193"/>
        <v>6.6000000000000114E-2</v>
      </c>
      <c r="E372" s="7">
        <f t="shared" si="178"/>
        <v>7385749.3744979994</v>
      </c>
      <c r="F372" s="7">
        <f t="shared" si="194"/>
        <v>4304667.8216781132</v>
      </c>
      <c r="G372" s="7">
        <f t="shared" si="179"/>
        <v>15000</v>
      </c>
      <c r="H372" s="7">
        <f t="shared" si="204"/>
        <v>3719014.0705219903</v>
      </c>
      <c r="I372" s="14">
        <f t="shared" si="195"/>
        <v>10.24418116559241</v>
      </c>
      <c r="J372" s="14">
        <f t="shared" si="205"/>
        <v>16435.917269598121</v>
      </c>
      <c r="K372" s="18"/>
      <c r="L372" s="7">
        <f t="shared" si="180"/>
        <v>7542.4257517795395</v>
      </c>
      <c r="M372" s="7">
        <f t="shared" si="206"/>
        <v>2013827.6757251292</v>
      </c>
      <c r="N372" s="14">
        <f t="shared" si="196"/>
        <v>5.1510650552839419</v>
      </c>
      <c r="O372" s="13">
        <f t="shared" si="207"/>
        <v>10419.875487066338</v>
      </c>
      <c r="P372" s="7">
        <f t="shared" si="197"/>
        <v>15257259.685230929</v>
      </c>
      <c r="Q372" s="12">
        <f t="shared" si="202"/>
        <v>362</v>
      </c>
      <c r="R372" s="9">
        <v>1464.2458735873563</v>
      </c>
      <c r="S372" s="11">
        <f t="shared" si="203"/>
        <v>6.6000000000000114E-2</v>
      </c>
      <c r="T372" s="10">
        <f t="shared" si="198"/>
        <v>17494637.188682687</v>
      </c>
      <c r="U372" s="10">
        <f t="shared" si="208"/>
        <v>49174889.938969344</v>
      </c>
      <c r="V372" s="10">
        <f t="shared" si="199"/>
        <v>1000</v>
      </c>
      <c r="W372" s="10">
        <f t="shared" si="200"/>
        <v>856105.61333534098</v>
      </c>
      <c r="X372" s="9">
        <f t="shared" si="181"/>
        <v>0.68294541103949402</v>
      </c>
      <c r="Y372" s="9">
        <f t="shared" si="209"/>
        <v>33584.448367602352</v>
      </c>
      <c r="AA372" s="10">
        <f t="shared" si="182"/>
        <v>7542.4257517795395</v>
      </c>
      <c r="AB372" s="10">
        <f t="shared" si="210"/>
        <v>2737900.5478959773</v>
      </c>
      <c r="AC372" s="23"/>
      <c r="AD372" s="25">
        <f t="shared" si="183"/>
        <v>-7542.4257517795395</v>
      </c>
      <c r="AE372" s="25">
        <f t="shared" si="184"/>
        <v>-7542.4257517795395</v>
      </c>
      <c r="AF372" s="25">
        <f t="shared" si="185"/>
        <v>-15000</v>
      </c>
      <c r="AG372" s="25">
        <f t="shared" si="186"/>
        <v>0</v>
      </c>
      <c r="AH372" s="25">
        <f t="shared" si="187"/>
        <v>0</v>
      </c>
      <c r="AI372" s="25">
        <f t="shared" si="188"/>
        <v>0</v>
      </c>
      <c r="AJ372" s="25">
        <f t="shared" si="189"/>
        <v>0</v>
      </c>
      <c r="AK372" s="25">
        <f t="shared" si="190"/>
        <v>0</v>
      </c>
      <c r="AL372" s="25">
        <f t="shared" si="191"/>
        <v>0</v>
      </c>
      <c r="AM372" s="25">
        <f t="shared" si="192"/>
        <v>0</v>
      </c>
    </row>
    <row r="373" spans="1:39" x14ac:dyDescent="0.3">
      <c r="A373" s="30">
        <f t="shared" si="201"/>
        <v>364</v>
      </c>
      <c r="B373">
        <v>1473.0313488288805</v>
      </c>
      <c r="C373" s="5">
        <f t="shared" si="177"/>
        <v>267</v>
      </c>
      <c r="D373" s="6">
        <f t="shared" si="193"/>
        <v>6.0000000000000305E-3</v>
      </c>
      <c r="E373" s="7">
        <f t="shared" si="178"/>
        <v>7454902.5652518608</v>
      </c>
      <c r="F373" s="7">
        <f t="shared" si="194"/>
        <v>4331501.8286081823</v>
      </c>
      <c r="G373" s="7">
        <f t="shared" si="179"/>
        <v>15000</v>
      </c>
      <c r="H373" s="7">
        <f t="shared" si="204"/>
        <v>3734014.0705219903</v>
      </c>
      <c r="I373" s="14">
        <f t="shared" si="195"/>
        <v>10.18308266957496</v>
      </c>
      <c r="J373" s="14">
        <f t="shared" si="205"/>
        <v>16446.100352267695</v>
      </c>
      <c r="K373" s="18"/>
      <c r="L373" s="7">
        <f t="shared" si="180"/>
        <v>7542.4257517795395</v>
      </c>
      <c r="M373" s="7">
        <f t="shared" si="206"/>
        <v>2021370.1014769087</v>
      </c>
      <c r="N373" s="14">
        <f t="shared" si="196"/>
        <v>5.1203429973001411</v>
      </c>
      <c r="O373" s="13">
        <f t="shared" si="207"/>
        <v>10424.995830063637</v>
      </c>
      <c r="P373" s="7">
        <f t="shared" si="197"/>
        <v>15356345.669094093</v>
      </c>
      <c r="Q373" s="12">
        <f t="shared" si="202"/>
        <v>363</v>
      </c>
      <c r="R373" s="9">
        <v>1473.0313488288805</v>
      </c>
      <c r="S373" s="11">
        <f t="shared" si="203"/>
        <v>6.0000000000000305E-3</v>
      </c>
      <c r="T373" s="10">
        <f t="shared" si="198"/>
        <v>17648031.111221414</v>
      </c>
      <c r="U373" s="10">
        <f t="shared" si="208"/>
        <v>49470945.278603159</v>
      </c>
      <c r="V373" s="10">
        <f t="shared" si="199"/>
        <v>1000</v>
      </c>
      <c r="W373" s="10">
        <f t="shared" si="200"/>
        <v>857105.61333534098</v>
      </c>
      <c r="X373" s="9">
        <f t="shared" si="181"/>
        <v>0.67887217797166399</v>
      </c>
      <c r="Y373" s="9">
        <f t="shared" si="209"/>
        <v>33585.127239780326</v>
      </c>
      <c r="AA373" s="10">
        <f t="shared" si="182"/>
        <v>7542.4257517795395</v>
      </c>
      <c r="AB373" s="10">
        <f t="shared" si="210"/>
        <v>2745442.973647757</v>
      </c>
      <c r="AC373" s="23"/>
      <c r="AD373" s="25">
        <f t="shared" si="183"/>
        <v>-7542.4257517795395</v>
      </c>
      <c r="AE373" s="25">
        <f t="shared" si="184"/>
        <v>-7542.4257517795395</v>
      </c>
      <c r="AF373" s="25">
        <f t="shared" si="185"/>
        <v>-15000</v>
      </c>
      <c r="AG373" s="25">
        <f t="shared" si="186"/>
        <v>0</v>
      </c>
      <c r="AH373" s="25">
        <f t="shared" si="187"/>
        <v>0</v>
      </c>
      <c r="AI373" s="25">
        <f t="shared" si="188"/>
        <v>0</v>
      </c>
      <c r="AJ373" s="25">
        <f t="shared" si="189"/>
        <v>0</v>
      </c>
      <c r="AK373" s="25">
        <f t="shared" si="190"/>
        <v>0</v>
      </c>
      <c r="AL373" s="25">
        <f t="shared" si="191"/>
        <v>0</v>
      </c>
      <c r="AM373" s="25">
        <f t="shared" si="192"/>
        <v>0</v>
      </c>
    </row>
    <row r="374" spans="1:39" x14ac:dyDescent="0.3">
      <c r="A374" s="30">
        <f t="shared" si="201"/>
        <v>365</v>
      </c>
      <c r="B374">
        <v>1420.0022202710406</v>
      </c>
      <c r="C374" s="5">
        <f t="shared" si="177"/>
        <v>268</v>
      </c>
      <c r="D374" s="6">
        <f t="shared" si="193"/>
        <v>-3.6000000000000094E-2</v>
      </c>
      <c r="E374" s="7">
        <f t="shared" si="178"/>
        <v>7524632.0325953374</v>
      </c>
      <c r="F374" s="7">
        <f t="shared" si="194"/>
        <v>4176531.7627782873</v>
      </c>
      <c r="G374" s="7">
        <f t="shared" si="179"/>
        <v>15000</v>
      </c>
      <c r="H374" s="7">
        <f t="shared" si="204"/>
        <v>3749014.0705219903</v>
      </c>
      <c r="I374" s="14">
        <f t="shared" si="195"/>
        <v>10.563363765119254</v>
      </c>
      <c r="J374" s="14">
        <f t="shared" si="205"/>
        <v>16456.663716032814</v>
      </c>
      <c r="K374" s="18"/>
      <c r="L374" s="7">
        <f t="shared" si="180"/>
        <v>7542.4257517795395</v>
      </c>
      <c r="M374" s="7">
        <f t="shared" si="206"/>
        <v>2028912.5272286881</v>
      </c>
      <c r="N374" s="14">
        <f t="shared" si="196"/>
        <v>5.3115591258300228</v>
      </c>
      <c r="O374" s="13">
        <f t="shared" si="207"/>
        <v>10430.307389189467</v>
      </c>
      <c r="P374" s="7">
        <f t="shared" si="197"/>
        <v>14811059.650758484</v>
      </c>
      <c r="Q374" s="12">
        <f t="shared" si="202"/>
        <v>364</v>
      </c>
      <c r="R374" s="9">
        <v>1420.0022202710406</v>
      </c>
      <c r="S374" s="11">
        <f t="shared" si="203"/>
        <v>-3.6000000000000094E-2</v>
      </c>
      <c r="T374" s="10">
        <f t="shared" si="198"/>
        <v>17802703.316447977</v>
      </c>
      <c r="U374" s="10">
        <f t="shared" si="208"/>
        <v>47690955.248573437</v>
      </c>
      <c r="V374" s="10">
        <f t="shared" si="199"/>
        <v>1000</v>
      </c>
      <c r="W374" s="10">
        <f t="shared" si="200"/>
        <v>858105.61333534098</v>
      </c>
      <c r="X374" s="9">
        <f t="shared" si="181"/>
        <v>0.70422425100795027</v>
      </c>
      <c r="Y374" s="9">
        <f t="shared" si="209"/>
        <v>33585.831464031333</v>
      </c>
      <c r="AA374" s="10">
        <f t="shared" si="182"/>
        <v>7542.4257517795395</v>
      </c>
      <c r="AB374" s="10">
        <f t="shared" si="210"/>
        <v>2752985.3993995367</v>
      </c>
      <c r="AC374" s="23"/>
      <c r="AD374" s="25">
        <f t="shared" si="183"/>
        <v>-7542.4257517795395</v>
      </c>
      <c r="AE374" s="25">
        <f t="shared" si="184"/>
        <v>-7542.4257517795395</v>
      </c>
      <c r="AF374" s="25">
        <f t="shared" si="185"/>
        <v>-15000</v>
      </c>
      <c r="AG374" s="25">
        <f t="shared" si="186"/>
        <v>0</v>
      </c>
      <c r="AH374" s="25">
        <f t="shared" si="187"/>
        <v>0</v>
      </c>
      <c r="AI374" s="25">
        <f t="shared" si="188"/>
        <v>0</v>
      </c>
      <c r="AJ374" s="25">
        <f t="shared" si="189"/>
        <v>0</v>
      </c>
      <c r="AK374" s="25">
        <f t="shared" si="190"/>
        <v>0</v>
      </c>
      <c r="AL374" s="25">
        <f t="shared" si="191"/>
        <v>0</v>
      </c>
      <c r="AM374" s="25">
        <f t="shared" si="192"/>
        <v>0</v>
      </c>
    </row>
    <row r="375" spans="1:39" x14ac:dyDescent="0.3">
      <c r="A375" s="30">
        <f t="shared" si="201"/>
        <v>366</v>
      </c>
      <c r="B375">
        <v>1482.4823179629666</v>
      </c>
      <c r="C375" s="5">
        <f t="shared" si="177"/>
        <v>269</v>
      </c>
      <c r="D375" s="6">
        <f t="shared" si="193"/>
        <v>4.4000000000000115E-2</v>
      </c>
      <c r="E375" s="7">
        <f t="shared" si="178"/>
        <v>7594942.5788333416</v>
      </c>
      <c r="F375" s="7">
        <f t="shared" si="194"/>
        <v>4361343.1603405317</v>
      </c>
      <c r="G375" s="7">
        <f t="shared" si="179"/>
        <v>15000</v>
      </c>
      <c r="H375" s="7">
        <f t="shared" si="204"/>
        <v>3764014.0705219903</v>
      </c>
      <c r="I375" s="14">
        <f t="shared" si="195"/>
        <v>10.118164525976296</v>
      </c>
      <c r="J375" s="14">
        <f t="shared" si="205"/>
        <v>16466.781880558789</v>
      </c>
      <c r="K375" s="18"/>
      <c r="L375" s="7">
        <f t="shared" si="180"/>
        <v>7542.4257517795395</v>
      </c>
      <c r="M375" s="7">
        <f t="shared" si="206"/>
        <v>2036454.9529804676</v>
      </c>
      <c r="N375" s="14">
        <f t="shared" si="196"/>
        <v>5.0877003120977218</v>
      </c>
      <c r="O375" s="13">
        <f t="shared" si="207"/>
        <v>10435.395089501566</v>
      </c>
      <c r="P375" s="7">
        <f t="shared" si="197"/>
        <v>15470288.701143641</v>
      </c>
      <c r="Q375" s="12">
        <f t="shared" si="202"/>
        <v>365</v>
      </c>
      <c r="R375" s="9">
        <v>1482.4823179629666</v>
      </c>
      <c r="S375" s="11">
        <f t="shared" si="203"/>
        <v>4.4000000000000115E-2</v>
      </c>
      <c r="T375" s="10">
        <f t="shared" si="198"/>
        <v>17958664.456718076</v>
      </c>
      <c r="U375" s="10">
        <f t="shared" si="208"/>
        <v>49790401.279510669</v>
      </c>
      <c r="V375" s="10">
        <f t="shared" si="199"/>
        <v>1000</v>
      </c>
      <c r="W375" s="10">
        <f t="shared" si="200"/>
        <v>859105.61333534098</v>
      </c>
      <c r="X375" s="9">
        <f t="shared" si="181"/>
        <v>0.67454430173175306</v>
      </c>
      <c r="Y375" s="9">
        <f t="shared" si="209"/>
        <v>33586.506008333068</v>
      </c>
      <c r="AA375" s="10">
        <f t="shared" si="182"/>
        <v>7542.4257517795395</v>
      </c>
      <c r="AB375" s="10">
        <f t="shared" si="210"/>
        <v>2760527.8251513164</v>
      </c>
      <c r="AC375" s="23"/>
      <c r="AD375" s="25">
        <f t="shared" si="183"/>
        <v>-7542.4257517795395</v>
      </c>
      <c r="AE375" s="25">
        <f t="shared" si="184"/>
        <v>-7542.4257517795395</v>
      </c>
      <c r="AF375" s="25">
        <f t="shared" si="185"/>
        <v>-15000</v>
      </c>
      <c r="AG375" s="25">
        <f t="shared" si="186"/>
        <v>0</v>
      </c>
      <c r="AH375" s="25">
        <f t="shared" si="187"/>
        <v>0</v>
      </c>
      <c r="AI375" s="25">
        <f t="shared" si="188"/>
        <v>0</v>
      </c>
      <c r="AJ375" s="25">
        <f t="shared" si="189"/>
        <v>0</v>
      </c>
      <c r="AK375" s="25">
        <f t="shared" si="190"/>
        <v>0</v>
      </c>
      <c r="AL375" s="25">
        <f t="shared" si="191"/>
        <v>0</v>
      </c>
      <c r="AM375" s="25">
        <f t="shared" si="192"/>
        <v>0</v>
      </c>
    </row>
    <row r="376" spans="1:39" x14ac:dyDescent="0.3">
      <c r="A376" s="30">
        <f t="shared" si="201"/>
        <v>367</v>
      </c>
      <c r="B376">
        <v>1497.3071411425963</v>
      </c>
      <c r="C376" s="5">
        <f t="shared" si="177"/>
        <v>270</v>
      </c>
      <c r="D376" s="6">
        <f t="shared" si="193"/>
        <v>1.0000000000000005E-2</v>
      </c>
      <c r="E376" s="7">
        <f t="shared" si="178"/>
        <v>7665839.0462899962</v>
      </c>
      <c r="F376" s="7">
        <f t="shared" si="194"/>
        <v>4405966.5919439374</v>
      </c>
      <c r="G376" s="7">
        <f t="shared" si="179"/>
        <v>15000</v>
      </c>
      <c r="H376" s="7">
        <f t="shared" si="204"/>
        <v>3779014.0705219903</v>
      </c>
      <c r="I376" s="14">
        <f t="shared" si="195"/>
        <v>10.017984679184451</v>
      </c>
      <c r="J376" s="14">
        <f t="shared" si="205"/>
        <v>16476.799865237972</v>
      </c>
      <c r="K376" s="18"/>
      <c r="L376" s="7">
        <f t="shared" si="180"/>
        <v>7542.4257517795395</v>
      </c>
      <c r="M376" s="7">
        <f t="shared" si="206"/>
        <v>2043997.378732247</v>
      </c>
      <c r="N376" s="14">
        <f t="shared" si="196"/>
        <v>5.0373270416809133</v>
      </c>
      <c r="O376" s="13">
        <f t="shared" si="207"/>
        <v>10440.432416543246</v>
      </c>
      <c r="P376" s="7">
        <f t="shared" si="197"/>
        <v>15632534.013906855</v>
      </c>
      <c r="Q376" s="12">
        <f t="shared" si="202"/>
        <v>366</v>
      </c>
      <c r="R376" s="9">
        <v>1497.3071411425963</v>
      </c>
      <c r="S376" s="11">
        <f t="shared" si="203"/>
        <v>1.0000000000000005E-2</v>
      </c>
      <c r="T376" s="10">
        <f t="shared" si="198"/>
        <v>18115925.273157109</v>
      </c>
      <c r="U376" s="10">
        <f t="shared" si="208"/>
        <v>50289315.292305775</v>
      </c>
      <c r="V376" s="10">
        <f t="shared" si="199"/>
        <v>1000</v>
      </c>
      <c r="W376" s="10">
        <f t="shared" si="200"/>
        <v>860105.61333534098</v>
      </c>
      <c r="X376" s="9">
        <f t="shared" si="181"/>
        <v>0.66786564527896342</v>
      </c>
      <c r="Y376" s="9">
        <f t="shared" si="209"/>
        <v>33587.173873978347</v>
      </c>
      <c r="AA376" s="10">
        <f t="shared" si="182"/>
        <v>7542.4257517795395</v>
      </c>
      <c r="AB376" s="10">
        <f t="shared" si="210"/>
        <v>2768070.2509030961</v>
      </c>
      <c r="AC376" s="23"/>
      <c r="AD376" s="25">
        <f t="shared" si="183"/>
        <v>-7542.4257517795395</v>
      </c>
      <c r="AE376" s="25">
        <f t="shared" si="184"/>
        <v>-7542.4257517795395</v>
      </c>
      <c r="AF376" s="25">
        <f t="shared" si="185"/>
        <v>-15000</v>
      </c>
      <c r="AG376" s="25">
        <f t="shared" si="186"/>
        <v>0</v>
      </c>
      <c r="AH376" s="25">
        <f t="shared" si="187"/>
        <v>0</v>
      </c>
      <c r="AI376" s="25">
        <f t="shared" si="188"/>
        <v>0</v>
      </c>
      <c r="AJ376" s="25">
        <f t="shared" si="189"/>
        <v>0</v>
      </c>
      <c r="AK376" s="25">
        <f t="shared" si="190"/>
        <v>0</v>
      </c>
      <c r="AL376" s="25">
        <f t="shared" si="191"/>
        <v>0</v>
      </c>
      <c r="AM376" s="25">
        <f t="shared" si="192"/>
        <v>0</v>
      </c>
    </row>
    <row r="377" spans="1:39" x14ac:dyDescent="0.3">
      <c r="A377" s="30">
        <f t="shared" si="201"/>
        <v>368</v>
      </c>
      <c r="B377">
        <v>1506.2909839894519</v>
      </c>
      <c r="C377" s="5">
        <f t="shared" si="177"/>
        <v>271</v>
      </c>
      <c r="D377" s="6">
        <f t="shared" si="193"/>
        <v>6.0000000000000305E-3</v>
      </c>
      <c r="E377" s="7">
        <f t="shared" si="178"/>
        <v>7737326.3176421244</v>
      </c>
      <c r="F377" s="7">
        <f t="shared" si="194"/>
        <v>4433408.3914956013</v>
      </c>
      <c r="G377" s="7">
        <f t="shared" si="179"/>
        <v>15000</v>
      </c>
      <c r="H377" s="7">
        <f t="shared" si="204"/>
        <v>3794014.0705219903</v>
      </c>
      <c r="I377" s="14">
        <f t="shared" si="195"/>
        <v>9.9582352675789778</v>
      </c>
      <c r="J377" s="14">
        <f t="shared" si="205"/>
        <v>16486.758100505551</v>
      </c>
      <c r="K377" s="18"/>
      <c r="L377" s="7">
        <f t="shared" si="180"/>
        <v>7542.4257517795395</v>
      </c>
      <c r="M377" s="7">
        <f t="shared" si="206"/>
        <v>2051539.8044840265</v>
      </c>
      <c r="N377" s="14">
        <f t="shared" si="196"/>
        <v>5.0072833416311262</v>
      </c>
      <c r="O377" s="13">
        <f t="shared" si="207"/>
        <v>10445.439699884877</v>
      </c>
      <c r="P377" s="7">
        <f t="shared" si="197"/>
        <v>15733871.643742077</v>
      </c>
      <c r="Q377" s="12">
        <f t="shared" si="202"/>
        <v>367</v>
      </c>
      <c r="R377" s="9">
        <v>1506.2909839894519</v>
      </c>
      <c r="S377" s="11">
        <f t="shared" si="203"/>
        <v>6.0000000000000305E-3</v>
      </c>
      <c r="T377" s="10">
        <f t="shared" si="198"/>
        <v>18274496.596399795</v>
      </c>
      <c r="U377" s="10">
        <f t="shared" si="208"/>
        <v>50592057.184059612</v>
      </c>
      <c r="V377" s="10">
        <f t="shared" si="199"/>
        <v>1000</v>
      </c>
      <c r="W377" s="10">
        <f t="shared" si="200"/>
        <v>861105.61333534098</v>
      </c>
      <c r="X377" s="9">
        <f t="shared" si="181"/>
        <v>0.66388235117193184</v>
      </c>
      <c r="Y377" s="9">
        <f t="shared" si="209"/>
        <v>33587.837756329522</v>
      </c>
      <c r="AA377" s="10">
        <f t="shared" si="182"/>
        <v>7542.4257517795395</v>
      </c>
      <c r="AB377" s="10">
        <f t="shared" si="210"/>
        <v>2775612.6766548757</v>
      </c>
      <c r="AC377" s="23"/>
      <c r="AD377" s="25">
        <f t="shared" si="183"/>
        <v>-7542.4257517795395</v>
      </c>
      <c r="AE377" s="25">
        <f t="shared" si="184"/>
        <v>-7542.4257517795395</v>
      </c>
      <c r="AF377" s="25">
        <f t="shared" si="185"/>
        <v>-15000</v>
      </c>
      <c r="AG377" s="25">
        <f t="shared" si="186"/>
        <v>0</v>
      </c>
      <c r="AH377" s="25">
        <f t="shared" si="187"/>
        <v>0</v>
      </c>
      <c r="AI377" s="25">
        <f t="shared" si="188"/>
        <v>0</v>
      </c>
      <c r="AJ377" s="25">
        <f t="shared" si="189"/>
        <v>0</v>
      </c>
      <c r="AK377" s="25">
        <f t="shared" si="190"/>
        <v>0</v>
      </c>
      <c r="AL377" s="25">
        <f t="shared" si="191"/>
        <v>0</v>
      </c>
      <c r="AM377" s="25">
        <f t="shared" si="192"/>
        <v>0</v>
      </c>
    </row>
    <row r="378" spans="1:39" x14ac:dyDescent="0.3">
      <c r="A378" s="30">
        <f t="shared" si="201"/>
        <v>369</v>
      </c>
      <c r="B378">
        <v>1681.0207381322284</v>
      </c>
      <c r="C378" s="5">
        <f t="shared" si="177"/>
        <v>272</v>
      </c>
      <c r="D378" s="6">
        <f t="shared" si="193"/>
        <v>0.11600000000000008</v>
      </c>
      <c r="E378" s="7">
        <f t="shared" si="178"/>
        <v>7809409.3162555201</v>
      </c>
      <c r="F378" s="7">
        <f t="shared" si="194"/>
        <v>4948799.7649090914</v>
      </c>
      <c r="G378" s="7">
        <f t="shared" si="179"/>
        <v>15000</v>
      </c>
      <c r="H378" s="7">
        <f t="shared" si="204"/>
        <v>3809014.0705219903</v>
      </c>
      <c r="I378" s="14">
        <f t="shared" si="195"/>
        <v>8.9231498813431696</v>
      </c>
      <c r="J378" s="14">
        <f t="shared" si="205"/>
        <v>16495.681250386893</v>
      </c>
      <c r="K378" s="18"/>
      <c r="L378" s="7">
        <f t="shared" si="180"/>
        <v>7542.4257517795395</v>
      </c>
      <c r="M378" s="7">
        <f t="shared" si="206"/>
        <v>2059082.230235806</v>
      </c>
      <c r="N378" s="14">
        <f t="shared" si="196"/>
        <v>4.4868130301354174</v>
      </c>
      <c r="O378" s="13">
        <f t="shared" si="207"/>
        <v>10449.926512915012</v>
      </c>
      <c r="P378" s="7">
        <f t="shared" si="197"/>
        <v>17566543.180167936</v>
      </c>
      <c r="Q378" s="12">
        <f t="shared" si="202"/>
        <v>368</v>
      </c>
      <c r="R378" s="9">
        <v>1681.0207381322284</v>
      </c>
      <c r="S378" s="11">
        <f t="shared" si="203"/>
        <v>0.11600000000000008</v>
      </c>
      <c r="T378" s="10">
        <f t="shared" si="198"/>
        <v>18434389.347336173</v>
      </c>
      <c r="U378" s="10">
        <f t="shared" si="208"/>
        <v>56461851.817410536</v>
      </c>
      <c r="V378" s="10">
        <f t="shared" si="199"/>
        <v>1000</v>
      </c>
      <c r="W378" s="10">
        <f t="shared" si="200"/>
        <v>862105.61333534098</v>
      </c>
      <c r="X378" s="9">
        <f t="shared" si="181"/>
        <v>0.59487665875621121</v>
      </c>
      <c r="Y378" s="9">
        <f t="shared" si="209"/>
        <v>33588.432632988275</v>
      </c>
      <c r="AA378" s="10">
        <f t="shared" si="182"/>
        <v>7542.4257517795395</v>
      </c>
      <c r="AB378" s="10">
        <f t="shared" si="210"/>
        <v>2783155.1024066554</v>
      </c>
      <c r="AC378" s="23"/>
      <c r="AD378" s="25">
        <f t="shared" si="183"/>
        <v>-7542.4257517795395</v>
      </c>
      <c r="AE378" s="25">
        <f t="shared" si="184"/>
        <v>-7542.4257517795395</v>
      </c>
      <c r="AF378" s="25">
        <f t="shared" si="185"/>
        <v>-15000</v>
      </c>
      <c r="AG378" s="25">
        <f t="shared" si="186"/>
        <v>0</v>
      </c>
      <c r="AH378" s="25">
        <f t="shared" si="187"/>
        <v>0</v>
      </c>
      <c r="AI378" s="25">
        <f t="shared" si="188"/>
        <v>0</v>
      </c>
      <c r="AJ378" s="25">
        <f t="shared" si="189"/>
        <v>0</v>
      </c>
      <c r="AK378" s="25">
        <f t="shared" si="190"/>
        <v>0</v>
      </c>
      <c r="AL378" s="25">
        <f t="shared" si="191"/>
        <v>0</v>
      </c>
      <c r="AM378" s="25">
        <f t="shared" si="192"/>
        <v>0</v>
      </c>
    </row>
    <row r="379" spans="1:39" x14ac:dyDescent="0.3">
      <c r="A379" s="30">
        <f t="shared" si="201"/>
        <v>370</v>
      </c>
      <c r="B379">
        <v>1677.6586966559639</v>
      </c>
      <c r="C379" s="5">
        <f t="shared" si="177"/>
        <v>273</v>
      </c>
      <c r="D379" s="6">
        <f t="shared" si="193"/>
        <v>-2.0000000000000222E-3</v>
      </c>
      <c r="E379" s="7">
        <f t="shared" si="178"/>
        <v>7882093.0065240255</v>
      </c>
      <c r="F379" s="7">
        <f t="shared" si="194"/>
        <v>4939900.1653792728</v>
      </c>
      <c r="G379" s="7">
        <f t="shared" si="179"/>
        <v>15000</v>
      </c>
      <c r="H379" s="7">
        <f t="shared" si="204"/>
        <v>3824014.0705219903</v>
      </c>
      <c r="I379" s="14">
        <f t="shared" si="195"/>
        <v>8.941031945233636</v>
      </c>
      <c r="J379" s="14">
        <f t="shared" si="205"/>
        <v>16504.622282332126</v>
      </c>
      <c r="K379" s="18"/>
      <c r="L379" s="7">
        <f t="shared" si="180"/>
        <v>7542.4257517795395</v>
      </c>
      <c r="M379" s="7">
        <f t="shared" si="206"/>
        <v>2066624.6559875854</v>
      </c>
      <c r="N379" s="14">
        <f t="shared" si="196"/>
        <v>4.4958046394142457</v>
      </c>
      <c r="O379" s="13">
        <f t="shared" si="207"/>
        <v>10454.422317554427</v>
      </c>
      <c r="P379" s="7">
        <f t="shared" si="197"/>
        <v>17538952.51955938</v>
      </c>
      <c r="Q379" s="12">
        <f t="shared" si="202"/>
        <v>369</v>
      </c>
      <c r="R379" s="9">
        <v>1677.6586966559639</v>
      </c>
      <c r="S379" s="11">
        <f t="shared" si="203"/>
        <v>-2.0000000000000222E-3</v>
      </c>
      <c r="T379" s="10">
        <f t="shared" si="198"/>
        <v>18595614.537863683</v>
      </c>
      <c r="U379" s="10">
        <f t="shared" si="208"/>
        <v>56349926.113775715</v>
      </c>
      <c r="V379" s="10">
        <f t="shared" si="199"/>
        <v>1000</v>
      </c>
      <c r="W379" s="10">
        <f t="shared" si="200"/>
        <v>863105.61333534098</v>
      </c>
      <c r="X379" s="9">
        <f t="shared" si="181"/>
        <v>0.59606879634890908</v>
      </c>
      <c r="Y379" s="9">
        <f t="shared" si="209"/>
        <v>33589.028701784628</v>
      </c>
      <c r="AA379" s="10">
        <f t="shared" si="182"/>
        <v>7542.4257517795395</v>
      </c>
      <c r="AB379" s="10">
        <f t="shared" si="210"/>
        <v>2790697.5281584351</v>
      </c>
      <c r="AC379" s="23"/>
      <c r="AD379" s="25">
        <f t="shared" si="183"/>
        <v>-7542.4257517795395</v>
      </c>
      <c r="AE379" s="25">
        <f t="shared" si="184"/>
        <v>-7542.4257517795395</v>
      </c>
      <c r="AF379" s="25">
        <f t="shared" si="185"/>
        <v>-15000</v>
      </c>
      <c r="AG379" s="25">
        <f t="shared" si="186"/>
        <v>0</v>
      </c>
      <c r="AH379" s="25">
        <f t="shared" si="187"/>
        <v>0</v>
      </c>
      <c r="AI379" s="25">
        <f t="shared" si="188"/>
        <v>0</v>
      </c>
      <c r="AJ379" s="25">
        <f t="shared" si="189"/>
        <v>0</v>
      </c>
      <c r="AK379" s="25">
        <f t="shared" si="190"/>
        <v>0</v>
      </c>
      <c r="AL379" s="25">
        <f t="shared" si="191"/>
        <v>0</v>
      </c>
      <c r="AM379" s="25">
        <f t="shared" si="192"/>
        <v>0</v>
      </c>
    </row>
    <row r="380" spans="1:39" x14ac:dyDescent="0.3">
      <c r="A380" s="30">
        <f t="shared" si="201"/>
        <v>371</v>
      </c>
      <c r="B380">
        <v>1634.0395705429089</v>
      </c>
      <c r="C380" s="5">
        <f t="shared" si="177"/>
        <v>274</v>
      </c>
      <c r="D380" s="6">
        <f t="shared" si="193"/>
        <v>-2.5999999999999975E-2</v>
      </c>
      <c r="E380" s="7">
        <f t="shared" si="178"/>
        <v>7955382.3942114366</v>
      </c>
      <c r="F380" s="7">
        <f t="shared" si="194"/>
        <v>4812436.761079412</v>
      </c>
      <c r="G380" s="7">
        <f t="shared" si="179"/>
        <v>15000</v>
      </c>
      <c r="H380" s="7">
        <f t="shared" si="204"/>
        <v>3839014.0705219903</v>
      </c>
      <c r="I380" s="14">
        <f t="shared" si="195"/>
        <v>9.1797042558866906</v>
      </c>
      <c r="J380" s="14">
        <f t="shared" si="205"/>
        <v>16513.801986588012</v>
      </c>
      <c r="K380" s="18"/>
      <c r="L380" s="7">
        <f t="shared" si="180"/>
        <v>7542.4257517795395</v>
      </c>
      <c r="M380" s="7">
        <f t="shared" si="206"/>
        <v>2074167.0817393649</v>
      </c>
      <c r="N380" s="14">
        <f t="shared" si="196"/>
        <v>4.6158158515546672</v>
      </c>
      <c r="O380" s="13">
        <f t="shared" si="207"/>
        <v>10459.038133405982</v>
      </c>
      <c r="P380" s="7">
        <f t="shared" si="197"/>
        <v>17090482.179802619</v>
      </c>
      <c r="Q380" s="12">
        <f t="shared" si="202"/>
        <v>370</v>
      </c>
      <c r="R380" s="9">
        <v>1634.0395705429089</v>
      </c>
      <c r="S380" s="11">
        <f t="shared" si="203"/>
        <v>-2.5999999999999975E-2</v>
      </c>
      <c r="T380" s="10">
        <f t="shared" si="198"/>
        <v>18758183.271645594</v>
      </c>
      <c r="U380" s="10">
        <f t="shared" si="208"/>
        <v>54885802.034817547</v>
      </c>
      <c r="V380" s="10">
        <f t="shared" si="199"/>
        <v>1000</v>
      </c>
      <c r="W380" s="10">
        <f t="shared" si="200"/>
        <v>864105.61333534098</v>
      </c>
      <c r="X380" s="9">
        <f t="shared" si="181"/>
        <v>0.61198028372577928</v>
      </c>
      <c r="Y380" s="9">
        <f t="shared" si="209"/>
        <v>33589.640682068355</v>
      </c>
      <c r="AA380" s="10">
        <f t="shared" si="182"/>
        <v>7542.4257517795395</v>
      </c>
      <c r="AB380" s="10">
        <f t="shared" si="210"/>
        <v>2798239.9539102148</v>
      </c>
      <c r="AC380" s="23"/>
      <c r="AD380" s="25">
        <f t="shared" si="183"/>
        <v>-7542.4257517795395</v>
      </c>
      <c r="AE380" s="25">
        <f t="shared" si="184"/>
        <v>-7542.4257517795395</v>
      </c>
      <c r="AF380" s="25">
        <f t="shared" si="185"/>
        <v>-15000</v>
      </c>
      <c r="AG380" s="25">
        <f t="shared" si="186"/>
        <v>0</v>
      </c>
      <c r="AH380" s="25">
        <f t="shared" si="187"/>
        <v>0</v>
      </c>
      <c r="AI380" s="25">
        <f t="shared" si="188"/>
        <v>0</v>
      </c>
      <c r="AJ380" s="25">
        <f t="shared" si="189"/>
        <v>0</v>
      </c>
      <c r="AK380" s="25">
        <f t="shared" si="190"/>
        <v>0</v>
      </c>
      <c r="AL380" s="25">
        <f t="shared" si="191"/>
        <v>0</v>
      </c>
      <c r="AM380" s="25">
        <f t="shared" si="192"/>
        <v>0</v>
      </c>
    </row>
    <row r="381" spans="1:39" x14ac:dyDescent="0.3">
      <c r="A381" s="30">
        <f t="shared" si="201"/>
        <v>372</v>
      </c>
      <c r="B381">
        <v>1709.2053907878828</v>
      </c>
      <c r="C381" s="5">
        <f t="shared" si="177"/>
        <v>275</v>
      </c>
      <c r="D381" s="6">
        <f t="shared" si="193"/>
        <v>4.6000000000000076E-2</v>
      </c>
      <c r="E381" s="7">
        <f t="shared" si="178"/>
        <v>8029282.5267962422</v>
      </c>
      <c r="F381" s="7">
        <f t="shared" si="194"/>
        <v>5034854.8520890651</v>
      </c>
      <c r="G381" s="7">
        <f t="shared" si="179"/>
        <v>15000</v>
      </c>
      <c r="H381" s="7">
        <f t="shared" si="204"/>
        <v>3854014.0705219903</v>
      </c>
      <c r="I381" s="14">
        <f t="shared" si="195"/>
        <v>8.7760078928171019</v>
      </c>
      <c r="J381" s="14">
        <f t="shared" si="205"/>
        <v>16522.577994480831</v>
      </c>
      <c r="K381" s="18"/>
      <c r="L381" s="7">
        <f t="shared" si="180"/>
        <v>7542.4257517795395</v>
      </c>
      <c r="M381" s="7">
        <f t="shared" si="206"/>
        <v>2081709.5074911444</v>
      </c>
      <c r="N381" s="14">
        <f t="shared" si="196"/>
        <v>4.4128258619069474</v>
      </c>
      <c r="O381" s="13">
        <f t="shared" si="207"/>
        <v>10463.45095926789</v>
      </c>
      <c r="P381" s="7">
        <f t="shared" si="197"/>
        <v>17884186.78582532</v>
      </c>
      <c r="Q381" s="12">
        <f t="shared" si="202"/>
        <v>371</v>
      </c>
      <c r="R381" s="9">
        <v>1709.2053907878828</v>
      </c>
      <c r="S381" s="11">
        <f t="shared" si="203"/>
        <v>4.6000000000000076E-2</v>
      </c>
      <c r="T381" s="10">
        <f t="shared" si="198"/>
        <v>18922106.744875684</v>
      </c>
      <c r="U381" s="10">
        <f t="shared" si="208"/>
        <v>57411594.928419158</v>
      </c>
      <c r="V381" s="10">
        <f t="shared" si="199"/>
        <v>1000</v>
      </c>
      <c r="W381" s="10">
        <f t="shared" si="200"/>
        <v>865105.61333534098</v>
      </c>
      <c r="X381" s="9">
        <f t="shared" si="181"/>
        <v>0.58506719285447351</v>
      </c>
      <c r="Y381" s="9">
        <f t="shared" si="209"/>
        <v>33590.225749261212</v>
      </c>
      <c r="AA381" s="10">
        <f t="shared" si="182"/>
        <v>7542.4257517795395</v>
      </c>
      <c r="AB381" s="10">
        <f t="shared" si="210"/>
        <v>2805782.3796619945</v>
      </c>
      <c r="AC381" s="23"/>
      <c r="AD381" s="25">
        <f t="shared" si="183"/>
        <v>-7542.4257517795395</v>
      </c>
      <c r="AE381" s="25">
        <f t="shared" si="184"/>
        <v>-7542.4257517795395</v>
      </c>
      <c r="AF381" s="25">
        <f t="shared" si="185"/>
        <v>-15000</v>
      </c>
      <c r="AG381" s="25">
        <f t="shared" si="186"/>
        <v>0</v>
      </c>
      <c r="AH381" s="25">
        <f t="shared" si="187"/>
        <v>0</v>
      </c>
      <c r="AI381" s="25">
        <f t="shared" si="188"/>
        <v>0</v>
      </c>
      <c r="AJ381" s="25">
        <f t="shared" si="189"/>
        <v>0</v>
      </c>
      <c r="AK381" s="25">
        <f t="shared" si="190"/>
        <v>0</v>
      </c>
      <c r="AL381" s="25">
        <f t="shared" si="191"/>
        <v>0</v>
      </c>
      <c r="AM381" s="25">
        <f t="shared" si="192"/>
        <v>0</v>
      </c>
    </row>
    <row r="382" spans="1:39" x14ac:dyDescent="0.3">
      <c r="A382" s="30">
        <f t="shared" si="201"/>
        <v>373</v>
      </c>
      <c r="B382">
        <v>1528.0296193643674</v>
      </c>
      <c r="C382" s="5">
        <f t="shared" si="177"/>
        <v>276</v>
      </c>
      <c r="D382" s="6">
        <f t="shared" si="193"/>
        <v>-0.10599999999999994</v>
      </c>
      <c r="E382" s="7">
        <f t="shared" si="178"/>
        <v>8103798.4938192554</v>
      </c>
      <c r="F382" s="7">
        <f t="shared" si="194"/>
        <v>4502054.2377676247</v>
      </c>
      <c r="G382" s="7">
        <f t="shared" si="179"/>
        <v>15000</v>
      </c>
      <c r="H382" s="7">
        <f t="shared" si="204"/>
        <v>3869014.0705219903</v>
      </c>
      <c r="I382" s="14">
        <f t="shared" si="195"/>
        <v>9.8165636384978772</v>
      </c>
      <c r="J382" s="14">
        <f t="shared" si="205"/>
        <v>16532.394558119329</v>
      </c>
      <c r="K382" s="18"/>
      <c r="L382" s="7">
        <f t="shared" si="180"/>
        <v>7542.4257517795395</v>
      </c>
      <c r="M382" s="7">
        <f t="shared" si="206"/>
        <v>2089251.9332429238</v>
      </c>
      <c r="N382" s="14">
        <f t="shared" si="196"/>
        <v>4.9360468253992691</v>
      </c>
      <c r="O382" s="13">
        <f t="shared" si="207"/>
        <v>10468.38700609329</v>
      </c>
      <c r="P382" s="7">
        <f t="shared" si="197"/>
        <v>15996005.412279619</v>
      </c>
      <c r="Q382" s="12">
        <f t="shared" si="202"/>
        <v>372</v>
      </c>
      <c r="R382" s="9">
        <v>1528.0296193643674</v>
      </c>
      <c r="S382" s="11">
        <f t="shared" si="203"/>
        <v>-0.10599999999999994</v>
      </c>
      <c r="T382" s="10">
        <f t="shared" si="198"/>
        <v>19087396.247049354</v>
      </c>
      <c r="U382" s="10">
        <f t="shared" si="208"/>
        <v>51326859.866006725</v>
      </c>
      <c r="V382" s="10">
        <f t="shared" si="199"/>
        <v>1000</v>
      </c>
      <c r="W382" s="10">
        <f t="shared" si="200"/>
        <v>866105.61333534098</v>
      </c>
      <c r="X382" s="9">
        <f t="shared" si="181"/>
        <v>0.65443757589985851</v>
      </c>
      <c r="Y382" s="9">
        <f t="shared" si="209"/>
        <v>33590.880186837108</v>
      </c>
      <c r="AA382" s="10">
        <f t="shared" si="182"/>
        <v>7542.4257517795395</v>
      </c>
      <c r="AB382" s="10">
        <f t="shared" si="210"/>
        <v>2813324.8054137742</v>
      </c>
      <c r="AC382" s="23"/>
      <c r="AD382" s="25">
        <f t="shared" si="183"/>
        <v>-7542.4257517795395</v>
      </c>
      <c r="AE382" s="25">
        <f t="shared" si="184"/>
        <v>-7542.4257517795395</v>
      </c>
      <c r="AF382" s="25">
        <f t="shared" si="185"/>
        <v>-15000</v>
      </c>
      <c r="AG382" s="25">
        <f t="shared" si="186"/>
        <v>0</v>
      </c>
      <c r="AH382" s="25">
        <f t="shared" si="187"/>
        <v>0</v>
      </c>
      <c r="AI382" s="25">
        <f t="shared" si="188"/>
        <v>0</v>
      </c>
      <c r="AJ382" s="25">
        <f t="shared" si="189"/>
        <v>0</v>
      </c>
      <c r="AK382" s="25">
        <f t="shared" si="190"/>
        <v>0</v>
      </c>
      <c r="AL382" s="25">
        <f t="shared" si="191"/>
        <v>0</v>
      </c>
      <c r="AM382" s="25">
        <f t="shared" si="192"/>
        <v>0</v>
      </c>
    </row>
    <row r="383" spans="1:39" x14ac:dyDescent="0.3">
      <c r="A383" s="30">
        <f t="shared" si="201"/>
        <v>374</v>
      </c>
      <c r="B383">
        <v>1485.244790022165</v>
      </c>
      <c r="C383" s="5">
        <f t="shared" si="177"/>
        <v>277</v>
      </c>
      <c r="D383" s="6">
        <f t="shared" si="193"/>
        <v>-2.8000000000000028E-2</v>
      </c>
      <c r="E383" s="7">
        <f t="shared" si="178"/>
        <v>8178935.4272341253</v>
      </c>
      <c r="F383" s="7">
        <f t="shared" si="194"/>
        <v>4376968.7191101313</v>
      </c>
      <c r="G383" s="7">
        <f t="shared" si="179"/>
        <v>15000</v>
      </c>
      <c r="H383" s="7">
        <f t="shared" si="204"/>
        <v>3884014.0705219903</v>
      </c>
      <c r="I383" s="14">
        <f t="shared" si="195"/>
        <v>10.099345307096581</v>
      </c>
      <c r="J383" s="14">
        <f t="shared" si="205"/>
        <v>16542.493903426424</v>
      </c>
      <c r="K383" s="18"/>
      <c r="L383" s="7">
        <f t="shared" si="180"/>
        <v>7542.4257517795395</v>
      </c>
      <c r="M383" s="7">
        <f t="shared" si="206"/>
        <v>2096794.3589947033</v>
      </c>
      <c r="N383" s="14">
        <f t="shared" si="196"/>
        <v>5.0782374746906065</v>
      </c>
      <c r="O383" s="13">
        <f t="shared" si="207"/>
        <v>10473.46524356798</v>
      </c>
      <c r="P383" s="7">
        <f t="shared" si="197"/>
        <v>15555659.686487569</v>
      </c>
      <c r="Q383" s="12">
        <f t="shared" si="202"/>
        <v>373</v>
      </c>
      <c r="R383" s="9">
        <v>1485.244790022165</v>
      </c>
      <c r="S383" s="11">
        <f t="shared" si="203"/>
        <v>-2.8000000000000028E-2</v>
      </c>
      <c r="T383" s="10">
        <f t="shared" si="198"/>
        <v>19254063.161741141</v>
      </c>
      <c r="U383" s="10">
        <f t="shared" si="208"/>
        <v>49890679.789758533</v>
      </c>
      <c r="V383" s="10">
        <f t="shared" si="199"/>
        <v>1000</v>
      </c>
      <c r="W383" s="10">
        <f t="shared" si="200"/>
        <v>867105.61333534098</v>
      </c>
      <c r="X383" s="9">
        <f t="shared" si="181"/>
        <v>0.67328968713977211</v>
      </c>
      <c r="Y383" s="9">
        <f t="shared" si="209"/>
        <v>33591.553476524248</v>
      </c>
      <c r="AA383" s="10">
        <f t="shared" si="182"/>
        <v>7542.4257517795395</v>
      </c>
      <c r="AB383" s="10">
        <f t="shared" si="210"/>
        <v>2820867.2311655539</v>
      </c>
      <c r="AC383" s="23"/>
      <c r="AD383" s="25">
        <f t="shared" si="183"/>
        <v>-7542.4257517795395</v>
      </c>
      <c r="AE383" s="25">
        <f t="shared" si="184"/>
        <v>-7542.4257517795395</v>
      </c>
      <c r="AF383" s="25">
        <f t="shared" si="185"/>
        <v>-15000</v>
      </c>
      <c r="AG383" s="25">
        <f t="shared" si="186"/>
        <v>0</v>
      </c>
      <c r="AH383" s="25">
        <f t="shared" si="187"/>
        <v>0</v>
      </c>
      <c r="AI383" s="25">
        <f t="shared" si="188"/>
        <v>0</v>
      </c>
      <c r="AJ383" s="25">
        <f t="shared" si="189"/>
        <v>0</v>
      </c>
      <c r="AK383" s="25">
        <f t="shared" si="190"/>
        <v>0</v>
      </c>
      <c r="AL383" s="25">
        <f t="shared" si="191"/>
        <v>0</v>
      </c>
      <c r="AM383" s="25">
        <f t="shared" si="192"/>
        <v>0</v>
      </c>
    </row>
    <row r="384" spans="1:39" x14ac:dyDescent="0.3">
      <c r="A384" s="30">
        <f t="shared" si="201"/>
        <v>375</v>
      </c>
      <c r="B384">
        <v>1620.402065914182</v>
      </c>
      <c r="C384" s="5">
        <f t="shared" si="177"/>
        <v>278</v>
      </c>
      <c r="D384" s="6">
        <f t="shared" si="193"/>
        <v>9.099999999999997E-2</v>
      </c>
      <c r="E384" s="7">
        <f t="shared" si="178"/>
        <v>8254698.5017607892</v>
      </c>
      <c r="F384" s="7">
        <f t="shared" si="194"/>
        <v>4776363.8725491529</v>
      </c>
      <c r="G384" s="7">
        <f t="shared" si="179"/>
        <v>15000</v>
      </c>
      <c r="H384" s="7">
        <f t="shared" si="204"/>
        <v>3899014.0705219903</v>
      </c>
      <c r="I384" s="14">
        <f t="shared" si="195"/>
        <v>9.2569617846898087</v>
      </c>
      <c r="J384" s="14">
        <f t="shared" si="205"/>
        <v>16551.750865211114</v>
      </c>
      <c r="K384" s="18"/>
      <c r="L384" s="7">
        <f t="shared" si="180"/>
        <v>7542.4257517795395</v>
      </c>
      <c r="M384" s="7">
        <f t="shared" si="206"/>
        <v>2104336.784746483</v>
      </c>
      <c r="N384" s="14">
        <f t="shared" si="196"/>
        <v>4.6546631298722332</v>
      </c>
      <c r="O384" s="13">
        <f t="shared" si="207"/>
        <v>10478.119906697852</v>
      </c>
      <c r="P384" s="7">
        <f t="shared" si="197"/>
        <v>16978767.143709715</v>
      </c>
      <c r="Q384" s="12">
        <f t="shared" si="202"/>
        <v>374</v>
      </c>
      <c r="R384" s="9">
        <v>1620.402065914182</v>
      </c>
      <c r="S384" s="11">
        <f t="shared" si="203"/>
        <v>9.099999999999997E-2</v>
      </c>
      <c r="T384" s="10">
        <f t="shared" si="198"/>
        <v>19422118.967388701</v>
      </c>
      <c r="U384" s="10">
        <f t="shared" si="208"/>
        <v>54431822.650626555</v>
      </c>
      <c r="V384" s="10">
        <f t="shared" si="199"/>
        <v>1000</v>
      </c>
      <c r="W384" s="10">
        <f t="shared" si="200"/>
        <v>868105.61333534098</v>
      </c>
      <c r="X384" s="9">
        <f t="shared" si="181"/>
        <v>0.61713078564598722</v>
      </c>
      <c r="Y384" s="9">
        <f t="shared" si="209"/>
        <v>33592.170607309898</v>
      </c>
      <c r="AA384" s="10">
        <f t="shared" si="182"/>
        <v>7542.4257517795395</v>
      </c>
      <c r="AB384" s="10">
        <f t="shared" si="210"/>
        <v>2828409.6569173336</v>
      </c>
      <c r="AC384" s="23"/>
      <c r="AD384" s="25">
        <f t="shared" si="183"/>
        <v>-7542.4257517795395</v>
      </c>
      <c r="AE384" s="25">
        <f t="shared" si="184"/>
        <v>-7542.4257517795395</v>
      </c>
      <c r="AF384" s="25">
        <f t="shared" si="185"/>
        <v>-15000</v>
      </c>
      <c r="AG384" s="25">
        <f t="shared" si="186"/>
        <v>0</v>
      </c>
      <c r="AH384" s="25">
        <f t="shared" si="187"/>
        <v>0</v>
      </c>
      <c r="AI384" s="25">
        <f t="shared" si="188"/>
        <v>0</v>
      </c>
      <c r="AJ384" s="25">
        <f t="shared" si="189"/>
        <v>0</v>
      </c>
      <c r="AK384" s="25">
        <f t="shared" si="190"/>
        <v>0</v>
      </c>
      <c r="AL384" s="25">
        <f t="shared" si="191"/>
        <v>0</v>
      </c>
      <c r="AM384" s="25">
        <f t="shared" si="192"/>
        <v>0</v>
      </c>
    </row>
    <row r="385" spans="1:39" x14ac:dyDescent="0.3">
      <c r="A385" s="30">
        <f t="shared" si="201"/>
        <v>376</v>
      </c>
      <c r="B385">
        <v>1594.4756328595552</v>
      </c>
      <c r="C385" s="5">
        <f t="shared" si="177"/>
        <v>279</v>
      </c>
      <c r="D385" s="6">
        <f t="shared" si="193"/>
        <v>-1.5999999999999955E-2</v>
      </c>
      <c r="E385" s="7">
        <f t="shared" si="178"/>
        <v>8331092.9352418398</v>
      </c>
      <c r="F385" s="7">
        <f t="shared" si="194"/>
        <v>4700926.0505883666</v>
      </c>
      <c r="G385" s="7">
        <f t="shared" si="179"/>
        <v>15000</v>
      </c>
      <c r="H385" s="7">
        <f t="shared" si="204"/>
        <v>3914014.0705219903</v>
      </c>
      <c r="I385" s="14">
        <f t="shared" si="195"/>
        <v>9.407481488505903</v>
      </c>
      <c r="J385" s="14">
        <f t="shared" si="205"/>
        <v>16561.15834669962</v>
      </c>
      <c r="K385" s="18"/>
      <c r="L385" s="7">
        <f t="shared" si="180"/>
        <v>7542.4257517795395</v>
      </c>
      <c r="M385" s="7">
        <f t="shared" si="206"/>
        <v>2111879.2104982627</v>
      </c>
      <c r="N385" s="14">
        <f t="shared" si="196"/>
        <v>4.7303487092197489</v>
      </c>
      <c r="O385" s="13">
        <f t="shared" si="207"/>
        <v>10482.850255407071</v>
      </c>
      <c r="P385" s="7">
        <f t="shared" si="197"/>
        <v>16714649.295162139</v>
      </c>
      <c r="Q385" s="12">
        <f t="shared" si="202"/>
        <v>375</v>
      </c>
      <c r="R385" s="9">
        <v>1594.4756328595552</v>
      </c>
      <c r="S385" s="11">
        <f t="shared" si="203"/>
        <v>-1.5999999999999955E-2</v>
      </c>
      <c r="T385" s="10">
        <f t="shared" si="198"/>
        <v>19591575.238083314</v>
      </c>
      <c r="U385" s="10">
        <f t="shared" si="208"/>
        <v>53561897.488216534</v>
      </c>
      <c r="V385" s="10">
        <f t="shared" si="199"/>
        <v>1000</v>
      </c>
      <c r="W385" s="10">
        <f t="shared" si="200"/>
        <v>869105.61333534098</v>
      </c>
      <c r="X385" s="9">
        <f t="shared" si="181"/>
        <v>0.62716543256706025</v>
      </c>
      <c r="Y385" s="9">
        <f t="shared" si="209"/>
        <v>33592.797772742466</v>
      </c>
      <c r="AA385" s="10">
        <f t="shared" si="182"/>
        <v>7542.4257517795395</v>
      </c>
      <c r="AB385" s="10">
        <f t="shared" si="210"/>
        <v>2835952.0826691133</v>
      </c>
      <c r="AC385" s="23"/>
      <c r="AD385" s="25">
        <f t="shared" si="183"/>
        <v>-7542.4257517795395</v>
      </c>
      <c r="AE385" s="25">
        <f t="shared" si="184"/>
        <v>-7542.4257517795395</v>
      </c>
      <c r="AF385" s="25">
        <f t="shared" si="185"/>
        <v>-15000</v>
      </c>
      <c r="AG385" s="25">
        <f t="shared" si="186"/>
        <v>0</v>
      </c>
      <c r="AH385" s="25">
        <f t="shared" si="187"/>
        <v>0</v>
      </c>
      <c r="AI385" s="25">
        <f t="shared" si="188"/>
        <v>0</v>
      </c>
      <c r="AJ385" s="25">
        <f t="shared" si="189"/>
        <v>0</v>
      </c>
      <c r="AK385" s="25">
        <f t="shared" si="190"/>
        <v>0</v>
      </c>
      <c r="AL385" s="25">
        <f t="shared" si="191"/>
        <v>0</v>
      </c>
      <c r="AM385" s="25">
        <f t="shared" si="192"/>
        <v>0</v>
      </c>
    </row>
    <row r="386" spans="1:39" x14ac:dyDescent="0.3">
      <c r="A386" s="30">
        <f t="shared" si="201"/>
        <v>377</v>
      </c>
      <c r="B386">
        <v>1543.4524126080494</v>
      </c>
      <c r="C386" s="5">
        <f t="shared" si="177"/>
        <v>280</v>
      </c>
      <c r="D386" s="6">
        <f t="shared" si="193"/>
        <v>-3.2000000000000015E-2</v>
      </c>
      <c r="E386" s="7">
        <f t="shared" si="178"/>
        <v>8408123.9890018981</v>
      </c>
      <c r="F386" s="7">
        <f t="shared" si="194"/>
        <v>4551464.4169695387</v>
      </c>
      <c r="G386" s="7">
        <f t="shared" si="179"/>
        <v>15000</v>
      </c>
      <c r="H386" s="7">
        <f t="shared" si="204"/>
        <v>3929014.0705219903</v>
      </c>
      <c r="I386" s="14">
        <f t="shared" si="195"/>
        <v>9.7184726120928762</v>
      </c>
      <c r="J386" s="14">
        <f t="shared" si="205"/>
        <v>16570.876819311714</v>
      </c>
      <c r="K386" s="18"/>
      <c r="L386" s="7">
        <f t="shared" si="180"/>
        <v>7542.4257517795395</v>
      </c>
      <c r="M386" s="7">
        <f t="shared" si="206"/>
        <v>2119421.6362500424</v>
      </c>
      <c r="N386" s="14">
        <f t="shared" si="196"/>
        <v>4.8867238731608982</v>
      </c>
      <c r="O386" s="13">
        <f t="shared" si="207"/>
        <v>10487.736979280231</v>
      </c>
      <c r="P386" s="7">
        <f t="shared" si="197"/>
        <v>16187322.943468729</v>
      </c>
      <c r="Q386" s="12">
        <f t="shared" si="202"/>
        <v>376</v>
      </c>
      <c r="R386" s="9">
        <v>1543.4524126080494</v>
      </c>
      <c r="S386" s="11">
        <f t="shared" si="203"/>
        <v>-3.2000000000000015E-2</v>
      </c>
      <c r="T386" s="10">
        <f t="shared" si="198"/>
        <v>19762443.64436705</v>
      </c>
      <c r="U386" s="10">
        <f t="shared" si="208"/>
        <v>51848884.768593602</v>
      </c>
      <c r="V386" s="10">
        <f t="shared" si="199"/>
        <v>1000</v>
      </c>
      <c r="W386" s="10">
        <f t="shared" si="200"/>
        <v>870105.61333534098</v>
      </c>
      <c r="X386" s="9">
        <f t="shared" si="181"/>
        <v>0.647898174139525</v>
      </c>
      <c r="Y386" s="9">
        <f t="shared" si="209"/>
        <v>33593.445670916604</v>
      </c>
      <c r="AA386" s="10">
        <f t="shared" si="182"/>
        <v>7542.4257517795395</v>
      </c>
      <c r="AB386" s="10">
        <f t="shared" si="210"/>
        <v>2843494.508420893</v>
      </c>
      <c r="AC386" s="23"/>
      <c r="AD386" s="25">
        <f t="shared" si="183"/>
        <v>-7542.4257517795395</v>
      </c>
      <c r="AE386" s="25">
        <f t="shared" si="184"/>
        <v>-7542.4257517795395</v>
      </c>
      <c r="AF386" s="25">
        <f t="shared" si="185"/>
        <v>-15000</v>
      </c>
      <c r="AG386" s="25">
        <f t="shared" si="186"/>
        <v>0</v>
      </c>
      <c r="AH386" s="25">
        <f t="shared" si="187"/>
        <v>0</v>
      </c>
      <c r="AI386" s="25">
        <f t="shared" si="188"/>
        <v>0</v>
      </c>
      <c r="AJ386" s="25">
        <f t="shared" si="189"/>
        <v>0</v>
      </c>
      <c r="AK386" s="25">
        <f t="shared" si="190"/>
        <v>0</v>
      </c>
      <c r="AL386" s="25">
        <f t="shared" si="191"/>
        <v>0</v>
      </c>
      <c r="AM386" s="25">
        <f t="shared" si="192"/>
        <v>0</v>
      </c>
    </row>
    <row r="387" spans="1:39" x14ac:dyDescent="0.3">
      <c r="A387" s="30">
        <f t="shared" si="201"/>
        <v>378</v>
      </c>
      <c r="B387">
        <v>1569.691103622386</v>
      </c>
      <c r="C387" s="5">
        <f t="shared" si="177"/>
        <v>281</v>
      </c>
      <c r="D387" s="6">
        <f t="shared" si="193"/>
        <v>1.6999999999999852E-2</v>
      </c>
      <c r="E387" s="7">
        <f t="shared" si="178"/>
        <v>8485796.9682099577</v>
      </c>
      <c r="F387" s="7">
        <f t="shared" si="194"/>
        <v>4629856.3120580204</v>
      </c>
      <c r="G387" s="7">
        <f t="shared" si="179"/>
        <v>15000</v>
      </c>
      <c r="H387" s="7">
        <f t="shared" si="204"/>
        <v>3944014.0705219903</v>
      </c>
      <c r="I387" s="14">
        <f t="shared" si="195"/>
        <v>9.5560202675446178</v>
      </c>
      <c r="J387" s="14">
        <f t="shared" si="205"/>
        <v>16580.432839579258</v>
      </c>
      <c r="K387" s="18"/>
      <c r="L387" s="7">
        <f t="shared" si="180"/>
        <v>7542.4257517795395</v>
      </c>
      <c r="M387" s="7">
        <f t="shared" si="206"/>
        <v>2126964.0620018221</v>
      </c>
      <c r="N387" s="14">
        <f t="shared" si="196"/>
        <v>4.8050382233637157</v>
      </c>
      <c r="O387" s="13">
        <f t="shared" si="207"/>
        <v>10492.542017503594</v>
      </c>
      <c r="P387" s="7">
        <f t="shared" si="197"/>
        <v>16470049.859259473</v>
      </c>
      <c r="Q387" s="12">
        <f t="shared" si="202"/>
        <v>377</v>
      </c>
      <c r="R387" s="9">
        <v>1569.691103622386</v>
      </c>
      <c r="S387" s="11">
        <f t="shared" si="203"/>
        <v>1.6999999999999852E-2</v>
      </c>
      <c r="T387" s="10">
        <f t="shared" si="198"/>
        <v>19934735.954036485</v>
      </c>
      <c r="U387" s="10">
        <f t="shared" si="208"/>
        <v>52731332.80965969</v>
      </c>
      <c r="V387" s="10">
        <f t="shared" si="199"/>
        <v>1000</v>
      </c>
      <c r="W387" s="10">
        <f t="shared" si="200"/>
        <v>871105.61333534098</v>
      </c>
      <c r="X387" s="9">
        <f t="shared" si="181"/>
        <v>0.63706801783630784</v>
      </c>
      <c r="Y387" s="9">
        <f t="shared" si="209"/>
        <v>33594.082738934441</v>
      </c>
      <c r="AA387" s="10">
        <f t="shared" si="182"/>
        <v>7542.4257517795395</v>
      </c>
      <c r="AB387" s="10">
        <f t="shared" si="210"/>
        <v>2851036.9341726727</v>
      </c>
      <c r="AC387" s="23"/>
      <c r="AD387" s="25">
        <f t="shared" si="183"/>
        <v>-7542.4257517795395</v>
      </c>
      <c r="AE387" s="25">
        <f t="shared" si="184"/>
        <v>-7542.4257517795395</v>
      </c>
      <c r="AF387" s="25">
        <f t="shared" si="185"/>
        <v>-15000</v>
      </c>
      <c r="AG387" s="25">
        <f t="shared" si="186"/>
        <v>0</v>
      </c>
      <c r="AH387" s="25">
        <f t="shared" si="187"/>
        <v>0</v>
      </c>
      <c r="AI387" s="25">
        <f t="shared" si="188"/>
        <v>0</v>
      </c>
      <c r="AJ387" s="25">
        <f t="shared" si="189"/>
        <v>0</v>
      </c>
      <c r="AK387" s="25">
        <f t="shared" si="190"/>
        <v>0</v>
      </c>
      <c r="AL387" s="25">
        <f t="shared" si="191"/>
        <v>0</v>
      </c>
      <c r="AM387" s="25">
        <f t="shared" si="192"/>
        <v>0</v>
      </c>
    </row>
    <row r="388" spans="1:39" x14ac:dyDescent="0.3">
      <c r="A388" s="30">
        <f t="shared" si="201"/>
        <v>379</v>
      </c>
      <c r="B388">
        <v>1516.3216060992247</v>
      </c>
      <c r="C388" s="5">
        <f t="shared" si="177"/>
        <v>282</v>
      </c>
      <c r="D388" s="6">
        <f t="shared" si="193"/>
        <v>-3.4000000000000093E-2</v>
      </c>
      <c r="E388" s="7">
        <f t="shared" si="178"/>
        <v>8564117.2222447507</v>
      </c>
      <c r="F388" s="7">
        <f t="shared" si="194"/>
        <v>4473407.1974480469</v>
      </c>
      <c r="G388" s="7">
        <f t="shared" si="179"/>
        <v>15000</v>
      </c>
      <c r="H388" s="7">
        <f t="shared" si="204"/>
        <v>3959014.0705219903</v>
      </c>
      <c r="I388" s="14">
        <f t="shared" si="195"/>
        <v>9.8923605254085079</v>
      </c>
      <c r="J388" s="14">
        <f t="shared" si="205"/>
        <v>16590.325200104668</v>
      </c>
      <c r="K388" s="18"/>
      <c r="L388" s="7">
        <f t="shared" si="180"/>
        <v>7542.4257517795395</v>
      </c>
      <c r="M388" s="7">
        <f t="shared" si="206"/>
        <v>2134506.4877536017</v>
      </c>
      <c r="N388" s="14">
        <f t="shared" si="196"/>
        <v>4.974159651515234</v>
      </c>
      <c r="O388" s="13">
        <f t="shared" si="207"/>
        <v>10497.51617715511</v>
      </c>
      <c r="P388" s="7">
        <f t="shared" si="197"/>
        <v>15917610.589796429</v>
      </c>
      <c r="Q388" s="12">
        <f t="shared" si="202"/>
        <v>378</v>
      </c>
      <c r="R388" s="9">
        <v>1516.3216060992247</v>
      </c>
      <c r="S388" s="11">
        <f t="shared" si="203"/>
        <v>-3.4000000000000093E-2</v>
      </c>
      <c r="T388" s="10">
        <f t="shared" si="198"/>
        <v>20108464.032953165</v>
      </c>
      <c r="U388" s="10">
        <f t="shared" si="208"/>
        <v>50939433.494131252</v>
      </c>
      <c r="V388" s="10">
        <f t="shared" si="199"/>
        <v>1000</v>
      </c>
      <c r="W388" s="10">
        <f t="shared" si="200"/>
        <v>872105.61333534098</v>
      </c>
      <c r="X388" s="9">
        <f t="shared" si="181"/>
        <v>0.65949070169390056</v>
      </c>
      <c r="Y388" s="9">
        <f t="shared" si="209"/>
        <v>33594.742229636133</v>
      </c>
      <c r="AA388" s="10">
        <f t="shared" si="182"/>
        <v>7542.4257517795395</v>
      </c>
      <c r="AB388" s="10">
        <f t="shared" si="210"/>
        <v>2858579.3599244524</v>
      </c>
      <c r="AC388" s="23"/>
      <c r="AD388" s="25">
        <f t="shared" si="183"/>
        <v>-7542.4257517795395</v>
      </c>
      <c r="AE388" s="25">
        <f t="shared" si="184"/>
        <v>-7542.4257517795395</v>
      </c>
      <c r="AF388" s="25">
        <f t="shared" si="185"/>
        <v>-15000</v>
      </c>
      <c r="AG388" s="25">
        <f t="shared" si="186"/>
        <v>0</v>
      </c>
      <c r="AH388" s="25">
        <f t="shared" si="187"/>
        <v>0</v>
      </c>
      <c r="AI388" s="25">
        <f t="shared" si="188"/>
        <v>0</v>
      </c>
      <c r="AJ388" s="25">
        <f t="shared" si="189"/>
        <v>0</v>
      </c>
      <c r="AK388" s="25">
        <f t="shared" si="190"/>
        <v>0</v>
      </c>
      <c r="AL388" s="25">
        <f t="shared" si="191"/>
        <v>0</v>
      </c>
      <c r="AM388" s="25">
        <f t="shared" si="192"/>
        <v>0</v>
      </c>
    </row>
    <row r="389" spans="1:39" x14ac:dyDescent="0.3">
      <c r="A389" s="30">
        <f t="shared" si="201"/>
        <v>380</v>
      </c>
      <c r="B389">
        <v>1388.9505911868898</v>
      </c>
      <c r="C389" s="5">
        <f t="shared" si="177"/>
        <v>283</v>
      </c>
      <c r="D389" s="6">
        <f t="shared" si="193"/>
        <v>-8.4000000000000005E-2</v>
      </c>
      <c r="E389" s="7">
        <f t="shared" si="178"/>
        <v>8643090.1450631693</v>
      </c>
      <c r="F389" s="7">
        <f t="shared" si="194"/>
        <v>4098556.9928624113</v>
      </c>
      <c r="G389" s="7">
        <f t="shared" si="179"/>
        <v>15000</v>
      </c>
      <c r="H389" s="7">
        <f t="shared" si="204"/>
        <v>3974014.0705219903</v>
      </c>
      <c r="I389" s="14">
        <f t="shared" si="195"/>
        <v>10.799520224245097</v>
      </c>
      <c r="J389" s="14">
        <f t="shared" si="205"/>
        <v>16601.124720328913</v>
      </c>
      <c r="K389" s="18"/>
      <c r="L389" s="7">
        <f t="shared" si="180"/>
        <v>7542.4257517795395</v>
      </c>
      <c r="M389" s="7">
        <f t="shared" si="206"/>
        <v>2142048.9135053814</v>
      </c>
      <c r="N389" s="14">
        <f t="shared" si="196"/>
        <v>5.4303052964140113</v>
      </c>
      <c r="O389" s="13">
        <f t="shared" si="207"/>
        <v>10502.946482451523</v>
      </c>
      <c r="P389" s="7">
        <f t="shared" si="197"/>
        <v>14588073.726005308</v>
      </c>
      <c r="Q389" s="12">
        <f t="shared" si="202"/>
        <v>379</v>
      </c>
      <c r="R389" s="9">
        <v>1388.9505911868898</v>
      </c>
      <c r="S389" s="11">
        <f t="shared" si="203"/>
        <v>-8.4000000000000005E-2</v>
      </c>
      <c r="T389" s="10">
        <f t="shared" si="198"/>
        <v>20283639.84586082</v>
      </c>
      <c r="U389" s="10">
        <f t="shared" si="208"/>
        <v>46661437.08062423</v>
      </c>
      <c r="V389" s="10">
        <f t="shared" si="199"/>
        <v>1000</v>
      </c>
      <c r="W389" s="10">
        <f t="shared" si="200"/>
        <v>873105.61333534098</v>
      </c>
      <c r="X389" s="9">
        <f t="shared" si="181"/>
        <v>0.71996801494967311</v>
      </c>
      <c r="Y389" s="9">
        <f t="shared" si="209"/>
        <v>33595.462197651083</v>
      </c>
      <c r="AA389" s="10">
        <f t="shared" si="182"/>
        <v>7542.4257517795395</v>
      </c>
      <c r="AB389" s="10">
        <f t="shared" si="210"/>
        <v>2866121.7856762321</v>
      </c>
      <c r="AC389" s="23"/>
      <c r="AD389" s="25">
        <f t="shared" si="183"/>
        <v>-7542.4257517795395</v>
      </c>
      <c r="AE389" s="25">
        <f t="shared" si="184"/>
        <v>-7542.4257517795395</v>
      </c>
      <c r="AF389" s="25">
        <f t="shared" si="185"/>
        <v>-15000</v>
      </c>
      <c r="AG389" s="25">
        <f t="shared" si="186"/>
        <v>0</v>
      </c>
      <c r="AH389" s="25">
        <f t="shared" si="187"/>
        <v>0</v>
      </c>
      <c r="AI389" s="25">
        <f t="shared" si="188"/>
        <v>0</v>
      </c>
      <c r="AJ389" s="25">
        <f t="shared" si="189"/>
        <v>0</v>
      </c>
      <c r="AK389" s="25">
        <f t="shared" si="190"/>
        <v>0</v>
      </c>
      <c r="AL389" s="25">
        <f t="shared" si="191"/>
        <v>0</v>
      </c>
      <c r="AM389" s="25">
        <f t="shared" si="192"/>
        <v>0</v>
      </c>
    </row>
    <row r="390" spans="1:39" x14ac:dyDescent="0.3">
      <c r="A390" s="30">
        <f t="shared" si="201"/>
        <v>381</v>
      </c>
      <c r="B390">
        <v>1370.8942335014603</v>
      </c>
      <c r="C390" s="5">
        <f t="shared" si="177"/>
        <v>284</v>
      </c>
      <c r="D390" s="6">
        <f t="shared" si="193"/>
        <v>-1.2999999999999933E-2</v>
      </c>
      <c r="E390" s="7">
        <f t="shared" si="178"/>
        <v>8722721.1755717397</v>
      </c>
      <c r="F390" s="7">
        <f t="shared" si="194"/>
        <v>4046262.7519552005</v>
      </c>
      <c r="G390" s="7">
        <f t="shared" si="179"/>
        <v>15000</v>
      </c>
      <c r="H390" s="7">
        <f t="shared" si="204"/>
        <v>3989014.0705219903</v>
      </c>
      <c r="I390" s="14">
        <f t="shared" si="195"/>
        <v>10.941763145131809</v>
      </c>
      <c r="J390" s="14">
        <f t="shared" si="205"/>
        <v>16612.066483474046</v>
      </c>
      <c r="K390" s="18"/>
      <c r="L390" s="7">
        <f t="shared" si="180"/>
        <v>7542.4257517795395</v>
      </c>
      <c r="M390" s="7">
        <f t="shared" si="206"/>
        <v>2149591.3392571611</v>
      </c>
      <c r="N390" s="14">
        <f t="shared" si="196"/>
        <v>5.5018290743809635</v>
      </c>
      <c r="O390" s="13">
        <f t="shared" si="207"/>
        <v>10508.448311525905</v>
      </c>
      <c r="P390" s="7">
        <f t="shared" si="197"/>
        <v>14405971.193319021</v>
      </c>
      <c r="Q390" s="12">
        <f t="shared" si="202"/>
        <v>380</v>
      </c>
      <c r="R390" s="9">
        <v>1370.8942335014603</v>
      </c>
      <c r="S390" s="11">
        <f t="shared" si="203"/>
        <v>-1.2999999999999933E-2</v>
      </c>
      <c r="T390" s="10">
        <f t="shared" si="198"/>
        <v>20460275.457209375</v>
      </c>
      <c r="U390" s="10">
        <f t="shared" si="208"/>
        <v>46055825.398576118</v>
      </c>
      <c r="V390" s="10">
        <f t="shared" si="199"/>
        <v>1000</v>
      </c>
      <c r="W390" s="10">
        <f t="shared" si="200"/>
        <v>874105.61333534098</v>
      </c>
      <c r="X390" s="9">
        <f t="shared" si="181"/>
        <v>0.72945087634212058</v>
      </c>
      <c r="Y390" s="9">
        <f t="shared" si="209"/>
        <v>33596.191648527427</v>
      </c>
      <c r="AA390" s="10">
        <f t="shared" si="182"/>
        <v>7542.4257517795395</v>
      </c>
      <c r="AB390" s="10">
        <f t="shared" si="210"/>
        <v>2873664.2114280118</v>
      </c>
      <c r="AC390" s="23"/>
      <c r="AD390" s="25">
        <f t="shared" si="183"/>
        <v>-7542.4257517795395</v>
      </c>
      <c r="AE390" s="25">
        <f t="shared" si="184"/>
        <v>-7542.4257517795395</v>
      </c>
      <c r="AF390" s="25">
        <f t="shared" si="185"/>
        <v>-15000</v>
      </c>
      <c r="AG390" s="25">
        <f t="shared" si="186"/>
        <v>0</v>
      </c>
      <c r="AH390" s="25">
        <f t="shared" si="187"/>
        <v>0</v>
      </c>
      <c r="AI390" s="25">
        <f t="shared" si="188"/>
        <v>0</v>
      </c>
      <c r="AJ390" s="25">
        <f t="shared" si="189"/>
        <v>0</v>
      </c>
      <c r="AK390" s="25">
        <f t="shared" si="190"/>
        <v>0</v>
      </c>
      <c r="AL390" s="25">
        <f t="shared" si="191"/>
        <v>0</v>
      </c>
      <c r="AM390" s="25">
        <f t="shared" si="192"/>
        <v>0</v>
      </c>
    </row>
    <row r="391" spans="1:39" x14ac:dyDescent="0.3">
      <c r="A391" s="30">
        <f t="shared" si="201"/>
        <v>382</v>
      </c>
      <c r="B391">
        <v>1475.0821952475715</v>
      </c>
      <c r="C391" s="5">
        <f t="shared" si="177"/>
        <v>285</v>
      </c>
      <c r="D391" s="6">
        <f t="shared" si="193"/>
        <v>7.6000000000000095E-2</v>
      </c>
      <c r="E391" s="7">
        <f t="shared" si="178"/>
        <v>8803015.798001213</v>
      </c>
      <c r="F391" s="7">
        <f t="shared" si="194"/>
        <v>4354854.7211037958</v>
      </c>
      <c r="G391" s="7">
        <f t="shared" si="179"/>
        <v>15000</v>
      </c>
      <c r="H391" s="7">
        <f t="shared" si="204"/>
        <v>4004014.0705219903</v>
      </c>
      <c r="I391" s="14">
        <f t="shared" si="195"/>
        <v>10.168924856070454</v>
      </c>
      <c r="J391" s="14">
        <f t="shared" si="205"/>
        <v>16622.235408330114</v>
      </c>
      <c r="K391" s="18"/>
      <c r="L391" s="7">
        <f t="shared" si="180"/>
        <v>7542.4257517795395</v>
      </c>
      <c r="M391" s="7">
        <f t="shared" si="206"/>
        <v>2157133.7650089408</v>
      </c>
      <c r="N391" s="14">
        <f t="shared" si="196"/>
        <v>5.1132240468224559</v>
      </c>
      <c r="O391" s="13">
        <f t="shared" si="207"/>
        <v>10513.561535572728</v>
      </c>
      <c r="P391" s="7">
        <f t="shared" si="197"/>
        <v>15508367.429763047</v>
      </c>
      <c r="Q391" s="12">
        <f t="shared" si="202"/>
        <v>381</v>
      </c>
      <c r="R391" s="9">
        <v>1475.0821952475715</v>
      </c>
      <c r="S391" s="11">
        <f t="shared" si="203"/>
        <v>7.6000000000000095E-2</v>
      </c>
      <c r="T391" s="10">
        <f t="shared" si="198"/>
        <v>20638383.031985823</v>
      </c>
      <c r="U391" s="10">
        <f t="shared" si="208"/>
        <v>49557144.128867909</v>
      </c>
      <c r="V391" s="10">
        <f t="shared" si="199"/>
        <v>1000</v>
      </c>
      <c r="W391" s="10">
        <f t="shared" si="200"/>
        <v>875105.61333534098</v>
      </c>
      <c r="X391" s="9">
        <f t="shared" si="181"/>
        <v>0.67792832373803025</v>
      </c>
      <c r="Y391" s="9">
        <f t="shared" si="209"/>
        <v>33596.869576851168</v>
      </c>
      <c r="AA391" s="10">
        <f t="shared" si="182"/>
        <v>7542.4257517795395</v>
      </c>
      <c r="AB391" s="10">
        <f t="shared" si="210"/>
        <v>2881206.6371797915</v>
      </c>
      <c r="AC391" s="23"/>
      <c r="AD391" s="25">
        <f t="shared" si="183"/>
        <v>-7542.4257517795395</v>
      </c>
      <c r="AE391" s="25">
        <f t="shared" si="184"/>
        <v>-7542.4257517795395</v>
      </c>
      <c r="AF391" s="25">
        <f t="shared" si="185"/>
        <v>-15000</v>
      </c>
      <c r="AG391" s="25">
        <f t="shared" si="186"/>
        <v>0</v>
      </c>
      <c r="AH391" s="25">
        <f t="shared" si="187"/>
        <v>0</v>
      </c>
      <c r="AI391" s="25">
        <f t="shared" si="188"/>
        <v>0</v>
      </c>
      <c r="AJ391" s="25">
        <f t="shared" si="189"/>
        <v>0</v>
      </c>
      <c r="AK391" s="25">
        <f t="shared" si="190"/>
        <v>0</v>
      </c>
      <c r="AL391" s="25">
        <f t="shared" si="191"/>
        <v>0</v>
      </c>
      <c r="AM391" s="25">
        <f t="shared" si="192"/>
        <v>0</v>
      </c>
    </row>
    <row r="392" spans="1:39" x14ac:dyDescent="0.3">
      <c r="A392" s="30">
        <f t="shared" si="201"/>
        <v>383</v>
      </c>
      <c r="B392">
        <v>1343.7998798705376</v>
      </c>
      <c r="C392" s="5">
        <f t="shared" si="177"/>
        <v>286</v>
      </c>
      <c r="D392" s="6">
        <f t="shared" si="193"/>
        <v>-8.9000000000000037E-2</v>
      </c>
      <c r="E392" s="7">
        <f t="shared" si="178"/>
        <v>8883979.5422842689</v>
      </c>
      <c r="F392" s="7">
        <f t="shared" si="194"/>
        <v>3968183.6509255576</v>
      </c>
      <c r="G392" s="7">
        <f t="shared" si="179"/>
        <v>15000</v>
      </c>
      <c r="H392" s="7">
        <f t="shared" si="204"/>
        <v>4019014.0705219903</v>
      </c>
      <c r="I392" s="14">
        <f t="shared" si="195"/>
        <v>11.162376351339686</v>
      </c>
      <c r="J392" s="14">
        <f t="shared" si="205"/>
        <v>16633.397784681452</v>
      </c>
      <c r="K392" s="18"/>
      <c r="L392" s="7">
        <f t="shared" si="180"/>
        <v>7542.4257517795395</v>
      </c>
      <c r="M392" s="7">
        <f t="shared" si="206"/>
        <v>2164676.1907607205</v>
      </c>
      <c r="N392" s="14">
        <f t="shared" si="196"/>
        <v>5.6127596562266255</v>
      </c>
      <c r="O392" s="13">
        <f t="shared" si="207"/>
        <v>10519.174295228955</v>
      </c>
      <c r="P392" s="7">
        <f t="shared" si="197"/>
        <v>14135665.154265916</v>
      </c>
      <c r="Q392" s="12">
        <f t="shared" si="202"/>
        <v>382</v>
      </c>
      <c r="R392" s="9">
        <v>1343.7998798705376</v>
      </c>
      <c r="S392" s="11">
        <f t="shared" si="203"/>
        <v>-8.9000000000000037E-2</v>
      </c>
      <c r="T392" s="10">
        <f t="shared" si="198"/>
        <v>20817974.836552087</v>
      </c>
      <c r="U392" s="10">
        <f t="shared" si="208"/>
        <v>45147469.301398665</v>
      </c>
      <c r="V392" s="10">
        <f t="shared" si="199"/>
        <v>1000</v>
      </c>
      <c r="W392" s="10">
        <f t="shared" si="200"/>
        <v>876105.61333534098</v>
      </c>
      <c r="X392" s="9">
        <f t="shared" si="181"/>
        <v>0.74415842342264582</v>
      </c>
      <c r="Y392" s="9">
        <f t="shared" si="209"/>
        <v>33597.613735274594</v>
      </c>
      <c r="AA392" s="10">
        <f t="shared" si="182"/>
        <v>7542.4257517795395</v>
      </c>
      <c r="AB392" s="10">
        <f t="shared" si="210"/>
        <v>2888749.0629315712</v>
      </c>
      <c r="AC392" s="23"/>
      <c r="AD392" s="25">
        <f t="shared" si="183"/>
        <v>-7542.4257517795395</v>
      </c>
      <c r="AE392" s="25">
        <f t="shared" si="184"/>
        <v>-7542.4257517795395</v>
      </c>
      <c r="AF392" s="25">
        <f t="shared" si="185"/>
        <v>-15000</v>
      </c>
      <c r="AG392" s="25">
        <f t="shared" si="186"/>
        <v>0</v>
      </c>
      <c r="AH392" s="25">
        <f t="shared" si="187"/>
        <v>0</v>
      </c>
      <c r="AI392" s="25">
        <f t="shared" si="188"/>
        <v>0</v>
      </c>
      <c r="AJ392" s="25">
        <f t="shared" si="189"/>
        <v>0</v>
      </c>
      <c r="AK392" s="25">
        <f t="shared" si="190"/>
        <v>0</v>
      </c>
      <c r="AL392" s="25">
        <f t="shared" si="191"/>
        <v>0</v>
      </c>
      <c r="AM392" s="25">
        <f t="shared" si="192"/>
        <v>0</v>
      </c>
    </row>
    <row r="393" spans="1:39" x14ac:dyDescent="0.3">
      <c r="A393" s="30">
        <f t="shared" si="201"/>
        <v>384</v>
      </c>
      <c r="B393">
        <v>1288.7040847958456</v>
      </c>
      <c r="C393" s="5">
        <f t="shared" si="177"/>
        <v>287</v>
      </c>
      <c r="D393" s="6">
        <f t="shared" si="193"/>
        <v>-4.0999999999999953E-2</v>
      </c>
      <c r="E393" s="7">
        <f t="shared" si="178"/>
        <v>8965617.9844363481</v>
      </c>
      <c r="F393" s="7">
        <f t="shared" si="194"/>
        <v>3806447.12123761</v>
      </c>
      <c r="G393" s="7">
        <f t="shared" si="179"/>
        <v>15000</v>
      </c>
      <c r="H393" s="7">
        <f t="shared" si="204"/>
        <v>4034014.0705219903</v>
      </c>
      <c r="I393" s="14">
        <f t="shared" si="195"/>
        <v>11.639599949259319</v>
      </c>
      <c r="J393" s="14">
        <f t="shared" si="205"/>
        <v>16645.037384630712</v>
      </c>
      <c r="K393" s="18"/>
      <c r="L393" s="7">
        <f t="shared" si="180"/>
        <v>7542.4257517795395</v>
      </c>
      <c r="M393" s="7">
        <f t="shared" si="206"/>
        <v>2172218.6165125002</v>
      </c>
      <c r="N393" s="14">
        <f t="shared" si="196"/>
        <v>5.8527212265136868</v>
      </c>
      <c r="O393" s="13">
        <f t="shared" si="207"/>
        <v>10525.027016455469</v>
      </c>
      <c r="P393" s="7">
        <f t="shared" si="197"/>
        <v>13563645.308692794</v>
      </c>
      <c r="Q393" s="12">
        <f t="shared" si="202"/>
        <v>383</v>
      </c>
      <c r="R393" s="9">
        <v>1288.7040847958456</v>
      </c>
      <c r="S393" s="11">
        <f t="shared" si="203"/>
        <v>-4.0999999999999953E-2</v>
      </c>
      <c r="T393" s="10">
        <f t="shared" si="198"/>
        <v>20999063.23948973</v>
      </c>
      <c r="U393" s="10">
        <f t="shared" si="208"/>
        <v>43297382.060041323</v>
      </c>
      <c r="V393" s="10">
        <f t="shared" si="199"/>
        <v>1000</v>
      </c>
      <c r="W393" s="10">
        <f t="shared" si="200"/>
        <v>877105.61333534098</v>
      </c>
      <c r="X393" s="9">
        <f t="shared" si="181"/>
        <v>0.77597332995062118</v>
      </c>
      <c r="Y393" s="9">
        <f t="shared" si="209"/>
        <v>33598.389708604547</v>
      </c>
      <c r="AA393" s="10">
        <f t="shared" si="182"/>
        <v>7542.4257517795395</v>
      </c>
      <c r="AB393" s="10">
        <f t="shared" si="210"/>
        <v>2896291.4886833508</v>
      </c>
      <c r="AC393" s="23"/>
      <c r="AD393" s="25">
        <f t="shared" si="183"/>
        <v>-7542.4257517795395</v>
      </c>
      <c r="AE393" s="25">
        <f t="shared" si="184"/>
        <v>-7542.4257517795395</v>
      </c>
      <c r="AF393" s="25">
        <f t="shared" si="185"/>
        <v>-15000</v>
      </c>
      <c r="AG393" s="25">
        <f t="shared" si="186"/>
        <v>0</v>
      </c>
      <c r="AH393" s="25">
        <f t="shared" si="187"/>
        <v>0</v>
      </c>
      <c r="AI393" s="25">
        <f t="shared" si="188"/>
        <v>0</v>
      </c>
      <c r="AJ393" s="25">
        <f t="shared" si="189"/>
        <v>0</v>
      </c>
      <c r="AK393" s="25">
        <f t="shared" si="190"/>
        <v>0</v>
      </c>
      <c r="AL393" s="25">
        <f t="shared" si="191"/>
        <v>0</v>
      </c>
      <c r="AM393" s="25">
        <f t="shared" si="192"/>
        <v>0</v>
      </c>
    </row>
    <row r="394" spans="1:39" x14ac:dyDescent="0.3">
      <c r="A394" s="30">
        <f t="shared" si="201"/>
        <v>385</v>
      </c>
      <c r="B394">
        <v>1433.0389422929804</v>
      </c>
      <c r="C394" s="5">
        <f t="shared" ref="C394:C405" si="211">IF(AND(A394&gt;=startm,A394&lt;=endm),A394-startm,"NA")</f>
        <v>288</v>
      </c>
      <c r="D394" s="6">
        <f t="shared" si="193"/>
        <v>0.11200000000000013</v>
      </c>
      <c r="E394" s="7">
        <f t="shared" ref="E394:E405" si="212">IF(C394="NA","NA",IF(C394=0,typical,(1+return/12)*typical*((1+return/12)^C394-1)/(return/12)))</f>
        <v>9047936.7469396964</v>
      </c>
      <c r="F394" s="7">
        <f t="shared" si="194"/>
        <v>4233881.1988162231</v>
      </c>
      <c r="G394" s="7">
        <f t="shared" ref="G394:G405" si="213">IF(C394="NA","NA",IF(C394=0,typical,IF((F394-E394)&gt;0,IF(typical-(F394-E394)&lt;min,min,typical-(F394-E394)),IF((F394-E394)&lt;0,IF(typical-(F394-E394)&gt;max,max,typical-(F394-E394)),IF((E394-F394)=0,min,)))))</f>
        <v>15000</v>
      </c>
      <c r="H394" s="7">
        <f t="shared" si="204"/>
        <v>4049014.0705219903</v>
      </c>
      <c r="I394" s="14">
        <f t="shared" si="195"/>
        <v>10.467266141420248</v>
      </c>
      <c r="J394" s="14">
        <f t="shared" si="205"/>
        <v>16655.504650772131</v>
      </c>
      <c r="K394" s="18"/>
      <c r="L394" s="7">
        <f t="shared" ref="L394:L405" si="214">IF(C394="NA","NA",typical)</f>
        <v>7542.4257517795395</v>
      </c>
      <c r="M394" s="7">
        <f t="shared" si="206"/>
        <v>2179761.0422642799</v>
      </c>
      <c r="N394" s="14">
        <f t="shared" si="196"/>
        <v>5.263238513051876</v>
      </c>
      <c r="O394" s="13">
        <f t="shared" si="207"/>
        <v>10530.290254968522</v>
      </c>
      <c r="P394" s="7">
        <f t="shared" si="197"/>
        <v>15090316.00901817</v>
      </c>
      <c r="Q394" s="12">
        <f t="shared" si="202"/>
        <v>384</v>
      </c>
      <c r="R394" s="9">
        <v>1433.0389422929804</v>
      </c>
      <c r="S394" s="11">
        <f t="shared" si="203"/>
        <v>0.11200000000000013</v>
      </c>
      <c r="T394" s="10">
        <f t="shared" si="198"/>
        <v>21181660.712451853</v>
      </c>
      <c r="U394" s="10">
        <f t="shared" si="208"/>
        <v>48147800.850765958</v>
      </c>
      <c r="V394" s="10">
        <f t="shared" si="199"/>
        <v>1000</v>
      </c>
      <c r="W394" s="10">
        <f t="shared" si="200"/>
        <v>878105.61333534098</v>
      </c>
      <c r="X394" s="9">
        <f t="shared" ref="X394:X405" si="215">V394/R394</f>
        <v>0.69781774276134989</v>
      </c>
      <c r="Y394" s="9">
        <f t="shared" si="209"/>
        <v>33599.087526347306</v>
      </c>
      <c r="AA394" s="10">
        <f t="shared" ref="AA394:AA405" si="216">typical</f>
        <v>7542.4257517795395</v>
      </c>
      <c r="AB394" s="10">
        <f t="shared" si="210"/>
        <v>2903833.9144351305</v>
      </c>
      <c r="AC394" s="23"/>
      <c r="AD394" s="25">
        <f t="shared" ref="AD394:AD405" si="217">IF(A394=endm,E394,IF(C394="NA","NA",-typical))</f>
        <v>-7542.4257517795395</v>
      </c>
      <c r="AE394" s="25">
        <f t="shared" ref="AE394:AE405" si="218">IF(A394=endm,P394,IF(C394="NA","NA",-typical))</f>
        <v>-7542.4257517795395</v>
      </c>
      <c r="AF394" s="25">
        <f t="shared" ref="AF394:AF405" si="219">IF(A394=endm,F394,IF(C394="NA","NA",-G394))</f>
        <v>-15000</v>
      </c>
      <c r="AG394" s="25">
        <f t="shared" ref="AG394:AG405" si="220">IF(A394=endm,O394,0)</f>
        <v>0</v>
      </c>
      <c r="AH394" s="25">
        <f t="shared" ref="AH394:AH405" si="221">IF(A394=endm,J394,0)</f>
        <v>0</v>
      </c>
      <c r="AI394" s="25">
        <f t="shared" ref="AI394:AI405" si="222">IF(A394=endm,E394,0)</f>
        <v>0</v>
      </c>
      <c r="AJ394" s="25">
        <f t="shared" ref="AJ394:AJ405" si="223">IF(A394=endm,P394,0)</f>
        <v>0</v>
      </c>
      <c r="AK394" s="25">
        <f t="shared" ref="AK394:AK405" si="224">IF(A394=endm,F394,0)</f>
        <v>0</v>
      </c>
      <c r="AL394" s="25">
        <f t="shared" ref="AL394:AL405" si="225">IF(A394=endm,M394,0)</f>
        <v>0</v>
      </c>
      <c r="AM394" s="25">
        <f t="shared" ref="AM394:AM405" si="226">IF(A394=endm,H394,0)</f>
        <v>0</v>
      </c>
    </row>
    <row r="395" spans="1:39" x14ac:dyDescent="0.3">
      <c r="A395" s="30">
        <f t="shared" si="201"/>
        <v>386</v>
      </c>
      <c r="B395">
        <v>1480.3292273886486</v>
      </c>
      <c r="C395" s="5">
        <f t="shared" si="211"/>
        <v>289</v>
      </c>
      <c r="D395" s="6">
        <f t="shared" ref="D395:D405" si="227">IF(C395="NA","NA",IF(C395=0,0,(B395-B394)/B394))</f>
        <v>3.2999999999999891E-2</v>
      </c>
      <c r="E395" s="7">
        <f t="shared" si="212"/>
        <v>9130941.4991305694</v>
      </c>
      <c r="F395" s="7">
        <f t="shared" ref="F395:F405" si="228">IF(C395="NA","NA",IF(C395=0,typical,(F394+IF(V394=typical,0,V394))*(1+D395)))</f>
        <v>4374632.2783771576</v>
      </c>
      <c r="G395" s="7">
        <f t="shared" si="213"/>
        <v>15000</v>
      </c>
      <c r="H395" s="7">
        <f t="shared" si="204"/>
        <v>4064014.0705219903</v>
      </c>
      <c r="I395" s="14">
        <f t="shared" ref="I395:I405" si="229">IF(C395="NA","NA",G395/B395)</f>
        <v>10.132881066234511</v>
      </c>
      <c r="J395" s="14">
        <f t="shared" si="205"/>
        <v>16665.637531838365</v>
      </c>
      <c r="K395" s="18"/>
      <c r="L395" s="7">
        <f t="shared" si="214"/>
        <v>7542.4257517795395</v>
      </c>
      <c r="M395" s="7">
        <f t="shared" si="206"/>
        <v>2187303.4680160596</v>
      </c>
      <c r="N395" s="14">
        <f t="shared" ref="N395:N405" si="230">IF(C395="NA","NA",L395/B395)</f>
        <v>5.0951002062457666</v>
      </c>
      <c r="O395" s="13">
        <f t="shared" si="207"/>
        <v>10535.385355174769</v>
      </c>
      <c r="P395" s="7">
        <f t="shared" ref="P395:P405" si="231">IF(C395="NA","NA",O395*B395)</f>
        <v>15595838.863067549</v>
      </c>
      <c r="Q395" s="12">
        <f t="shared" si="202"/>
        <v>385</v>
      </c>
      <c r="R395" s="9">
        <v>1480.3292273886486</v>
      </c>
      <c r="S395" s="11">
        <f t="shared" si="203"/>
        <v>3.2999999999999891E-2</v>
      </c>
      <c r="T395" s="10">
        <f t="shared" ref="T395:T405" si="232">(1+return/12)*typical*((1+return/12)^Q395-1)/(return/12)</f>
        <v>21365779.831021994</v>
      </c>
      <c r="U395" s="10">
        <f t="shared" si="208"/>
        <v>49737711.278841235</v>
      </c>
      <c r="V395" s="10">
        <f t="shared" ref="V395:V405" si="233">IF((U395-T395)&gt;0,IF(typical-(U395-T395)&lt;min,min,typical-(U395-T395)),IF((U395-T395)&lt;0,IF(typical-(U395-T395)&gt;max,max,typical-(U395-T395)),IF((T395-U395)=0,min,)))</f>
        <v>1000</v>
      </c>
      <c r="W395" s="10">
        <f t="shared" ref="W395:W405" si="234">W394+V395</f>
        <v>879105.61333534098</v>
      </c>
      <c r="X395" s="9">
        <f t="shared" si="215"/>
        <v>0.67552540441563402</v>
      </c>
      <c r="Y395" s="9">
        <f t="shared" si="209"/>
        <v>33599.763051751725</v>
      </c>
      <c r="AA395" s="10">
        <f t="shared" si="216"/>
        <v>7542.4257517795395</v>
      </c>
      <c r="AB395" s="10">
        <f t="shared" si="210"/>
        <v>2911376.3401869102</v>
      </c>
      <c r="AC395" s="23"/>
      <c r="AD395" s="25">
        <f t="shared" si="217"/>
        <v>-7542.4257517795395</v>
      </c>
      <c r="AE395" s="25">
        <f t="shared" si="218"/>
        <v>-7542.4257517795395</v>
      </c>
      <c r="AF395" s="25">
        <f t="shared" si="219"/>
        <v>-15000</v>
      </c>
      <c r="AG395" s="25">
        <f t="shared" si="220"/>
        <v>0</v>
      </c>
      <c r="AH395" s="25">
        <f t="shared" si="221"/>
        <v>0</v>
      </c>
      <c r="AI395" s="25">
        <f t="shared" si="222"/>
        <v>0</v>
      </c>
      <c r="AJ395" s="25">
        <f t="shared" si="223"/>
        <v>0</v>
      </c>
      <c r="AK395" s="25">
        <f t="shared" si="224"/>
        <v>0</v>
      </c>
      <c r="AL395" s="25">
        <f t="shared" si="225"/>
        <v>0</v>
      </c>
      <c r="AM395" s="25">
        <f t="shared" si="226"/>
        <v>0</v>
      </c>
    </row>
    <row r="396" spans="1:39" x14ac:dyDescent="0.3">
      <c r="A396" s="30">
        <f t="shared" ref="A396:A405" si="235">A395+1</f>
        <v>387</v>
      </c>
      <c r="B396">
        <v>1450.7226428408756</v>
      </c>
      <c r="C396" s="5">
        <f t="shared" si="211"/>
        <v>290</v>
      </c>
      <c r="D396" s="6">
        <f t="shared" si="227"/>
        <v>-2.0000000000000073E-2</v>
      </c>
      <c r="E396" s="7">
        <f t="shared" si="212"/>
        <v>9214637.9575897027</v>
      </c>
      <c r="F396" s="7">
        <f t="shared" si="228"/>
        <v>4288119.6328096148</v>
      </c>
      <c r="G396" s="7">
        <f t="shared" si="213"/>
        <v>15000</v>
      </c>
      <c r="H396" s="7">
        <f t="shared" si="204"/>
        <v>4079014.0705219903</v>
      </c>
      <c r="I396" s="14">
        <f t="shared" si="229"/>
        <v>10.339674557382155</v>
      </c>
      <c r="J396" s="14">
        <f t="shared" si="205"/>
        <v>16675.977206395746</v>
      </c>
      <c r="K396" s="18"/>
      <c r="L396" s="7">
        <f t="shared" si="214"/>
        <v>7542.4257517795395</v>
      </c>
      <c r="M396" s="7">
        <f t="shared" si="206"/>
        <v>2194845.8937678393</v>
      </c>
      <c r="N396" s="14">
        <f t="shared" si="230"/>
        <v>5.1990818431079253</v>
      </c>
      <c r="O396" s="13">
        <f t="shared" si="207"/>
        <v>10540.584437017877</v>
      </c>
      <c r="P396" s="7">
        <f t="shared" si="231"/>
        <v>15291464.511557976</v>
      </c>
      <c r="Q396" s="12">
        <f t="shared" ref="Q396:Q405" si="236">Q395+1</f>
        <v>386</v>
      </c>
      <c r="R396" s="9">
        <v>1450.7226428408756</v>
      </c>
      <c r="S396" s="11">
        <f t="shared" si="203"/>
        <v>-2.0000000000000073E-2</v>
      </c>
      <c r="T396" s="10">
        <f t="shared" si="232"/>
        <v>21551433.275580224</v>
      </c>
      <c r="U396" s="10">
        <f t="shared" si="208"/>
        <v>48743937.053264409</v>
      </c>
      <c r="V396" s="10">
        <f t="shared" si="233"/>
        <v>1000</v>
      </c>
      <c r="W396" s="10">
        <f t="shared" si="234"/>
        <v>880105.61333534098</v>
      </c>
      <c r="X396" s="9">
        <f t="shared" si="215"/>
        <v>0.68931163715881039</v>
      </c>
      <c r="Y396" s="9">
        <f t="shared" si="209"/>
        <v>33600.452363388882</v>
      </c>
      <c r="AA396" s="10">
        <f t="shared" si="216"/>
        <v>7542.4257517795395</v>
      </c>
      <c r="AB396" s="10">
        <f t="shared" si="210"/>
        <v>2918918.7659386899</v>
      </c>
      <c r="AC396" s="23"/>
      <c r="AD396" s="25">
        <f t="shared" si="217"/>
        <v>-7542.4257517795395</v>
      </c>
      <c r="AE396" s="25">
        <f t="shared" si="218"/>
        <v>-7542.4257517795395</v>
      </c>
      <c r="AF396" s="25">
        <f t="shared" si="219"/>
        <v>-15000</v>
      </c>
      <c r="AG396" s="25">
        <f t="shared" si="220"/>
        <v>0</v>
      </c>
      <c r="AH396" s="25">
        <f t="shared" si="221"/>
        <v>0</v>
      </c>
      <c r="AI396" s="25">
        <f t="shared" si="222"/>
        <v>0</v>
      </c>
      <c r="AJ396" s="25">
        <f t="shared" si="223"/>
        <v>0</v>
      </c>
      <c r="AK396" s="25">
        <f t="shared" si="224"/>
        <v>0</v>
      </c>
      <c r="AL396" s="25">
        <f t="shared" si="225"/>
        <v>0</v>
      </c>
      <c r="AM396" s="25">
        <f t="shared" si="226"/>
        <v>0</v>
      </c>
    </row>
    <row r="397" spans="1:39" x14ac:dyDescent="0.3">
      <c r="A397" s="30">
        <f t="shared" si="235"/>
        <v>388</v>
      </c>
      <c r="B397">
        <v>1443.4690296266713</v>
      </c>
      <c r="C397" s="5">
        <f t="shared" si="211"/>
        <v>291</v>
      </c>
      <c r="D397" s="6">
        <f t="shared" si="227"/>
        <v>-4.9999999999999316E-3</v>
      </c>
      <c r="E397" s="7">
        <f t="shared" si="212"/>
        <v>9299031.8865359928</v>
      </c>
      <c r="F397" s="7">
        <f t="shared" si="228"/>
        <v>4267674.0346455667</v>
      </c>
      <c r="G397" s="7">
        <f t="shared" si="213"/>
        <v>15000</v>
      </c>
      <c r="H397" s="7">
        <f t="shared" si="204"/>
        <v>4094014.0705219903</v>
      </c>
      <c r="I397" s="14">
        <f t="shared" si="229"/>
        <v>10.39163272098709</v>
      </c>
      <c r="J397" s="14">
        <f t="shared" si="205"/>
        <v>16686.368839116734</v>
      </c>
      <c r="K397" s="18"/>
      <c r="L397" s="7">
        <f t="shared" si="214"/>
        <v>7542.4257517795395</v>
      </c>
      <c r="M397" s="7">
        <f t="shared" si="206"/>
        <v>2202388.319519619</v>
      </c>
      <c r="N397" s="14">
        <f t="shared" si="230"/>
        <v>5.225207882520527</v>
      </c>
      <c r="O397" s="13">
        <f t="shared" si="207"/>
        <v>10545.809644900397</v>
      </c>
      <c r="P397" s="7">
        <f t="shared" si="231"/>
        <v>15222549.614751967</v>
      </c>
      <c r="Q397" s="12">
        <f t="shared" si="236"/>
        <v>387</v>
      </c>
      <c r="R397" s="9">
        <v>1443.4690296266713</v>
      </c>
      <c r="S397" s="11">
        <f t="shared" si="203"/>
        <v>-4.9999999999999316E-3</v>
      </c>
      <c r="T397" s="10">
        <f t="shared" si="232"/>
        <v>21738633.832176436</v>
      </c>
      <c r="U397" s="10">
        <f t="shared" si="208"/>
        <v>48501212.367998093</v>
      </c>
      <c r="V397" s="10">
        <f t="shared" si="233"/>
        <v>1000</v>
      </c>
      <c r="W397" s="10">
        <f t="shared" si="234"/>
        <v>881105.61333534098</v>
      </c>
      <c r="X397" s="9">
        <f t="shared" si="215"/>
        <v>0.69277551473247267</v>
      </c>
      <c r="Y397" s="9">
        <f t="shared" si="209"/>
        <v>33601.145138903616</v>
      </c>
      <c r="AA397" s="10">
        <f t="shared" si="216"/>
        <v>7542.4257517795395</v>
      </c>
      <c r="AB397" s="10">
        <f t="shared" si="210"/>
        <v>2926461.1916904696</v>
      </c>
      <c r="AC397" s="23"/>
      <c r="AD397" s="25">
        <f t="shared" si="217"/>
        <v>-7542.4257517795395</v>
      </c>
      <c r="AE397" s="25">
        <f t="shared" si="218"/>
        <v>-7542.4257517795395</v>
      </c>
      <c r="AF397" s="25">
        <f t="shared" si="219"/>
        <v>-15000</v>
      </c>
      <c r="AG397" s="25">
        <f t="shared" si="220"/>
        <v>0</v>
      </c>
      <c r="AH397" s="25">
        <f t="shared" si="221"/>
        <v>0</v>
      </c>
      <c r="AI397" s="25">
        <f t="shared" si="222"/>
        <v>0</v>
      </c>
      <c r="AJ397" s="25">
        <f t="shared" si="223"/>
        <v>0</v>
      </c>
      <c r="AK397" s="25">
        <f t="shared" si="224"/>
        <v>0</v>
      </c>
      <c r="AL397" s="25">
        <f t="shared" si="225"/>
        <v>0</v>
      </c>
      <c r="AM397" s="25">
        <f t="shared" si="226"/>
        <v>0</v>
      </c>
    </row>
    <row r="398" spans="1:39" x14ac:dyDescent="0.3">
      <c r="A398" s="30">
        <f t="shared" si="235"/>
        <v>389</v>
      </c>
      <c r="B398">
        <v>1351.0870117305642</v>
      </c>
      <c r="C398" s="5">
        <f t="shared" si="211"/>
        <v>292</v>
      </c>
      <c r="D398" s="6">
        <f t="shared" si="227"/>
        <v>-6.4000000000000071E-2</v>
      </c>
      <c r="E398" s="7">
        <f t="shared" si="212"/>
        <v>9384129.0982235037</v>
      </c>
      <c r="F398" s="7">
        <f t="shared" si="228"/>
        <v>3995478.8964282502</v>
      </c>
      <c r="G398" s="7">
        <f t="shared" si="213"/>
        <v>15000</v>
      </c>
      <c r="H398" s="7">
        <f t="shared" si="204"/>
        <v>4109014.0705219903</v>
      </c>
      <c r="I398" s="14">
        <f t="shared" si="229"/>
        <v>11.102171710456293</v>
      </c>
      <c r="J398" s="14">
        <f t="shared" si="205"/>
        <v>16697.47101082719</v>
      </c>
      <c r="K398" s="18"/>
      <c r="L398" s="7">
        <f t="shared" si="214"/>
        <v>7542.4257517795395</v>
      </c>
      <c r="M398" s="7">
        <f t="shared" si="206"/>
        <v>2209930.7452713987</v>
      </c>
      <c r="N398" s="14">
        <f t="shared" si="230"/>
        <v>5.5824870539749227</v>
      </c>
      <c r="O398" s="13">
        <f t="shared" si="207"/>
        <v>10551.392131954372</v>
      </c>
      <c r="P398" s="7">
        <f t="shared" si="231"/>
        <v>14255848.86515962</v>
      </c>
      <c r="Q398" s="12">
        <f t="shared" si="236"/>
        <v>388</v>
      </c>
      <c r="R398" s="9">
        <v>1351.0870117305642</v>
      </c>
      <c r="S398" s="11">
        <f t="shared" ref="S398:S405" si="237">(R398-R397)/R397</f>
        <v>-6.4000000000000071E-2</v>
      </c>
      <c r="T398" s="10">
        <f t="shared" si="232"/>
        <v>21927394.393410947</v>
      </c>
      <c r="U398" s="10">
        <f t="shared" si="208"/>
        <v>45398070.776446216</v>
      </c>
      <c r="V398" s="10">
        <f t="shared" si="233"/>
        <v>1000</v>
      </c>
      <c r="W398" s="10">
        <f t="shared" si="234"/>
        <v>882105.61333534098</v>
      </c>
      <c r="X398" s="9">
        <f t="shared" si="215"/>
        <v>0.74014478069708622</v>
      </c>
      <c r="Y398" s="9">
        <f t="shared" si="209"/>
        <v>33601.885283684314</v>
      </c>
      <c r="AA398" s="10">
        <f t="shared" si="216"/>
        <v>7542.4257517795395</v>
      </c>
      <c r="AB398" s="10">
        <f t="shared" si="210"/>
        <v>2934003.6174422493</v>
      </c>
      <c r="AC398" s="23"/>
      <c r="AD398" s="25">
        <f t="shared" si="217"/>
        <v>-7542.4257517795395</v>
      </c>
      <c r="AE398" s="25">
        <f t="shared" si="218"/>
        <v>-7542.4257517795395</v>
      </c>
      <c r="AF398" s="25">
        <f t="shared" si="219"/>
        <v>-15000</v>
      </c>
      <c r="AG398" s="25">
        <f t="shared" si="220"/>
        <v>0</v>
      </c>
      <c r="AH398" s="25">
        <f t="shared" si="221"/>
        <v>0</v>
      </c>
      <c r="AI398" s="25">
        <f t="shared" si="222"/>
        <v>0</v>
      </c>
      <c r="AJ398" s="25">
        <f t="shared" si="223"/>
        <v>0</v>
      </c>
      <c r="AK398" s="25">
        <f t="shared" si="224"/>
        <v>0</v>
      </c>
      <c r="AL398" s="25">
        <f t="shared" si="225"/>
        <v>0</v>
      </c>
      <c r="AM398" s="25">
        <f t="shared" si="226"/>
        <v>0</v>
      </c>
    </row>
    <row r="399" spans="1:39" x14ac:dyDescent="0.3">
      <c r="A399" s="30">
        <f t="shared" si="235"/>
        <v>390</v>
      </c>
      <c r="B399">
        <v>1452.4185376103565</v>
      </c>
      <c r="C399" s="5">
        <f t="shared" si="211"/>
        <v>293</v>
      </c>
      <c r="D399" s="6">
        <f t="shared" si="227"/>
        <v>7.4999999999999956E-2</v>
      </c>
      <c r="E399" s="7">
        <f t="shared" si="212"/>
        <v>9469935.4533417411</v>
      </c>
      <c r="F399" s="7">
        <f t="shared" si="228"/>
        <v>4296214.8136603693</v>
      </c>
      <c r="G399" s="7">
        <f t="shared" si="213"/>
        <v>15000</v>
      </c>
      <c r="H399" s="7">
        <f t="shared" si="204"/>
        <v>4124014.0705219903</v>
      </c>
      <c r="I399" s="14">
        <f t="shared" si="229"/>
        <v>10.327601591122134</v>
      </c>
      <c r="J399" s="14">
        <f t="shared" si="205"/>
        <v>16707.798612418312</v>
      </c>
      <c r="K399" s="18"/>
      <c r="L399" s="7">
        <f t="shared" si="214"/>
        <v>7542.4257517795395</v>
      </c>
      <c r="M399" s="7">
        <f t="shared" si="206"/>
        <v>2217473.1710231784</v>
      </c>
      <c r="N399" s="14">
        <f t="shared" si="230"/>
        <v>5.1930112129999282</v>
      </c>
      <c r="O399" s="13">
        <f t="shared" si="207"/>
        <v>10556.585143167371</v>
      </c>
      <c r="P399" s="7">
        <f t="shared" si="231"/>
        <v>15332579.955798369</v>
      </c>
      <c r="Q399" s="12">
        <f t="shared" si="236"/>
        <v>389</v>
      </c>
      <c r="R399" s="9">
        <v>1452.4185376103565</v>
      </c>
      <c r="S399" s="11">
        <f t="shared" si="237"/>
        <v>7.4999999999999956E-2</v>
      </c>
      <c r="T399" s="10">
        <f t="shared" si="232"/>
        <v>22117727.959322412</v>
      </c>
      <c r="U399" s="10">
        <f t="shared" si="208"/>
        <v>48804001.084679678</v>
      </c>
      <c r="V399" s="10">
        <f t="shared" si="233"/>
        <v>1000</v>
      </c>
      <c r="W399" s="10">
        <f t="shared" si="234"/>
        <v>883105.61333534098</v>
      </c>
      <c r="X399" s="9">
        <f t="shared" si="215"/>
        <v>0.68850677274147554</v>
      </c>
      <c r="Y399" s="9">
        <f t="shared" si="209"/>
        <v>33602.573790457056</v>
      </c>
      <c r="AA399" s="10">
        <f t="shared" si="216"/>
        <v>7542.4257517795395</v>
      </c>
      <c r="AB399" s="10">
        <f t="shared" si="210"/>
        <v>2941546.043194029</v>
      </c>
      <c r="AC399" s="23"/>
      <c r="AD399" s="25">
        <f t="shared" si="217"/>
        <v>-7542.4257517795395</v>
      </c>
      <c r="AE399" s="25">
        <f t="shared" si="218"/>
        <v>-7542.4257517795395</v>
      </c>
      <c r="AF399" s="25">
        <f t="shared" si="219"/>
        <v>-15000</v>
      </c>
      <c r="AG399" s="25">
        <f t="shared" si="220"/>
        <v>0</v>
      </c>
      <c r="AH399" s="25">
        <f t="shared" si="221"/>
        <v>0</v>
      </c>
      <c r="AI399" s="25">
        <f t="shared" si="222"/>
        <v>0</v>
      </c>
      <c r="AJ399" s="25">
        <f t="shared" si="223"/>
        <v>0</v>
      </c>
      <c r="AK399" s="25">
        <f t="shared" si="224"/>
        <v>0</v>
      </c>
      <c r="AL399" s="25">
        <f t="shared" si="225"/>
        <v>0</v>
      </c>
      <c r="AM399" s="25">
        <f t="shared" si="226"/>
        <v>0</v>
      </c>
    </row>
    <row r="400" spans="1:39" x14ac:dyDescent="0.3">
      <c r="A400" s="30">
        <f t="shared" si="235"/>
        <v>391</v>
      </c>
      <c r="B400">
        <v>1436.4419336966425</v>
      </c>
      <c r="C400" s="5">
        <f t="shared" si="211"/>
        <v>294</v>
      </c>
      <c r="D400" s="6">
        <f t="shared" si="227"/>
        <v>-1.0999999999999996E-2</v>
      </c>
      <c r="E400" s="7">
        <f t="shared" si="212"/>
        <v>9556456.8614193033</v>
      </c>
      <c r="F400" s="7">
        <f t="shared" si="228"/>
        <v>4249945.4507101048</v>
      </c>
      <c r="G400" s="7">
        <f t="shared" si="213"/>
        <v>15000</v>
      </c>
      <c r="H400" s="7">
        <f t="shared" si="204"/>
        <v>4139014.0705219903</v>
      </c>
      <c r="I400" s="14">
        <f t="shared" si="229"/>
        <v>10.442468747342906</v>
      </c>
      <c r="J400" s="14">
        <f t="shared" si="205"/>
        <v>16718.241081165655</v>
      </c>
      <c r="K400" s="18"/>
      <c r="L400" s="7">
        <f t="shared" si="214"/>
        <v>7542.4257517795395</v>
      </c>
      <c r="M400" s="7">
        <f t="shared" si="206"/>
        <v>2225015.5967749581</v>
      </c>
      <c r="N400" s="14">
        <f t="shared" si="230"/>
        <v>5.2507696794741445</v>
      </c>
      <c r="O400" s="13">
        <f t="shared" si="207"/>
        <v>10561.835912846846</v>
      </c>
      <c r="P400" s="7">
        <f t="shared" si="231"/>
        <v>15171464.002036367</v>
      </c>
      <c r="Q400" s="12">
        <f t="shared" si="236"/>
        <v>390</v>
      </c>
      <c r="R400" s="9">
        <v>1436.4419336966425</v>
      </c>
      <c r="S400" s="11">
        <f t="shared" si="237"/>
        <v>-1.0999999999999996E-2</v>
      </c>
      <c r="T400" s="10">
        <f t="shared" si="232"/>
        <v>22309647.638283145</v>
      </c>
      <c r="U400" s="10">
        <f t="shared" si="208"/>
        <v>48268146.072748199</v>
      </c>
      <c r="V400" s="10">
        <f t="shared" si="233"/>
        <v>1000</v>
      </c>
      <c r="W400" s="10">
        <f t="shared" si="234"/>
        <v>884105.61333534098</v>
      </c>
      <c r="X400" s="9">
        <f t="shared" si="215"/>
        <v>0.69616458315619367</v>
      </c>
      <c r="Y400" s="9">
        <f t="shared" si="209"/>
        <v>33603.26995504021</v>
      </c>
      <c r="AA400" s="10">
        <f t="shared" si="216"/>
        <v>7542.4257517795395</v>
      </c>
      <c r="AB400" s="10">
        <f t="shared" si="210"/>
        <v>2949088.4689458087</v>
      </c>
      <c r="AC400" s="23"/>
      <c r="AD400" s="25">
        <f t="shared" si="217"/>
        <v>-7542.4257517795395</v>
      </c>
      <c r="AE400" s="25">
        <f t="shared" si="218"/>
        <v>-7542.4257517795395</v>
      </c>
      <c r="AF400" s="25">
        <f t="shared" si="219"/>
        <v>-15000</v>
      </c>
      <c r="AG400" s="25">
        <f t="shared" si="220"/>
        <v>0</v>
      </c>
      <c r="AH400" s="25">
        <f t="shared" si="221"/>
        <v>0</v>
      </c>
      <c r="AI400" s="25">
        <f t="shared" si="222"/>
        <v>0</v>
      </c>
      <c r="AJ400" s="25">
        <f t="shared" si="223"/>
        <v>0</v>
      </c>
      <c r="AK400" s="25">
        <f t="shared" si="224"/>
        <v>0</v>
      </c>
      <c r="AL400" s="25">
        <f t="shared" si="225"/>
        <v>0</v>
      </c>
      <c r="AM400" s="25">
        <f t="shared" si="226"/>
        <v>0</v>
      </c>
    </row>
    <row r="401" spans="1:39" x14ac:dyDescent="0.3">
      <c r="A401" s="30">
        <f t="shared" si="235"/>
        <v>392</v>
      </c>
      <c r="B401">
        <v>1452.2427949673054</v>
      </c>
      <c r="C401" s="5">
        <f t="shared" si="211"/>
        <v>295</v>
      </c>
      <c r="D401" s="6">
        <f t="shared" si="227"/>
        <v>1.0999999999999838E-2</v>
      </c>
      <c r="E401" s="7">
        <f t="shared" si="212"/>
        <v>9643699.2812308408</v>
      </c>
      <c r="F401" s="7">
        <f t="shared" si="228"/>
        <v>4297705.8506679153</v>
      </c>
      <c r="G401" s="7">
        <f t="shared" si="213"/>
        <v>15000</v>
      </c>
      <c r="H401" s="7">
        <f t="shared" si="204"/>
        <v>4154014.0705219903</v>
      </c>
      <c r="I401" s="14">
        <f t="shared" si="229"/>
        <v>10.328851382139375</v>
      </c>
      <c r="J401" s="14">
        <f t="shared" si="205"/>
        <v>16728.569932547794</v>
      </c>
      <c r="K401" s="18"/>
      <c r="L401" s="7">
        <f t="shared" si="214"/>
        <v>7542.4257517795395</v>
      </c>
      <c r="M401" s="7">
        <f t="shared" si="206"/>
        <v>2232558.0225267378</v>
      </c>
      <c r="N401" s="14">
        <f t="shared" si="230"/>
        <v>5.1936396433967804</v>
      </c>
      <c r="O401" s="13">
        <f t="shared" si="207"/>
        <v>10567.029552490243</v>
      </c>
      <c r="P401" s="7">
        <f t="shared" si="231"/>
        <v>15345892.531810544</v>
      </c>
      <c r="Q401" s="12">
        <f t="shared" si="236"/>
        <v>391</v>
      </c>
      <c r="R401" s="9">
        <v>1452.2427949673054</v>
      </c>
      <c r="S401" s="11">
        <f t="shared" si="237"/>
        <v>1.0999999999999838E-2</v>
      </c>
      <c r="T401" s="10">
        <f t="shared" si="232"/>
        <v>22503166.647901881</v>
      </c>
      <c r="U401" s="10">
        <f t="shared" si="208"/>
        <v>48800106.679548427</v>
      </c>
      <c r="V401" s="10">
        <f t="shared" si="233"/>
        <v>1000</v>
      </c>
      <c r="W401" s="10">
        <f t="shared" si="234"/>
        <v>885105.61333534098</v>
      </c>
      <c r="X401" s="9">
        <f t="shared" si="215"/>
        <v>0.6885900921426249</v>
      </c>
      <c r="Y401" s="9">
        <f>Y400+X401</f>
        <v>33603.958545132351</v>
      </c>
      <c r="AA401" s="10">
        <f t="shared" si="216"/>
        <v>7542.4257517795395</v>
      </c>
      <c r="AB401" s="10">
        <f>AB400+AA401</f>
        <v>2956630.8946975884</v>
      </c>
      <c r="AC401" s="23"/>
      <c r="AD401" s="25">
        <f t="shared" si="217"/>
        <v>-7542.4257517795395</v>
      </c>
      <c r="AE401" s="25">
        <f t="shared" si="218"/>
        <v>-7542.4257517795395</v>
      </c>
      <c r="AF401" s="25">
        <f t="shared" si="219"/>
        <v>-15000</v>
      </c>
      <c r="AG401" s="25">
        <f t="shared" si="220"/>
        <v>0</v>
      </c>
      <c r="AH401" s="25">
        <f t="shared" si="221"/>
        <v>0</v>
      </c>
      <c r="AI401" s="25">
        <f t="shared" si="222"/>
        <v>0</v>
      </c>
      <c r="AJ401" s="25">
        <f t="shared" si="223"/>
        <v>0</v>
      </c>
      <c r="AK401" s="25">
        <f t="shared" si="224"/>
        <v>0</v>
      </c>
      <c r="AL401" s="25">
        <f t="shared" si="225"/>
        <v>0</v>
      </c>
      <c r="AM401" s="25">
        <f t="shared" si="226"/>
        <v>0</v>
      </c>
    </row>
    <row r="402" spans="1:39" x14ac:dyDescent="0.3">
      <c r="A402" s="30">
        <f t="shared" si="235"/>
        <v>393</v>
      </c>
      <c r="B402">
        <v>1562.6132473848206</v>
      </c>
      <c r="C402" s="5">
        <f t="shared" si="211"/>
        <v>296</v>
      </c>
      <c r="D402" s="6">
        <f t="shared" si="227"/>
        <v>7.6000000000000026E-2</v>
      </c>
      <c r="E402" s="7">
        <f t="shared" si="212"/>
        <v>9731668.7212074753</v>
      </c>
      <c r="F402" s="7">
        <f t="shared" si="228"/>
        <v>4625407.4953186773</v>
      </c>
      <c r="G402" s="7">
        <f t="shared" si="213"/>
        <v>15000</v>
      </c>
      <c r="H402" s="7">
        <f t="shared" si="204"/>
        <v>4169014.0705219903</v>
      </c>
      <c r="I402" s="14">
        <f t="shared" si="229"/>
        <v>9.5993042584938415</v>
      </c>
      <c r="J402" s="14">
        <f t="shared" si="205"/>
        <v>16738.169236806287</v>
      </c>
      <c r="K402" s="18"/>
      <c r="L402" s="7">
        <f t="shared" si="214"/>
        <v>7542.4257517795395</v>
      </c>
      <c r="M402" s="7">
        <f t="shared" si="206"/>
        <v>2240100.4482785175</v>
      </c>
      <c r="N402" s="14">
        <f t="shared" si="230"/>
        <v>4.8268026425620638</v>
      </c>
      <c r="O402" s="13">
        <f t="shared" si="207"/>
        <v>10571.856355132804</v>
      </c>
      <c r="P402" s="7">
        <f t="shared" si="231"/>
        <v>16519722.789979925</v>
      </c>
      <c r="Q402" s="12">
        <f t="shared" si="236"/>
        <v>392</v>
      </c>
      <c r="R402" s="9">
        <v>1562.6132473848206</v>
      </c>
      <c r="S402" s="11">
        <f t="shared" si="237"/>
        <v>7.6000000000000026E-2</v>
      </c>
      <c r="T402" s="10">
        <f t="shared" si="232"/>
        <v>22698298.31593411</v>
      </c>
      <c r="U402" s="10">
        <f t="shared" si="208"/>
        <v>52509990.78719411</v>
      </c>
      <c r="V402" s="10">
        <f t="shared" si="233"/>
        <v>1000</v>
      </c>
      <c r="W402" s="10">
        <f t="shared" si="234"/>
        <v>886105.61333534098</v>
      </c>
      <c r="X402" s="9">
        <f t="shared" si="215"/>
        <v>0.63995361723292277</v>
      </c>
      <c r="Y402" s="9">
        <f>Y401+X402</f>
        <v>33604.598498749583</v>
      </c>
      <c r="AA402" s="10">
        <f t="shared" si="216"/>
        <v>7542.4257517795395</v>
      </c>
      <c r="AB402" s="10">
        <f>AB401+AA402</f>
        <v>2964173.3204493681</v>
      </c>
      <c r="AC402" s="23"/>
      <c r="AD402" s="25">
        <f t="shared" si="217"/>
        <v>-7542.4257517795395</v>
      </c>
      <c r="AE402" s="25">
        <f t="shared" si="218"/>
        <v>-7542.4257517795395</v>
      </c>
      <c r="AF402" s="25">
        <f t="shared" si="219"/>
        <v>-15000</v>
      </c>
      <c r="AG402" s="25">
        <f t="shared" si="220"/>
        <v>0</v>
      </c>
      <c r="AH402" s="25">
        <f t="shared" si="221"/>
        <v>0</v>
      </c>
      <c r="AI402" s="25">
        <f t="shared" si="222"/>
        <v>0</v>
      </c>
      <c r="AJ402" s="25">
        <f t="shared" si="223"/>
        <v>0</v>
      </c>
      <c r="AK402" s="25">
        <f t="shared" si="224"/>
        <v>0</v>
      </c>
      <c r="AL402" s="25">
        <f t="shared" si="225"/>
        <v>0</v>
      </c>
      <c r="AM402" s="25">
        <f t="shared" si="226"/>
        <v>0</v>
      </c>
    </row>
    <row r="403" spans="1:39" x14ac:dyDescent="0.3">
      <c r="A403" s="30">
        <f t="shared" si="235"/>
        <v>394</v>
      </c>
      <c r="B403">
        <v>1540.7366619214331</v>
      </c>
      <c r="C403" s="5">
        <f t="shared" si="211"/>
        <v>297</v>
      </c>
      <c r="D403" s="6">
        <f t="shared" si="227"/>
        <v>-1.4000000000000025E-2</v>
      </c>
      <c r="E403" s="7">
        <f t="shared" si="212"/>
        <v>9820371.2398505807</v>
      </c>
      <c r="F403" s="7">
        <f t="shared" si="228"/>
        <v>4561637.7903842153</v>
      </c>
      <c r="G403" s="7">
        <f t="shared" si="213"/>
        <v>15000</v>
      </c>
      <c r="H403" s="7">
        <f t="shared" si="204"/>
        <v>4184014.0705219903</v>
      </c>
      <c r="I403" s="14">
        <f t="shared" si="229"/>
        <v>9.7356026962412194</v>
      </c>
      <c r="J403" s="14">
        <f t="shared" si="205"/>
        <v>16747.904839502527</v>
      </c>
      <c r="K403" s="18"/>
      <c r="L403" s="7">
        <f t="shared" si="214"/>
        <v>7542.4257517795395</v>
      </c>
      <c r="M403" s="7">
        <f t="shared" si="206"/>
        <v>2247642.8740302972</v>
      </c>
      <c r="N403" s="14">
        <f t="shared" si="230"/>
        <v>4.8953373656816064</v>
      </c>
      <c r="O403" s="13">
        <f t="shared" si="207"/>
        <v>10576.751692498487</v>
      </c>
      <c r="P403" s="7">
        <f t="shared" si="231"/>
        <v>16295989.096671985</v>
      </c>
      <c r="Q403" s="12">
        <f t="shared" si="236"/>
        <v>393</v>
      </c>
      <c r="R403" s="9">
        <v>1540.7366619214331</v>
      </c>
      <c r="S403" s="11">
        <f t="shared" si="237"/>
        <v>-1.4000000000000025E-2</v>
      </c>
      <c r="T403" s="10">
        <f t="shared" si="232"/>
        <v>22895056.081199933</v>
      </c>
      <c r="U403" s="10">
        <f t="shared" si="208"/>
        <v>51775836.916173391</v>
      </c>
      <c r="V403" s="10">
        <f t="shared" si="233"/>
        <v>1000</v>
      </c>
      <c r="W403" s="10">
        <f t="shared" si="234"/>
        <v>887105.61333534098</v>
      </c>
      <c r="X403" s="9">
        <f t="shared" si="215"/>
        <v>0.64904017974941464</v>
      </c>
      <c r="Y403" s="9">
        <f>Y402+X403</f>
        <v>33605.247538929332</v>
      </c>
      <c r="AA403" s="10">
        <f t="shared" si="216"/>
        <v>7542.4257517795395</v>
      </c>
      <c r="AB403" s="10">
        <f>AB402+AA403</f>
        <v>2971715.7462011478</v>
      </c>
      <c r="AC403" s="23"/>
      <c r="AD403" s="25">
        <f t="shared" si="217"/>
        <v>-7542.4257517795395</v>
      </c>
      <c r="AE403" s="25">
        <f t="shared" si="218"/>
        <v>-7542.4257517795395</v>
      </c>
      <c r="AF403" s="25">
        <f t="shared" si="219"/>
        <v>-15000</v>
      </c>
      <c r="AG403" s="25">
        <f t="shared" si="220"/>
        <v>0</v>
      </c>
      <c r="AH403" s="25">
        <f t="shared" si="221"/>
        <v>0</v>
      </c>
      <c r="AI403" s="25">
        <f t="shared" si="222"/>
        <v>0</v>
      </c>
      <c r="AJ403" s="25">
        <f t="shared" si="223"/>
        <v>0</v>
      </c>
      <c r="AK403" s="25">
        <f t="shared" si="224"/>
        <v>0</v>
      </c>
      <c r="AL403" s="25">
        <f t="shared" si="225"/>
        <v>0</v>
      </c>
      <c r="AM403" s="25">
        <f t="shared" si="226"/>
        <v>0</v>
      </c>
    </row>
    <row r="404" spans="1:39" x14ac:dyDescent="0.3">
      <c r="A404" s="30">
        <f t="shared" si="235"/>
        <v>395</v>
      </c>
      <c r="B404">
        <v>1610.0698117078975</v>
      </c>
      <c r="C404" s="5">
        <f t="shared" si="211"/>
        <v>298</v>
      </c>
      <c r="D404" s="6">
        <f t="shared" si="227"/>
        <v>4.4999999999999971E-2</v>
      </c>
      <c r="E404" s="7">
        <f t="shared" si="212"/>
        <v>9909812.9461490456</v>
      </c>
      <c r="F404" s="7">
        <f t="shared" si="228"/>
        <v>4767956.4909515046</v>
      </c>
      <c r="G404" s="7">
        <f t="shared" si="213"/>
        <v>15000</v>
      </c>
      <c r="H404" s="7">
        <f t="shared" si="204"/>
        <v>4199014.0705219898</v>
      </c>
      <c r="I404" s="14">
        <f t="shared" si="229"/>
        <v>9.3163662164987748</v>
      </c>
      <c r="J404" s="14">
        <f t="shared" si="205"/>
        <v>16757.221205719026</v>
      </c>
      <c r="K404" s="18"/>
      <c r="L404" s="7">
        <f t="shared" si="214"/>
        <v>7542.4257517795395</v>
      </c>
      <c r="M404" s="7">
        <f t="shared" si="206"/>
        <v>2255185.2997820769</v>
      </c>
      <c r="N404" s="14">
        <f t="shared" si="230"/>
        <v>4.684533364288618</v>
      </c>
      <c r="O404" s="13">
        <f t="shared" si="207"/>
        <v>10581.436225862775</v>
      </c>
      <c r="P404" s="7">
        <f t="shared" si="231"/>
        <v>17036851.031774003</v>
      </c>
      <c r="Q404" s="12">
        <f t="shared" si="236"/>
        <v>394</v>
      </c>
      <c r="R404" s="9">
        <v>1610.0698117078975</v>
      </c>
      <c r="S404" s="11">
        <f t="shared" si="237"/>
        <v>4.4999999999999971E-2</v>
      </c>
      <c r="T404" s="10">
        <f t="shared" si="232"/>
        <v>23093453.494509649</v>
      </c>
      <c r="U404" s="10">
        <f t="shared" si="208"/>
        <v>54106794.577401191</v>
      </c>
      <c r="V404" s="10">
        <f t="shared" si="233"/>
        <v>1000</v>
      </c>
      <c r="W404" s="10">
        <f t="shared" si="234"/>
        <v>888105.61333534098</v>
      </c>
      <c r="X404" s="9">
        <f t="shared" si="215"/>
        <v>0.62109108109991829</v>
      </c>
      <c r="Y404" s="9">
        <f>Y403+X404</f>
        <v>33605.868630010431</v>
      </c>
      <c r="AA404" s="10">
        <f t="shared" si="216"/>
        <v>7542.4257517795395</v>
      </c>
      <c r="AB404" s="10">
        <f>AB403+AA404</f>
        <v>2979258.1719529275</v>
      </c>
      <c r="AC404" s="23"/>
      <c r="AD404" s="25">
        <f t="shared" si="217"/>
        <v>-7542.4257517795395</v>
      </c>
      <c r="AE404" s="25">
        <f t="shared" si="218"/>
        <v>-7542.4257517795395</v>
      </c>
      <c r="AF404" s="25">
        <f t="shared" si="219"/>
        <v>-15000</v>
      </c>
      <c r="AG404" s="25">
        <f t="shared" si="220"/>
        <v>0</v>
      </c>
      <c r="AH404" s="25">
        <f t="shared" si="221"/>
        <v>0</v>
      </c>
      <c r="AI404" s="25">
        <f t="shared" si="222"/>
        <v>0</v>
      </c>
      <c r="AJ404" s="25">
        <f t="shared" si="223"/>
        <v>0</v>
      </c>
      <c r="AK404" s="25">
        <f t="shared" si="224"/>
        <v>0</v>
      </c>
      <c r="AL404" s="25">
        <f t="shared" si="225"/>
        <v>0</v>
      </c>
      <c r="AM404" s="25">
        <f t="shared" si="226"/>
        <v>0</v>
      </c>
    </row>
    <row r="405" spans="1:39" x14ac:dyDescent="0.3">
      <c r="A405" s="30">
        <f t="shared" si="235"/>
        <v>396</v>
      </c>
      <c r="B405">
        <v>1616.5100909547291</v>
      </c>
      <c r="C405" s="5">
        <f t="shared" si="211"/>
        <v>299</v>
      </c>
      <c r="D405" s="6">
        <f t="shared" si="227"/>
        <v>3.9999999999999758E-3</v>
      </c>
      <c r="E405" s="7">
        <f t="shared" si="212"/>
        <v>10000000</v>
      </c>
      <c r="F405" s="7">
        <f t="shared" si="228"/>
        <v>4788032.3169153109</v>
      </c>
      <c r="G405" s="7">
        <f t="shared" si="213"/>
        <v>15000</v>
      </c>
      <c r="H405" s="7">
        <f t="shared" si="204"/>
        <v>4214014.0705219898</v>
      </c>
      <c r="I405" s="14">
        <f t="shared" si="229"/>
        <v>9.2792492196202936</v>
      </c>
      <c r="J405" s="14">
        <f t="shared" si="205"/>
        <v>16766.500454938647</v>
      </c>
      <c r="K405" s="18"/>
      <c r="L405" s="7">
        <f t="shared" si="214"/>
        <v>7542.4257517795395</v>
      </c>
      <c r="M405" s="7">
        <f t="shared" si="206"/>
        <v>2262727.7255338565</v>
      </c>
      <c r="N405" s="14">
        <f t="shared" si="230"/>
        <v>4.6658698847496201</v>
      </c>
      <c r="O405" s="13">
        <f t="shared" si="207"/>
        <v>10586.102095747525</v>
      </c>
      <c r="P405" s="7">
        <f t="shared" si="231"/>
        <v>17112540.861652881</v>
      </c>
      <c r="Q405" s="12">
        <f t="shared" si="236"/>
        <v>395</v>
      </c>
      <c r="R405" s="9">
        <v>1616.5100909547291</v>
      </c>
      <c r="S405" s="11">
        <f t="shared" si="237"/>
        <v>3.9999999999999758E-3</v>
      </c>
      <c r="T405" s="10">
        <f t="shared" si="232"/>
        <v>23293504.219596934</v>
      </c>
      <c r="U405" s="10">
        <f t="shared" si="208"/>
        <v>54324225.755710796</v>
      </c>
      <c r="V405" s="10">
        <f t="shared" si="233"/>
        <v>1000</v>
      </c>
      <c r="W405" s="10">
        <f t="shared" si="234"/>
        <v>889105.61333534098</v>
      </c>
      <c r="X405" s="9">
        <f t="shared" si="215"/>
        <v>0.61861661464135287</v>
      </c>
      <c r="Y405" s="9">
        <f>Y404+X405</f>
        <v>33606.487246625074</v>
      </c>
      <c r="AA405" s="10">
        <f t="shared" si="216"/>
        <v>7542.4257517795395</v>
      </c>
      <c r="AB405" s="10">
        <f>AB404+AA405</f>
        <v>2986800.5977047072</v>
      </c>
      <c r="AC405" s="23"/>
      <c r="AD405" s="25">
        <f t="shared" si="217"/>
        <v>10000000</v>
      </c>
      <c r="AE405" s="25">
        <f t="shared" si="218"/>
        <v>17112540.861652881</v>
      </c>
      <c r="AF405" s="25">
        <f t="shared" si="219"/>
        <v>4788032.3169153109</v>
      </c>
      <c r="AG405" s="25">
        <f t="shared" si="220"/>
        <v>10586.102095747525</v>
      </c>
      <c r="AH405" s="25">
        <f t="shared" si="221"/>
        <v>16766.500454938647</v>
      </c>
      <c r="AI405" s="25">
        <f t="shared" si="222"/>
        <v>10000000</v>
      </c>
      <c r="AJ405" s="25">
        <f t="shared" si="223"/>
        <v>17112540.861652881</v>
      </c>
      <c r="AK405" s="25">
        <f t="shared" si="224"/>
        <v>4788032.3169153109</v>
      </c>
      <c r="AL405" s="25">
        <f t="shared" si="225"/>
        <v>2262727.7255338565</v>
      </c>
      <c r="AM405" s="25">
        <f t="shared" si="226"/>
        <v>4214014.0705219898</v>
      </c>
    </row>
    <row r="406" spans="1:39" x14ac:dyDescent="0.3">
      <c r="S406" s="11"/>
      <c r="T406" s="10"/>
      <c r="U406" s="10"/>
      <c r="V406" s="10"/>
      <c r="W406" s="10"/>
      <c r="AA406" s="10"/>
      <c r="AB406" s="10"/>
      <c r="AC406" s="23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</row>
    <row r="407" spans="1:39" x14ac:dyDescent="0.3">
      <c r="S407" s="11"/>
      <c r="T407" s="10"/>
      <c r="U407" s="10"/>
      <c r="V407" s="10"/>
      <c r="W407" s="10"/>
      <c r="AA407" s="10"/>
      <c r="AB407" s="10"/>
      <c r="AC407" s="23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</row>
    <row r="408" spans="1:39" x14ac:dyDescent="0.3">
      <c r="S408" s="11"/>
      <c r="T408" s="10"/>
      <c r="U408" s="10"/>
      <c r="V408" s="10"/>
      <c r="W408" s="10"/>
      <c r="AA408" s="10"/>
      <c r="AB408" s="10"/>
      <c r="AC408" s="23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</row>
    <row r="409" spans="1:39" x14ac:dyDescent="0.3">
      <c r="S409" s="11"/>
      <c r="T409" s="10"/>
      <c r="U409" s="10"/>
      <c r="V409" s="10"/>
      <c r="W409" s="10"/>
      <c r="AA409" s="10"/>
      <c r="AB409" s="10"/>
      <c r="AC409" s="23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</row>
    <row r="410" spans="1:39" x14ac:dyDescent="0.3">
      <c r="S410" s="11"/>
      <c r="T410" s="10"/>
      <c r="U410" s="10"/>
      <c r="V410" s="10"/>
      <c r="W410" s="10"/>
      <c r="AA410" s="10"/>
      <c r="AB410" s="10"/>
      <c r="AC410" s="23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</row>
    <row r="411" spans="1:39" x14ac:dyDescent="0.3">
      <c r="S411" s="11"/>
      <c r="T411" s="10"/>
      <c r="U411" s="10"/>
      <c r="V411" s="10"/>
      <c r="W411" s="10"/>
      <c r="AA411" s="10"/>
      <c r="AB411" s="10"/>
      <c r="AC411" s="23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</row>
    <row r="412" spans="1:39" x14ac:dyDescent="0.3">
      <c r="S412" s="11"/>
      <c r="T412" s="10"/>
      <c r="U412" s="10"/>
      <c r="V412" s="10"/>
      <c r="W412" s="10"/>
      <c r="AA412" s="10"/>
      <c r="AB412" s="10"/>
      <c r="AC412" s="23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</row>
    <row r="413" spans="1:39" x14ac:dyDescent="0.3">
      <c r="S413" s="11"/>
      <c r="T413" s="10"/>
      <c r="U413" s="10"/>
      <c r="V413" s="10"/>
      <c r="W413" s="10"/>
      <c r="AA413" s="10"/>
      <c r="AB413" s="10"/>
      <c r="AC413" s="23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</row>
    <row r="414" spans="1:39" x14ac:dyDescent="0.3">
      <c r="S414" s="11"/>
      <c r="T414" s="10"/>
      <c r="U414" s="10"/>
      <c r="V414" s="10"/>
      <c r="W414" s="10"/>
      <c r="AA414" s="10"/>
      <c r="AB414" s="10"/>
      <c r="AC414" s="23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</row>
    <row r="415" spans="1:39" x14ac:dyDescent="0.3">
      <c r="S415" s="11"/>
      <c r="T415" s="10"/>
      <c r="U415" s="10"/>
      <c r="V415" s="10"/>
      <c r="W415" s="10"/>
      <c r="AA415" s="10"/>
      <c r="AB415" s="10"/>
      <c r="AC415" s="23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</row>
  </sheetData>
  <mergeCells count="5">
    <mergeCell ref="AI7:AK7"/>
    <mergeCell ref="AL7:AM7"/>
    <mergeCell ref="AG7:AH7"/>
    <mergeCell ref="F6:J6"/>
    <mergeCell ref="L6:P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415"/>
  <sheetViews>
    <sheetView workbookViewId="0">
      <pane ySplit="8" topLeftCell="A128" activePane="bottomLeft" state="frozen"/>
      <selection pane="bottomLeft" activeCell="I140" sqref="I140"/>
    </sheetView>
  </sheetViews>
  <sheetFormatPr defaultRowHeight="14.4" x14ac:dyDescent="0.3"/>
  <cols>
    <col min="1" max="1" width="4.109375" customWidth="1"/>
    <col min="3" max="3" width="8.88671875" style="5"/>
    <col min="4" max="4" width="8.88671875" style="6"/>
    <col min="5" max="5" width="10.109375" style="7" hidden="1" customWidth="1"/>
    <col min="6" max="6" width="10.33203125" style="7" hidden="1" customWidth="1"/>
    <col min="7" max="8" width="9.77734375" style="7" customWidth="1"/>
    <col min="9" max="9" width="7.88671875" style="7" bestFit="1" customWidth="1"/>
    <col min="10" max="10" width="9.77734375" style="7" hidden="1" customWidth="1"/>
    <col min="11" max="11" width="0.6640625" style="15" customWidth="1"/>
    <col min="12" max="12" width="9.77734375" style="7" customWidth="1"/>
    <col min="13" max="13" width="10" style="7" bestFit="1" customWidth="1"/>
    <col min="14" max="14" width="9.33203125" style="7" hidden="1" customWidth="1"/>
    <col min="15" max="15" width="9.6640625" style="7" hidden="1" customWidth="1"/>
    <col min="16" max="16" width="10.33203125" style="7" bestFit="1" customWidth="1"/>
    <col min="17" max="17" width="8.88671875" style="12" hidden="1" customWidth="1"/>
    <col min="18" max="19" width="8.88671875" style="9" hidden="1" customWidth="1"/>
    <col min="20" max="20" width="10.77734375" style="9" hidden="1" customWidth="1"/>
    <col min="21" max="21" width="10.44140625" style="9" hidden="1" customWidth="1"/>
    <col min="22" max="23" width="10" style="9" hidden="1" customWidth="1"/>
    <col min="24" max="24" width="0" style="9" hidden="1" customWidth="1"/>
    <col min="25" max="25" width="12" style="9" hidden="1" customWidth="1"/>
    <col min="26" max="26" width="1.33203125" style="9" hidden="1" customWidth="1"/>
    <col min="27" max="28" width="0" style="9" hidden="1" customWidth="1"/>
    <col min="29" max="29" width="0.6640625" style="17" customWidth="1"/>
    <col min="30" max="31" width="10.33203125" style="24" customWidth="1"/>
    <col min="32" max="32" width="10.6640625" style="24" customWidth="1"/>
    <col min="33" max="34" width="8.88671875" style="24" customWidth="1"/>
    <col min="35" max="37" width="10.33203125" style="24" customWidth="1"/>
    <col min="38" max="39" width="8.88671875" style="24" customWidth="1"/>
    <col min="40" max="40" width="0.6640625" style="17" customWidth="1"/>
  </cols>
  <sheetData>
    <row r="1" spans="1:42" hidden="1" x14ac:dyDescent="0.3">
      <c r="C1" s="6"/>
      <c r="Q1" s="8"/>
    </row>
    <row r="2" spans="1:42" hidden="1" x14ac:dyDescent="0.3">
      <c r="C2" s="6"/>
      <c r="F2"/>
      <c r="Q2" s="8"/>
      <c r="AI2" t="s">
        <v>2</v>
      </c>
      <c r="AL2" s="3">
        <f>Input!B2</f>
        <v>0.1</v>
      </c>
    </row>
    <row r="3" spans="1:42" hidden="1" x14ac:dyDescent="0.3">
      <c r="C3" s="6"/>
      <c r="Q3" s="8"/>
      <c r="AE3" s="27"/>
      <c r="AI3" t="s">
        <v>3</v>
      </c>
      <c r="AL3">
        <f>Input!B8</f>
        <v>1000</v>
      </c>
    </row>
    <row r="4" spans="1:42" hidden="1" x14ac:dyDescent="0.3">
      <c r="C4" s="6"/>
      <c r="Q4" s="8"/>
      <c r="AI4" t="s">
        <v>4</v>
      </c>
      <c r="AL4" s="4">
        <f>Input!B7</f>
        <v>7542.4257517795395</v>
      </c>
    </row>
    <row r="5" spans="1:42" x14ac:dyDescent="0.3">
      <c r="A5" s="68"/>
      <c r="B5" s="68" t="s">
        <v>45</v>
      </c>
      <c r="C5" s="69"/>
      <c r="D5" s="71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69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69"/>
      <c r="AF5" s="69"/>
      <c r="AG5" s="69"/>
      <c r="AH5" s="69"/>
      <c r="AI5" s="68" t="s">
        <v>5</v>
      </c>
      <c r="AJ5" s="69"/>
      <c r="AK5" s="69"/>
      <c r="AL5" s="68">
        <f>Input!B9</f>
        <v>15000</v>
      </c>
      <c r="AM5" s="69"/>
      <c r="AN5" s="68"/>
      <c r="AO5" s="68"/>
      <c r="AP5" s="68"/>
    </row>
    <row r="6" spans="1:42" x14ac:dyDescent="0.3">
      <c r="F6" s="212" t="s">
        <v>58</v>
      </c>
      <c r="G6" s="212"/>
      <c r="H6" s="212"/>
      <c r="I6" s="212"/>
      <c r="J6" s="212"/>
      <c r="K6" s="16"/>
      <c r="L6" s="212" t="s">
        <v>61</v>
      </c>
      <c r="M6" s="212"/>
      <c r="N6" s="212"/>
      <c r="O6" s="212"/>
      <c r="P6" s="212"/>
    </row>
    <row r="7" spans="1:42" x14ac:dyDescent="0.3">
      <c r="A7" s="19"/>
      <c r="B7" s="19" t="s">
        <v>24</v>
      </c>
      <c r="C7" s="20"/>
      <c r="D7" s="19" t="s">
        <v>7</v>
      </c>
      <c r="E7" s="19" t="s">
        <v>8</v>
      </c>
      <c r="F7" s="19" t="s">
        <v>8</v>
      </c>
      <c r="G7" s="19" t="s">
        <v>55</v>
      </c>
      <c r="H7" s="20" t="s">
        <v>10</v>
      </c>
      <c r="I7" s="20"/>
      <c r="J7" s="19" t="s">
        <v>10</v>
      </c>
      <c r="K7" s="17"/>
      <c r="L7" s="20" t="s">
        <v>62</v>
      </c>
      <c r="M7" s="20" t="s">
        <v>10</v>
      </c>
      <c r="N7" s="20" t="s">
        <v>11</v>
      </c>
      <c r="O7" s="19" t="s">
        <v>10</v>
      </c>
      <c r="P7" s="22" t="s">
        <v>8</v>
      </c>
      <c r="R7" s="9" t="s">
        <v>6</v>
      </c>
      <c r="S7" s="9" t="s">
        <v>7</v>
      </c>
      <c r="T7" s="9" t="s">
        <v>8</v>
      </c>
      <c r="U7" s="9" t="s">
        <v>8</v>
      </c>
      <c r="V7" s="9" t="s">
        <v>9</v>
      </c>
      <c r="W7" s="9" t="s">
        <v>10</v>
      </c>
      <c r="X7" s="9" t="s">
        <v>11</v>
      </c>
      <c r="Y7" s="9" t="s">
        <v>10</v>
      </c>
      <c r="AA7" s="9" t="s">
        <v>12</v>
      </c>
      <c r="AB7" s="9" t="s">
        <v>10</v>
      </c>
      <c r="AD7" s="60"/>
      <c r="AE7" s="60"/>
      <c r="AF7" s="60"/>
      <c r="AG7" s="213" t="s">
        <v>35</v>
      </c>
      <c r="AH7" s="213"/>
      <c r="AI7" s="213" t="s">
        <v>8</v>
      </c>
      <c r="AJ7" s="213"/>
      <c r="AK7" s="213"/>
      <c r="AL7" s="213" t="s">
        <v>33</v>
      </c>
      <c r="AM7" s="213"/>
    </row>
    <row r="8" spans="1:42" x14ac:dyDescent="0.3">
      <c r="A8" s="19" t="s">
        <v>23</v>
      </c>
      <c r="B8" s="19" t="s">
        <v>7</v>
      </c>
      <c r="C8" s="19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20" t="s">
        <v>17</v>
      </c>
      <c r="I8" s="20" t="s">
        <v>57</v>
      </c>
      <c r="J8" s="19" t="s">
        <v>19</v>
      </c>
      <c r="K8" s="17"/>
      <c r="L8" s="20" t="s">
        <v>17</v>
      </c>
      <c r="M8" s="20" t="s">
        <v>17</v>
      </c>
      <c r="N8" s="20" t="s">
        <v>18</v>
      </c>
      <c r="O8" s="19" t="s">
        <v>19</v>
      </c>
      <c r="P8" s="22" t="s">
        <v>16</v>
      </c>
      <c r="Q8" s="12" t="s">
        <v>13</v>
      </c>
      <c r="R8" s="9" t="s">
        <v>7</v>
      </c>
      <c r="S8" s="9" t="s">
        <v>14</v>
      </c>
      <c r="T8" s="9" t="s">
        <v>15</v>
      </c>
      <c r="U8" s="9" t="s">
        <v>16</v>
      </c>
      <c r="V8" s="9" t="s">
        <v>17</v>
      </c>
      <c r="W8" s="9" t="s">
        <v>17</v>
      </c>
      <c r="X8" s="9" t="s">
        <v>18</v>
      </c>
      <c r="Y8" s="9" t="s">
        <v>19</v>
      </c>
      <c r="AA8" s="9" t="s">
        <v>17</v>
      </c>
      <c r="AB8" s="9" t="s">
        <v>17</v>
      </c>
      <c r="AD8" s="20"/>
      <c r="AE8" s="60" t="s">
        <v>62</v>
      </c>
      <c r="AF8" s="60" t="s">
        <v>55</v>
      </c>
      <c r="AG8" s="60" t="s">
        <v>62</v>
      </c>
      <c r="AH8" s="60" t="s">
        <v>55</v>
      </c>
      <c r="AI8" s="60"/>
      <c r="AJ8" s="60" t="s">
        <v>62</v>
      </c>
      <c r="AK8" s="60" t="s">
        <v>55</v>
      </c>
      <c r="AL8" s="60" t="s">
        <v>62</v>
      </c>
      <c r="AM8" s="60" t="s">
        <v>9</v>
      </c>
    </row>
    <row r="9" spans="1:42" hidden="1" x14ac:dyDescent="0.3">
      <c r="C9"/>
      <c r="D9"/>
      <c r="E9"/>
      <c r="F9"/>
      <c r="G9"/>
      <c r="I9" s="5"/>
      <c r="J9" s="5"/>
      <c r="K9" s="16"/>
      <c r="L9" s="5"/>
      <c r="M9" s="5"/>
      <c r="N9" s="5"/>
      <c r="O9" s="5"/>
      <c r="P9" s="21"/>
    </row>
    <row r="10" spans="1:42" x14ac:dyDescent="0.3">
      <c r="A10" s="4">
        <v>1</v>
      </c>
      <c r="B10">
        <v>9.7151254555560751</v>
      </c>
      <c r="C10" s="5" t="str">
        <f t="shared" ref="C10:C73" si="0">IF(AND(A10&gt;=startm,A10&lt;=endm),A10-startm,"NA")</f>
        <v>NA</v>
      </c>
      <c r="D10" s="6" t="str">
        <f>IF(C10="NA","NA",IF(C10=0,0,(B10-B8)/B8))</f>
        <v>NA</v>
      </c>
      <c r="E10" s="7" t="str">
        <f t="shared" ref="E10:E73" si="1">IF(C10="NA","NA",IF(C10=0,typical,(1+return/12)*typical*((1+return/12)^C10-1)/(return/12)))</f>
        <v>NA</v>
      </c>
      <c r="F10" s="7" t="str">
        <f t="shared" ref="F10:F73" si="2">IF(C10="NA","NA",IF(C10=0,lumpsum*(1+D10),I9*(1+D10)))</f>
        <v>NA</v>
      </c>
      <c r="G10" s="7" t="str">
        <f t="shared" ref="G10:G73" si="3">IF(C10="NA","NA",IF(C10=0,lumpsum,0))</f>
        <v>NA</v>
      </c>
      <c r="H10" s="7" t="str">
        <f t="shared" ref="H10:H21" si="4">IF(C10="NA","NA",IF(H9="NA",G10,H9+G10))</f>
        <v>NA</v>
      </c>
      <c r="I10" s="7" t="str">
        <f t="shared" ref="I10:I73" si="5">IF(C10="NA","NA",IF(C10=0,lumpsum*(1+D10),I9*(1+D10)))</f>
        <v>NA</v>
      </c>
      <c r="J10" s="14"/>
      <c r="K10" s="18"/>
      <c r="L10" s="7" t="str">
        <f t="shared" ref="L10:L73" si="6">IF(C10="NA","NA",IF(C10&lt;lumpsum/stp,stp,0))</f>
        <v>NA</v>
      </c>
      <c r="M10" s="7" t="str">
        <f t="shared" ref="M10:M73" si="7">IF(C10="NA","NA",IF(M9="NA",L10,IF(M9=lumpsum,0,M9+L10)))</f>
        <v>NA</v>
      </c>
      <c r="N10" s="14"/>
      <c r="O10" s="13"/>
      <c r="P10" s="7" t="str">
        <f t="shared" ref="P10:P73" si="8">IF(C10="NA","NA",(IF(P9="NA",0,P9))*(1+D10)+L10)</f>
        <v>NA</v>
      </c>
      <c r="Q10" s="12">
        <v>0</v>
      </c>
      <c r="R10" s="9">
        <v>9.7151254555560751</v>
      </c>
      <c r="S10" s="9">
        <v>0</v>
      </c>
      <c r="T10" s="10">
        <f>typical</f>
        <v>7542.4257517795395</v>
      </c>
      <c r="U10" s="10">
        <f>typical</f>
        <v>7542.4257517795395</v>
      </c>
      <c r="V10" s="10">
        <f>typical</f>
        <v>7542.4257517795395</v>
      </c>
      <c r="W10" s="10">
        <f>V10</f>
        <v>7542.4257517795395</v>
      </c>
      <c r="X10" s="9">
        <f t="shared" ref="X10:X73" si="9">V10/R10</f>
        <v>776.35906878238302</v>
      </c>
      <c r="Y10" s="9">
        <f>X10</f>
        <v>776.35906878238302</v>
      </c>
      <c r="AA10" s="10">
        <f t="shared" ref="AA10:AA73" si="10">typical</f>
        <v>7542.4257517795395</v>
      </c>
      <c r="AB10" s="10">
        <f>AA10</f>
        <v>7542.4257517795395</v>
      </c>
      <c r="AC10" s="23"/>
      <c r="AD10" s="25" t="str">
        <f t="shared" ref="AD10:AD73" si="11">IF(A10=endm,E10,IF(C10="NA","NA",-typical))</f>
        <v>NA</v>
      </c>
      <c r="AE10" s="25" t="str">
        <f t="shared" ref="AE10:AE73" si="12">IF(A10=endm,P10,IF(C10="NA","NA",-typical))</f>
        <v>NA</v>
      </c>
      <c r="AF10" s="25" t="str">
        <f t="shared" ref="AF10:AF73" si="13">IF(A10=endm,F10,IF(C10="NA","NA",-G10))</f>
        <v>NA</v>
      </c>
      <c r="AG10" s="25">
        <f t="shared" ref="AG10:AG73" si="14">IF(A10=endm,O10,0)</f>
        <v>0</v>
      </c>
      <c r="AH10" s="25">
        <f t="shared" ref="AH10:AH73" si="15">IF(A10=endm,J10,0)</f>
        <v>0</v>
      </c>
      <c r="AI10" s="25">
        <f t="shared" ref="AI10:AI73" si="16">IF(A10=endm,E10,0)</f>
        <v>0</v>
      </c>
      <c r="AJ10" s="25">
        <f t="shared" ref="AJ10:AJ73" si="17">IF(A10=endm,P10,0)</f>
        <v>0</v>
      </c>
      <c r="AK10" s="25">
        <f t="shared" ref="AK10:AK73" si="18">IF(A10=endm,F10,0)</f>
        <v>0</v>
      </c>
      <c r="AL10" s="25">
        <f t="shared" ref="AL10:AL73" si="19">IF(C10=(lumpsum/stp)-1,M10,0)</f>
        <v>0</v>
      </c>
      <c r="AM10" s="25">
        <f t="shared" ref="AM10:AM73" si="20">IF(A10=endm,H10,0)</f>
        <v>0</v>
      </c>
    </row>
    <row r="11" spans="1:42" x14ac:dyDescent="0.3">
      <c r="A11" s="4">
        <f>A10+1</f>
        <v>2</v>
      </c>
      <c r="B11">
        <v>10.084300222867206</v>
      </c>
      <c r="C11" s="5" t="str">
        <f t="shared" si="0"/>
        <v>NA</v>
      </c>
      <c r="D11" s="6" t="str">
        <f t="shared" ref="D11:D74" si="21">IF(C11="NA","NA",IF(C11=0,0,(B11-B10)/B10))</f>
        <v>NA</v>
      </c>
      <c r="E11" s="7" t="str">
        <f t="shared" si="1"/>
        <v>NA</v>
      </c>
      <c r="F11" s="7" t="str">
        <f t="shared" si="2"/>
        <v>NA</v>
      </c>
      <c r="G11" s="7" t="str">
        <f t="shared" si="3"/>
        <v>NA</v>
      </c>
      <c r="H11" s="7" t="str">
        <f t="shared" si="4"/>
        <v>NA</v>
      </c>
      <c r="I11" s="7" t="str">
        <f t="shared" si="5"/>
        <v>NA</v>
      </c>
      <c r="J11" s="14"/>
      <c r="K11" s="18"/>
      <c r="L11" s="7" t="str">
        <f t="shared" si="6"/>
        <v>NA</v>
      </c>
      <c r="M11" s="7" t="str">
        <f t="shared" si="7"/>
        <v>NA</v>
      </c>
      <c r="N11" s="14"/>
      <c r="O11" s="13"/>
      <c r="P11" s="7" t="str">
        <f t="shared" si="8"/>
        <v>NA</v>
      </c>
      <c r="Q11" s="12">
        <f>Q10+1</f>
        <v>1</v>
      </c>
      <c r="R11" s="9">
        <v>10.084300222867206</v>
      </c>
      <c r="S11" s="11">
        <f>(R11-R10)/R10</f>
        <v>3.8000000000000034E-2</v>
      </c>
      <c r="T11" s="10">
        <f t="shared" ref="T11:T74" si="22">(1+return/12)*typical*((1+return/12)^Q11-1)/(return/12)</f>
        <v>7605.2792997110082</v>
      </c>
      <c r="U11" s="10">
        <f>U10*(1+S11)</f>
        <v>7829.0379303471618</v>
      </c>
      <c r="V11" s="10">
        <f t="shared" ref="V11:V74" si="23">IF((U11-T11)&gt;0,IF(typical-(U11-T11)&lt;min,min,typical-(U11-T11)),IF((U11-T11)&lt;0,IF(typical-(U11-T11)&gt;max,max,typical-(U11-T11)),IF((T11-U11)=0,min,)))</f>
        <v>7318.6671211433859</v>
      </c>
      <c r="W11" s="10">
        <f t="shared" ref="W11:W74" si="24">W10+V11</f>
        <v>14861.092872922925</v>
      </c>
      <c r="X11" s="9">
        <f t="shared" si="9"/>
        <v>725.74863494717681</v>
      </c>
      <c r="Y11" s="9">
        <f>Y10+X11</f>
        <v>1502.1077037295599</v>
      </c>
      <c r="AA11" s="10">
        <f t="shared" si="10"/>
        <v>7542.4257517795395</v>
      </c>
      <c r="AB11" s="10">
        <f>AB10+AA11</f>
        <v>15084.851503559079</v>
      </c>
      <c r="AC11" s="23"/>
      <c r="AD11" s="25" t="str">
        <f t="shared" si="11"/>
        <v>NA</v>
      </c>
      <c r="AE11" s="25" t="str">
        <f t="shared" si="12"/>
        <v>NA</v>
      </c>
      <c r="AF11" s="25" t="str">
        <f t="shared" si="13"/>
        <v>NA</v>
      </c>
      <c r="AG11" s="25">
        <f t="shared" si="14"/>
        <v>0</v>
      </c>
      <c r="AH11" s="25">
        <f t="shared" si="15"/>
        <v>0</v>
      </c>
      <c r="AI11" s="25">
        <f t="shared" si="16"/>
        <v>0</v>
      </c>
      <c r="AJ11" s="25">
        <f t="shared" si="17"/>
        <v>0</v>
      </c>
      <c r="AK11" s="25">
        <f t="shared" si="18"/>
        <v>0</v>
      </c>
      <c r="AL11" s="25">
        <f t="shared" si="19"/>
        <v>0</v>
      </c>
      <c r="AM11" s="25">
        <f t="shared" si="20"/>
        <v>0</v>
      </c>
    </row>
    <row r="12" spans="1:42" x14ac:dyDescent="0.3">
      <c r="A12" s="4">
        <f t="shared" ref="A12:A75" si="25">A11+1</f>
        <v>3</v>
      </c>
      <c r="B12">
        <v>10.114553123535806</v>
      </c>
      <c r="C12" s="5" t="str">
        <f t="shared" si="0"/>
        <v>NA</v>
      </c>
      <c r="D12" s="6" t="str">
        <f t="shared" si="21"/>
        <v>NA</v>
      </c>
      <c r="E12" s="7" t="str">
        <f t="shared" si="1"/>
        <v>NA</v>
      </c>
      <c r="F12" s="7" t="str">
        <f t="shared" si="2"/>
        <v>NA</v>
      </c>
      <c r="G12" s="7" t="str">
        <f t="shared" si="3"/>
        <v>NA</v>
      </c>
      <c r="H12" s="7" t="str">
        <f t="shared" si="4"/>
        <v>NA</v>
      </c>
      <c r="I12" s="7" t="str">
        <f t="shared" si="5"/>
        <v>NA</v>
      </c>
      <c r="J12" s="14"/>
      <c r="K12" s="18"/>
      <c r="L12" s="7" t="str">
        <f t="shared" si="6"/>
        <v>NA</v>
      </c>
      <c r="M12" s="7" t="str">
        <f t="shared" si="7"/>
        <v>NA</v>
      </c>
      <c r="N12" s="14"/>
      <c r="O12" s="13"/>
      <c r="P12" s="7" t="str">
        <f t="shared" si="8"/>
        <v>NA</v>
      </c>
      <c r="Q12" s="12">
        <f t="shared" ref="Q12:Q75" si="26">Q11+1</f>
        <v>2</v>
      </c>
      <c r="R12" s="9">
        <v>10.114553123535806</v>
      </c>
      <c r="S12" s="11">
        <f>(R12-R11)/R11</f>
        <v>2.9999999999998487E-3</v>
      </c>
      <c r="T12" s="10">
        <f t="shared" si="22"/>
        <v>15273.935926919619</v>
      </c>
      <c r="U12" s="10">
        <f>(U11+V11)*(1+S12)</f>
        <v>15193.148166645018</v>
      </c>
      <c r="V12" s="10">
        <f t="shared" si="23"/>
        <v>7623.2135120541407</v>
      </c>
      <c r="W12" s="10">
        <f t="shared" si="24"/>
        <v>22484.306384977066</v>
      </c>
      <c r="X12" s="9">
        <f t="shared" si="9"/>
        <v>753.6876240548379</v>
      </c>
      <c r="Y12" s="9">
        <f t="shared" ref="Y12:Y75" si="27">Y11+X12</f>
        <v>2255.7953277843981</v>
      </c>
      <c r="AA12" s="10">
        <f t="shared" si="10"/>
        <v>7542.4257517795395</v>
      </c>
      <c r="AB12" s="10">
        <f t="shared" ref="AB12:AB75" si="28">AB11+AA12</f>
        <v>22627.277255338617</v>
      </c>
      <c r="AC12" s="23"/>
      <c r="AD12" s="25" t="str">
        <f t="shared" si="11"/>
        <v>NA</v>
      </c>
      <c r="AE12" s="25" t="str">
        <f t="shared" si="12"/>
        <v>NA</v>
      </c>
      <c r="AF12" s="25" t="str">
        <f t="shared" si="13"/>
        <v>NA</v>
      </c>
      <c r="AG12" s="25">
        <f t="shared" si="14"/>
        <v>0</v>
      </c>
      <c r="AH12" s="25">
        <f t="shared" si="15"/>
        <v>0</v>
      </c>
      <c r="AI12" s="25">
        <f t="shared" si="16"/>
        <v>0</v>
      </c>
      <c r="AJ12" s="25">
        <f t="shared" si="17"/>
        <v>0</v>
      </c>
      <c r="AK12" s="25">
        <f t="shared" si="18"/>
        <v>0</v>
      </c>
      <c r="AL12" s="25">
        <f t="shared" si="19"/>
        <v>0</v>
      </c>
      <c r="AM12" s="25">
        <f t="shared" si="20"/>
        <v>0</v>
      </c>
    </row>
    <row r="13" spans="1:42" x14ac:dyDescent="0.3">
      <c r="A13" s="4">
        <f t="shared" si="25"/>
        <v>4</v>
      </c>
      <c r="B13">
        <v>10.013407592300448</v>
      </c>
      <c r="C13" s="5" t="str">
        <f t="shared" si="0"/>
        <v>NA</v>
      </c>
      <c r="D13" s="6" t="str">
        <f t="shared" si="21"/>
        <v>NA</v>
      </c>
      <c r="E13" s="7" t="str">
        <f t="shared" si="1"/>
        <v>NA</v>
      </c>
      <c r="F13" s="7" t="str">
        <f t="shared" si="2"/>
        <v>NA</v>
      </c>
      <c r="G13" s="7" t="str">
        <f t="shared" si="3"/>
        <v>NA</v>
      </c>
      <c r="H13" s="7" t="str">
        <f t="shared" si="4"/>
        <v>NA</v>
      </c>
      <c r="I13" s="7" t="str">
        <f t="shared" si="5"/>
        <v>NA</v>
      </c>
      <c r="J13" s="14"/>
      <c r="K13" s="18"/>
      <c r="L13" s="7" t="str">
        <f t="shared" si="6"/>
        <v>NA</v>
      </c>
      <c r="M13" s="7" t="str">
        <f t="shared" si="7"/>
        <v>NA</v>
      </c>
      <c r="N13" s="14"/>
      <c r="O13" s="13"/>
      <c r="P13" s="7" t="str">
        <f t="shared" si="8"/>
        <v>NA</v>
      </c>
      <c r="Q13" s="12">
        <f t="shared" si="26"/>
        <v>3</v>
      </c>
      <c r="R13" s="9">
        <v>10.013407592300448</v>
      </c>
      <c r="S13" s="11">
        <f>(R13-R12)/R12</f>
        <v>-1.0000000000000056E-2</v>
      </c>
      <c r="T13" s="10">
        <f t="shared" si="22"/>
        <v>23006.498026021571</v>
      </c>
      <c r="U13" s="10">
        <f>(U12+V12)*(1+S13)</f>
        <v>22588.198061912168</v>
      </c>
      <c r="V13" s="10">
        <f t="shared" si="23"/>
        <v>7960.7257158889424</v>
      </c>
      <c r="W13" s="10">
        <f t="shared" si="24"/>
        <v>30445.03210086601</v>
      </c>
      <c r="X13" s="9">
        <f t="shared" si="9"/>
        <v>795.00665907279529</v>
      </c>
      <c r="Y13" s="9">
        <f t="shared" si="27"/>
        <v>3050.8019868571932</v>
      </c>
      <c r="AA13" s="10">
        <f t="shared" si="10"/>
        <v>7542.4257517795395</v>
      </c>
      <c r="AB13" s="10">
        <f t="shared" si="28"/>
        <v>30169.703007118158</v>
      </c>
      <c r="AC13" s="23"/>
      <c r="AD13" s="25" t="str">
        <f t="shared" si="11"/>
        <v>NA</v>
      </c>
      <c r="AE13" s="25" t="str">
        <f t="shared" si="12"/>
        <v>NA</v>
      </c>
      <c r="AF13" s="25" t="str">
        <f t="shared" si="13"/>
        <v>NA</v>
      </c>
      <c r="AG13" s="25">
        <f t="shared" si="14"/>
        <v>0</v>
      </c>
      <c r="AH13" s="25">
        <f t="shared" si="15"/>
        <v>0</v>
      </c>
      <c r="AI13" s="25">
        <f t="shared" si="16"/>
        <v>0</v>
      </c>
      <c r="AJ13" s="25">
        <f t="shared" si="17"/>
        <v>0</v>
      </c>
      <c r="AK13" s="25">
        <f t="shared" si="18"/>
        <v>0</v>
      </c>
      <c r="AL13" s="25">
        <f t="shared" si="19"/>
        <v>0</v>
      </c>
      <c r="AM13" s="25">
        <f t="shared" si="20"/>
        <v>0</v>
      </c>
    </row>
    <row r="14" spans="1:42" x14ac:dyDescent="0.3">
      <c r="A14" s="4">
        <f t="shared" si="25"/>
        <v>5</v>
      </c>
      <c r="B14">
        <v>9.9132735163774424</v>
      </c>
      <c r="C14" s="5" t="str">
        <f t="shared" si="0"/>
        <v>NA</v>
      </c>
      <c r="D14" s="6" t="str">
        <f t="shared" si="21"/>
        <v>NA</v>
      </c>
      <c r="E14" s="7" t="str">
        <f t="shared" si="1"/>
        <v>NA</v>
      </c>
      <c r="F14" s="7" t="str">
        <f t="shared" si="2"/>
        <v>NA</v>
      </c>
      <c r="G14" s="7" t="str">
        <f t="shared" si="3"/>
        <v>NA</v>
      </c>
      <c r="H14" s="7" t="str">
        <f t="shared" si="4"/>
        <v>NA</v>
      </c>
      <c r="I14" s="7" t="str">
        <f t="shared" si="5"/>
        <v>NA</v>
      </c>
      <c r="J14" s="14"/>
      <c r="K14" s="18"/>
      <c r="L14" s="7" t="str">
        <f t="shared" si="6"/>
        <v>NA</v>
      </c>
      <c r="M14" s="7" t="str">
        <f t="shared" si="7"/>
        <v>NA</v>
      </c>
      <c r="N14" s="14"/>
      <c r="O14" s="13"/>
      <c r="P14" s="7" t="str">
        <f t="shared" si="8"/>
        <v>NA</v>
      </c>
      <c r="Q14" s="12">
        <f t="shared" si="26"/>
        <v>4</v>
      </c>
      <c r="R14" s="9">
        <v>9.9132735163774424</v>
      </c>
      <c r="S14" s="11">
        <f t="shared" ref="S14:S77" si="29">(R14-R13)/R13</f>
        <v>-1.000000000000009E-2</v>
      </c>
      <c r="T14" s="10">
        <f t="shared" si="22"/>
        <v>30803.498142616067</v>
      </c>
      <c r="U14" s="10">
        <f t="shared" ref="U14:U77" si="30">(U13+V13)*(1+S14)</f>
        <v>30243.434540023092</v>
      </c>
      <c r="V14" s="10">
        <f t="shared" si="23"/>
        <v>8102.4893543725138</v>
      </c>
      <c r="W14" s="10">
        <f t="shared" si="24"/>
        <v>38547.521455238522</v>
      </c>
      <c r="X14" s="9">
        <f t="shared" si="9"/>
        <v>817.33741543463088</v>
      </c>
      <c r="Y14" s="9">
        <f t="shared" si="27"/>
        <v>3868.1394022918239</v>
      </c>
      <c r="AA14" s="10">
        <f t="shared" si="10"/>
        <v>7542.4257517795395</v>
      </c>
      <c r="AB14" s="10">
        <f t="shared" si="28"/>
        <v>37712.128758897699</v>
      </c>
      <c r="AC14" s="23"/>
      <c r="AD14" s="25" t="str">
        <f t="shared" si="11"/>
        <v>NA</v>
      </c>
      <c r="AE14" s="25" t="str">
        <f t="shared" si="12"/>
        <v>NA</v>
      </c>
      <c r="AF14" s="25" t="str">
        <f t="shared" si="13"/>
        <v>NA</v>
      </c>
      <c r="AG14" s="25">
        <f t="shared" si="14"/>
        <v>0</v>
      </c>
      <c r="AH14" s="25">
        <f t="shared" si="15"/>
        <v>0</v>
      </c>
      <c r="AI14" s="25">
        <f t="shared" si="16"/>
        <v>0</v>
      </c>
      <c r="AJ14" s="25">
        <f t="shared" si="17"/>
        <v>0</v>
      </c>
      <c r="AK14" s="25">
        <f t="shared" si="18"/>
        <v>0</v>
      </c>
      <c r="AL14" s="25">
        <f t="shared" si="19"/>
        <v>0</v>
      </c>
      <c r="AM14" s="25">
        <f t="shared" si="20"/>
        <v>0</v>
      </c>
    </row>
    <row r="15" spans="1:42" x14ac:dyDescent="0.3">
      <c r="A15" s="4">
        <f t="shared" si="25"/>
        <v>6</v>
      </c>
      <c r="B15">
        <v>9.6158753108861195</v>
      </c>
      <c r="C15" s="5" t="str">
        <f t="shared" si="0"/>
        <v>NA</v>
      </c>
      <c r="D15" s="6" t="str">
        <f t="shared" si="21"/>
        <v>NA</v>
      </c>
      <c r="E15" s="7" t="str">
        <f t="shared" si="1"/>
        <v>NA</v>
      </c>
      <c r="F15" s="7" t="str">
        <f t="shared" si="2"/>
        <v>NA</v>
      </c>
      <c r="G15" s="7" t="str">
        <f t="shared" si="3"/>
        <v>NA</v>
      </c>
      <c r="H15" s="7" t="str">
        <f t="shared" si="4"/>
        <v>NA</v>
      </c>
      <c r="I15" s="7" t="str">
        <f t="shared" si="5"/>
        <v>NA</v>
      </c>
      <c r="J15" s="14"/>
      <c r="K15" s="18"/>
      <c r="L15" s="7" t="str">
        <f t="shared" si="6"/>
        <v>NA</v>
      </c>
      <c r="M15" s="7" t="str">
        <f t="shared" si="7"/>
        <v>NA</v>
      </c>
      <c r="N15" s="14"/>
      <c r="O15" s="13"/>
      <c r="P15" s="7" t="str">
        <f t="shared" si="8"/>
        <v>NA</v>
      </c>
      <c r="Q15" s="12">
        <f t="shared" si="26"/>
        <v>5</v>
      </c>
      <c r="R15" s="9">
        <v>9.6158753108861195</v>
      </c>
      <c r="S15" s="11">
        <f t="shared" si="29"/>
        <v>-2.9999999999999961E-2</v>
      </c>
      <c r="T15" s="10">
        <f t="shared" si="22"/>
        <v>38665.473260182145</v>
      </c>
      <c r="U15" s="10">
        <f t="shared" si="30"/>
        <v>37195.546177563745</v>
      </c>
      <c r="V15" s="10">
        <f t="shared" si="23"/>
        <v>9012.3528343979397</v>
      </c>
      <c r="W15" s="10">
        <f t="shared" si="24"/>
        <v>47559.874289636464</v>
      </c>
      <c r="X15" s="9">
        <f t="shared" si="9"/>
        <v>937.23686539436164</v>
      </c>
      <c r="Y15" s="9">
        <f t="shared" si="27"/>
        <v>4805.3762676861852</v>
      </c>
      <c r="AA15" s="10">
        <f t="shared" si="10"/>
        <v>7542.4257517795395</v>
      </c>
      <c r="AB15" s="10">
        <f t="shared" si="28"/>
        <v>45254.554510677241</v>
      </c>
      <c r="AC15" s="23"/>
      <c r="AD15" s="25" t="str">
        <f t="shared" si="11"/>
        <v>NA</v>
      </c>
      <c r="AE15" s="25" t="str">
        <f t="shared" si="12"/>
        <v>NA</v>
      </c>
      <c r="AF15" s="25" t="str">
        <f t="shared" si="13"/>
        <v>NA</v>
      </c>
      <c r="AG15" s="25">
        <f t="shared" si="14"/>
        <v>0</v>
      </c>
      <c r="AH15" s="25">
        <f t="shared" si="15"/>
        <v>0</v>
      </c>
      <c r="AI15" s="25">
        <f t="shared" si="16"/>
        <v>0</v>
      </c>
      <c r="AJ15" s="25">
        <f t="shared" si="17"/>
        <v>0</v>
      </c>
      <c r="AK15" s="25">
        <f t="shared" si="18"/>
        <v>0</v>
      </c>
      <c r="AL15" s="25">
        <f t="shared" si="19"/>
        <v>0</v>
      </c>
      <c r="AM15" s="25">
        <f t="shared" si="20"/>
        <v>0</v>
      </c>
    </row>
    <row r="16" spans="1:42" x14ac:dyDescent="0.3">
      <c r="A16" s="4">
        <f t="shared" si="25"/>
        <v>7</v>
      </c>
      <c r="B16">
        <v>10.125516702363083</v>
      </c>
      <c r="C16" s="5" t="str">
        <f t="shared" si="0"/>
        <v>NA</v>
      </c>
      <c r="D16" s="6" t="str">
        <f t="shared" si="21"/>
        <v>NA</v>
      </c>
      <c r="E16" s="7" t="str">
        <f t="shared" si="1"/>
        <v>NA</v>
      </c>
      <c r="F16" s="7" t="str">
        <f t="shared" si="2"/>
        <v>NA</v>
      </c>
      <c r="G16" s="7" t="str">
        <f t="shared" si="3"/>
        <v>NA</v>
      </c>
      <c r="H16" s="7" t="str">
        <f t="shared" si="4"/>
        <v>NA</v>
      </c>
      <c r="I16" s="7" t="str">
        <f t="shared" si="5"/>
        <v>NA</v>
      </c>
      <c r="J16" s="14"/>
      <c r="K16" s="18"/>
      <c r="L16" s="7" t="str">
        <f t="shared" si="6"/>
        <v>NA</v>
      </c>
      <c r="M16" s="7" t="str">
        <f t="shared" si="7"/>
        <v>NA</v>
      </c>
      <c r="N16" s="14"/>
      <c r="O16" s="13"/>
      <c r="P16" s="7" t="str">
        <f t="shared" si="8"/>
        <v>NA</v>
      </c>
      <c r="Q16" s="12">
        <f t="shared" si="26"/>
        <v>6</v>
      </c>
      <c r="R16" s="9">
        <v>10.125516702363083</v>
      </c>
      <c r="S16" s="11">
        <f t="shared" si="29"/>
        <v>5.2999999999999867E-2</v>
      </c>
      <c r="T16" s="10">
        <f t="shared" si="22"/>
        <v>46592.964837061445</v>
      </c>
      <c r="U16" s="10">
        <f t="shared" si="30"/>
        <v>48656.917659595652</v>
      </c>
      <c r="V16" s="10">
        <f t="shared" si="23"/>
        <v>5478.4729292453321</v>
      </c>
      <c r="W16" s="10">
        <f t="shared" si="24"/>
        <v>53038.347218881798</v>
      </c>
      <c r="X16" s="9">
        <f t="shared" si="9"/>
        <v>541.05613474192103</v>
      </c>
      <c r="Y16" s="9">
        <f t="shared" si="27"/>
        <v>5346.4324024281059</v>
      </c>
      <c r="AA16" s="10">
        <f t="shared" si="10"/>
        <v>7542.4257517795395</v>
      </c>
      <c r="AB16" s="10">
        <f t="shared" si="28"/>
        <v>52796.980262456782</v>
      </c>
      <c r="AC16" s="23"/>
      <c r="AD16" s="25" t="str">
        <f t="shared" si="11"/>
        <v>NA</v>
      </c>
      <c r="AE16" s="25" t="str">
        <f t="shared" si="12"/>
        <v>NA</v>
      </c>
      <c r="AF16" s="25" t="str">
        <f t="shared" si="13"/>
        <v>NA</v>
      </c>
      <c r="AG16" s="25">
        <f t="shared" si="14"/>
        <v>0</v>
      </c>
      <c r="AH16" s="25">
        <f t="shared" si="15"/>
        <v>0</v>
      </c>
      <c r="AI16" s="25">
        <f t="shared" si="16"/>
        <v>0</v>
      </c>
      <c r="AJ16" s="25">
        <f t="shared" si="17"/>
        <v>0</v>
      </c>
      <c r="AK16" s="25">
        <f t="shared" si="18"/>
        <v>0</v>
      </c>
      <c r="AL16" s="25">
        <f t="shared" si="19"/>
        <v>0</v>
      </c>
      <c r="AM16" s="25">
        <f t="shared" si="20"/>
        <v>0</v>
      </c>
    </row>
    <row r="17" spans="1:39" x14ac:dyDescent="0.3">
      <c r="A17" s="4">
        <f t="shared" si="25"/>
        <v>8</v>
      </c>
      <c r="B17">
        <v>11.077315272385214</v>
      </c>
      <c r="C17" s="5" t="str">
        <f t="shared" si="0"/>
        <v>NA</v>
      </c>
      <c r="D17" s="6" t="str">
        <f t="shared" si="21"/>
        <v>NA</v>
      </c>
      <c r="E17" s="7" t="str">
        <f t="shared" si="1"/>
        <v>NA</v>
      </c>
      <c r="F17" s="7" t="str">
        <f t="shared" si="2"/>
        <v>NA</v>
      </c>
      <c r="G17" s="7" t="str">
        <f t="shared" si="3"/>
        <v>NA</v>
      </c>
      <c r="H17" s="7" t="str">
        <f t="shared" si="4"/>
        <v>NA</v>
      </c>
      <c r="I17" s="7" t="str">
        <f t="shared" si="5"/>
        <v>NA</v>
      </c>
      <c r="J17" s="14"/>
      <c r="K17" s="18"/>
      <c r="L17" s="7" t="str">
        <f t="shared" si="6"/>
        <v>NA</v>
      </c>
      <c r="M17" s="7" t="str">
        <f t="shared" si="7"/>
        <v>NA</v>
      </c>
      <c r="N17" s="14"/>
      <c r="O17" s="13"/>
      <c r="P17" s="7" t="str">
        <f t="shared" si="8"/>
        <v>NA</v>
      </c>
      <c r="Q17" s="12">
        <f t="shared" si="26"/>
        <v>7</v>
      </c>
      <c r="R17" s="9">
        <v>11.077315272385214</v>
      </c>
      <c r="S17" s="11">
        <f t="shared" si="29"/>
        <v>9.4000000000000125E-2</v>
      </c>
      <c r="T17" s="10">
        <f t="shared" si="22"/>
        <v>54586.518843747828</v>
      </c>
      <c r="U17" s="10">
        <f t="shared" si="30"/>
        <v>59224.117304192041</v>
      </c>
      <c r="V17" s="10">
        <f t="shared" si="23"/>
        <v>2904.8272913353267</v>
      </c>
      <c r="W17" s="10">
        <f t="shared" si="24"/>
        <v>55943.174510217126</v>
      </c>
      <c r="X17" s="9">
        <f t="shared" si="9"/>
        <v>262.23206796116108</v>
      </c>
      <c r="Y17" s="9">
        <f t="shared" si="27"/>
        <v>5608.6644703892671</v>
      </c>
      <c r="AA17" s="10">
        <f t="shared" si="10"/>
        <v>7542.4257517795395</v>
      </c>
      <c r="AB17" s="10">
        <f t="shared" si="28"/>
        <v>60339.406014236323</v>
      </c>
      <c r="AC17" s="23"/>
      <c r="AD17" s="25" t="str">
        <f t="shared" si="11"/>
        <v>NA</v>
      </c>
      <c r="AE17" s="25" t="str">
        <f t="shared" si="12"/>
        <v>NA</v>
      </c>
      <c r="AF17" s="25" t="str">
        <f t="shared" si="13"/>
        <v>NA</v>
      </c>
      <c r="AG17" s="25">
        <f t="shared" si="14"/>
        <v>0</v>
      </c>
      <c r="AH17" s="25">
        <f t="shared" si="15"/>
        <v>0</v>
      </c>
      <c r="AI17" s="25">
        <f t="shared" si="16"/>
        <v>0</v>
      </c>
      <c r="AJ17" s="25">
        <f t="shared" si="17"/>
        <v>0</v>
      </c>
      <c r="AK17" s="25">
        <f t="shared" si="18"/>
        <v>0</v>
      </c>
      <c r="AL17" s="25">
        <f t="shared" si="19"/>
        <v>0</v>
      </c>
      <c r="AM17" s="25">
        <f t="shared" si="20"/>
        <v>0</v>
      </c>
    </row>
    <row r="18" spans="1:39" x14ac:dyDescent="0.3">
      <c r="A18" s="4">
        <f t="shared" si="25"/>
        <v>9</v>
      </c>
      <c r="B18">
        <v>10.578836085127879</v>
      </c>
      <c r="C18" s="5" t="str">
        <f t="shared" si="0"/>
        <v>NA</v>
      </c>
      <c r="D18" s="6" t="str">
        <f t="shared" si="21"/>
        <v>NA</v>
      </c>
      <c r="E18" s="7" t="str">
        <f t="shared" si="1"/>
        <v>NA</v>
      </c>
      <c r="F18" s="7" t="str">
        <f t="shared" si="2"/>
        <v>NA</v>
      </c>
      <c r="G18" s="7" t="str">
        <f t="shared" si="3"/>
        <v>NA</v>
      </c>
      <c r="H18" s="7" t="str">
        <f t="shared" si="4"/>
        <v>NA</v>
      </c>
      <c r="I18" s="7" t="str">
        <f t="shared" si="5"/>
        <v>NA</v>
      </c>
      <c r="J18" s="14"/>
      <c r="K18" s="18"/>
      <c r="L18" s="7" t="str">
        <f t="shared" si="6"/>
        <v>NA</v>
      </c>
      <c r="M18" s="7" t="str">
        <f t="shared" si="7"/>
        <v>NA</v>
      </c>
      <c r="N18" s="14"/>
      <c r="O18" s="13"/>
      <c r="P18" s="7" t="str">
        <f t="shared" si="8"/>
        <v>NA</v>
      </c>
      <c r="Q18" s="12">
        <f t="shared" si="26"/>
        <v>8</v>
      </c>
      <c r="R18" s="9">
        <v>10.578836085127879</v>
      </c>
      <c r="S18" s="11">
        <f t="shared" si="29"/>
        <v>-4.5000000000000005E-2</v>
      </c>
      <c r="T18" s="10">
        <f t="shared" si="22"/>
        <v>62646.685800490181</v>
      </c>
      <c r="U18" s="10">
        <f t="shared" si="30"/>
        <v>59333.142088728637</v>
      </c>
      <c r="V18" s="10">
        <f t="shared" si="23"/>
        <v>10855.969463541083</v>
      </c>
      <c r="W18" s="10">
        <f t="shared" si="24"/>
        <v>66799.143973758211</v>
      </c>
      <c r="X18" s="9">
        <f t="shared" si="9"/>
        <v>1026.1969630858359</v>
      </c>
      <c r="Y18" s="9">
        <f t="shared" si="27"/>
        <v>6634.8614334751028</v>
      </c>
      <c r="AA18" s="10">
        <f t="shared" si="10"/>
        <v>7542.4257517795395</v>
      </c>
      <c r="AB18" s="10">
        <f t="shared" si="28"/>
        <v>67881.831766015865</v>
      </c>
      <c r="AC18" s="23"/>
      <c r="AD18" s="25" t="str">
        <f t="shared" si="11"/>
        <v>NA</v>
      </c>
      <c r="AE18" s="25" t="str">
        <f t="shared" si="12"/>
        <v>NA</v>
      </c>
      <c r="AF18" s="25" t="str">
        <f t="shared" si="13"/>
        <v>NA</v>
      </c>
      <c r="AG18" s="25">
        <f t="shared" si="14"/>
        <v>0</v>
      </c>
      <c r="AH18" s="25">
        <f t="shared" si="15"/>
        <v>0</v>
      </c>
      <c r="AI18" s="25">
        <f t="shared" si="16"/>
        <v>0</v>
      </c>
      <c r="AJ18" s="25">
        <f t="shared" si="17"/>
        <v>0</v>
      </c>
      <c r="AK18" s="25">
        <f t="shared" si="18"/>
        <v>0</v>
      </c>
      <c r="AL18" s="25">
        <f t="shared" si="19"/>
        <v>0</v>
      </c>
      <c r="AM18" s="25">
        <f t="shared" si="20"/>
        <v>0</v>
      </c>
    </row>
    <row r="19" spans="1:39" x14ac:dyDescent="0.3">
      <c r="A19" s="4">
        <f t="shared" si="25"/>
        <v>10</v>
      </c>
      <c r="B19">
        <v>10.303786346914555</v>
      </c>
      <c r="C19" s="5" t="str">
        <f t="shared" si="0"/>
        <v>NA</v>
      </c>
      <c r="D19" s="6" t="str">
        <f t="shared" si="21"/>
        <v>NA</v>
      </c>
      <c r="E19" s="7" t="str">
        <f t="shared" si="1"/>
        <v>NA</v>
      </c>
      <c r="F19" s="7" t="str">
        <f t="shared" si="2"/>
        <v>NA</v>
      </c>
      <c r="G19" s="7" t="str">
        <f t="shared" si="3"/>
        <v>NA</v>
      </c>
      <c r="H19" s="7" t="str">
        <f t="shared" si="4"/>
        <v>NA</v>
      </c>
      <c r="I19" s="7" t="str">
        <f t="shared" si="5"/>
        <v>NA</v>
      </c>
      <c r="J19" s="14"/>
      <c r="K19" s="18"/>
      <c r="L19" s="7" t="str">
        <f t="shared" si="6"/>
        <v>NA</v>
      </c>
      <c r="M19" s="7" t="str">
        <f t="shared" si="7"/>
        <v>NA</v>
      </c>
      <c r="N19" s="14"/>
      <c r="O19" s="13"/>
      <c r="P19" s="7" t="str">
        <f t="shared" si="8"/>
        <v>NA</v>
      </c>
      <c r="Q19" s="12">
        <f t="shared" si="26"/>
        <v>9</v>
      </c>
      <c r="R19" s="9">
        <v>10.303786346914555</v>
      </c>
      <c r="S19" s="11">
        <f t="shared" si="29"/>
        <v>-2.5999999999999954E-2</v>
      </c>
      <c r="T19" s="10">
        <f t="shared" si="22"/>
        <v>70774.020815205207</v>
      </c>
      <c r="U19" s="10">
        <f t="shared" si="30"/>
        <v>68364.194651910715</v>
      </c>
      <c r="V19" s="10">
        <f t="shared" si="23"/>
        <v>9952.2519150740318</v>
      </c>
      <c r="W19" s="10">
        <f t="shared" si="24"/>
        <v>76751.395888832238</v>
      </c>
      <c r="X19" s="9">
        <f t="shared" si="9"/>
        <v>965.88298514693201</v>
      </c>
      <c r="Y19" s="9">
        <f t="shared" si="27"/>
        <v>7600.7444186220346</v>
      </c>
      <c r="AA19" s="10">
        <f t="shared" si="10"/>
        <v>7542.4257517795395</v>
      </c>
      <c r="AB19" s="10">
        <f t="shared" si="28"/>
        <v>75424.257517795399</v>
      </c>
      <c r="AC19" s="23"/>
      <c r="AD19" s="25" t="str">
        <f t="shared" si="11"/>
        <v>NA</v>
      </c>
      <c r="AE19" s="25" t="str">
        <f t="shared" si="12"/>
        <v>NA</v>
      </c>
      <c r="AF19" s="25" t="str">
        <f t="shared" si="13"/>
        <v>NA</v>
      </c>
      <c r="AG19" s="25">
        <f t="shared" si="14"/>
        <v>0</v>
      </c>
      <c r="AH19" s="25">
        <f t="shared" si="15"/>
        <v>0</v>
      </c>
      <c r="AI19" s="25">
        <f t="shared" si="16"/>
        <v>0</v>
      </c>
      <c r="AJ19" s="25">
        <f t="shared" si="17"/>
        <v>0</v>
      </c>
      <c r="AK19" s="25">
        <f t="shared" si="18"/>
        <v>0</v>
      </c>
      <c r="AL19" s="25">
        <f t="shared" si="19"/>
        <v>0</v>
      </c>
      <c r="AM19" s="25">
        <f t="shared" si="20"/>
        <v>0</v>
      </c>
    </row>
    <row r="20" spans="1:39" x14ac:dyDescent="0.3">
      <c r="A20" s="4">
        <f t="shared" si="25"/>
        <v>11</v>
      </c>
      <c r="B20">
        <v>11.025051391198573</v>
      </c>
      <c r="C20" s="5" t="str">
        <f t="shared" si="0"/>
        <v>NA</v>
      </c>
      <c r="D20" s="6" t="str">
        <f t="shared" si="21"/>
        <v>NA</v>
      </c>
      <c r="E20" s="7" t="str">
        <f t="shared" si="1"/>
        <v>NA</v>
      </c>
      <c r="F20" s="7" t="str">
        <f t="shared" si="2"/>
        <v>NA</v>
      </c>
      <c r="G20" s="7" t="str">
        <f t="shared" si="3"/>
        <v>NA</v>
      </c>
      <c r="H20" s="7" t="str">
        <f t="shared" si="4"/>
        <v>NA</v>
      </c>
      <c r="I20" s="7" t="str">
        <f t="shared" si="5"/>
        <v>NA</v>
      </c>
      <c r="J20" s="14"/>
      <c r="K20" s="18"/>
      <c r="L20" s="7" t="str">
        <f t="shared" si="6"/>
        <v>NA</v>
      </c>
      <c r="M20" s="7" t="str">
        <f t="shared" si="7"/>
        <v>NA</v>
      </c>
      <c r="N20" s="14"/>
      <c r="O20" s="13"/>
      <c r="P20" s="7" t="str">
        <f t="shared" si="8"/>
        <v>NA</v>
      </c>
      <c r="Q20" s="12">
        <f t="shared" si="26"/>
        <v>10</v>
      </c>
      <c r="R20" s="9">
        <v>11.025051391198573</v>
      </c>
      <c r="S20" s="11">
        <f t="shared" si="29"/>
        <v>7.0000000000000007E-2</v>
      </c>
      <c r="T20" s="10">
        <f t="shared" si="22"/>
        <v>78969.083621709666</v>
      </c>
      <c r="U20" s="10">
        <f t="shared" si="30"/>
        <v>83798.597826673678</v>
      </c>
      <c r="V20" s="10">
        <f t="shared" si="23"/>
        <v>2712.9115468155269</v>
      </c>
      <c r="W20" s="10">
        <f t="shared" si="24"/>
        <v>79464.307435647759</v>
      </c>
      <c r="X20" s="9">
        <f t="shared" si="9"/>
        <v>246.06792753648983</v>
      </c>
      <c r="Y20" s="9">
        <f t="shared" si="27"/>
        <v>7846.8123461585246</v>
      </c>
      <c r="AA20" s="10">
        <f t="shared" si="10"/>
        <v>7542.4257517795395</v>
      </c>
      <c r="AB20" s="10">
        <f t="shared" si="28"/>
        <v>82966.683269574933</v>
      </c>
      <c r="AC20" s="23"/>
      <c r="AD20" s="25" t="str">
        <f t="shared" si="11"/>
        <v>NA</v>
      </c>
      <c r="AE20" s="25" t="str">
        <f t="shared" si="12"/>
        <v>NA</v>
      </c>
      <c r="AF20" s="25" t="str">
        <f t="shared" si="13"/>
        <v>NA</v>
      </c>
      <c r="AG20" s="25">
        <f t="shared" si="14"/>
        <v>0</v>
      </c>
      <c r="AH20" s="25">
        <f t="shared" si="15"/>
        <v>0</v>
      </c>
      <c r="AI20" s="25">
        <f t="shared" si="16"/>
        <v>0</v>
      </c>
      <c r="AJ20" s="25">
        <f t="shared" si="17"/>
        <v>0</v>
      </c>
      <c r="AK20" s="25">
        <f t="shared" si="18"/>
        <v>0</v>
      </c>
      <c r="AL20" s="25">
        <f t="shared" si="19"/>
        <v>0</v>
      </c>
      <c r="AM20" s="25">
        <f t="shared" si="20"/>
        <v>0</v>
      </c>
    </row>
    <row r="21" spans="1:39" x14ac:dyDescent="0.3">
      <c r="A21" s="4">
        <f t="shared" si="25"/>
        <v>12</v>
      </c>
      <c r="B21">
        <v>11.664504371888091</v>
      </c>
      <c r="C21" s="5" t="str">
        <f t="shared" si="0"/>
        <v>NA</v>
      </c>
      <c r="D21" s="6" t="str">
        <f t="shared" si="21"/>
        <v>NA</v>
      </c>
      <c r="E21" s="7" t="str">
        <f t="shared" si="1"/>
        <v>NA</v>
      </c>
      <c r="F21" s="7" t="str">
        <f t="shared" si="2"/>
        <v>NA</v>
      </c>
      <c r="G21" s="7" t="str">
        <f t="shared" si="3"/>
        <v>NA</v>
      </c>
      <c r="H21" s="7" t="str">
        <f t="shared" si="4"/>
        <v>NA</v>
      </c>
      <c r="I21" s="7" t="str">
        <f t="shared" si="5"/>
        <v>NA</v>
      </c>
      <c r="J21" s="14"/>
      <c r="K21" s="18"/>
      <c r="L21" s="7" t="str">
        <f t="shared" si="6"/>
        <v>NA</v>
      </c>
      <c r="M21" s="7" t="str">
        <f t="shared" si="7"/>
        <v>NA</v>
      </c>
      <c r="N21" s="14"/>
      <c r="O21" s="13"/>
      <c r="P21" s="7" t="str">
        <f t="shared" si="8"/>
        <v>NA</v>
      </c>
      <c r="Q21" s="12">
        <f t="shared" si="26"/>
        <v>11</v>
      </c>
      <c r="R21" s="9">
        <v>11.664504371888091</v>
      </c>
      <c r="S21" s="11">
        <f t="shared" si="29"/>
        <v>5.8000000000000024E-2</v>
      </c>
      <c r="T21" s="10">
        <f t="shared" si="22"/>
        <v>87232.438618268163</v>
      </c>
      <c r="U21" s="10">
        <f t="shared" si="30"/>
        <v>91529.176917151577</v>
      </c>
      <c r="V21" s="10">
        <f t="shared" si="23"/>
        <v>3245.6874528961253</v>
      </c>
      <c r="W21" s="10">
        <f t="shared" si="24"/>
        <v>82709.994888543879</v>
      </c>
      <c r="X21" s="9">
        <f t="shared" si="9"/>
        <v>278.25335302872861</v>
      </c>
      <c r="Y21" s="9">
        <f t="shared" si="27"/>
        <v>8125.0656991872529</v>
      </c>
      <c r="AA21" s="10">
        <f t="shared" si="10"/>
        <v>7542.4257517795395</v>
      </c>
      <c r="AB21" s="10">
        <f t="shared" si="28"/>
        <v>90509.109021354467</v>
      </c>
      <c r="AC21" s="23"/>
      <c r="AD21" s="25" t="str">
        <f t="shared" si="11"/>
        <v>NA</v>
      </c>
      <c r="AE21" s="25" t="str">
        <f t="shared" si="12"/>
        <v>NA</v>
      </c>
      <c r="AF21" s="25" t="str">
        <f t="shared" si="13"/>
        <v>NA</v>
      </c>
      <c r="AG21" s="25">
        <f t="shared" si="14"/>
        <v>0</v>
      </c>
      <c r="AH21" s="25">
        <f t="shared" si="15"/>
        <v>0</v>
      </c>
      <c r="AI21" s="25">
        <f t="shared" si="16"/>
        <v>0</v>
      </c>
      <c r="AJ21" s="25">
        <f t="shared" si="17"/>
        <v>0</v>
      </c>
      <c r="AK21" s="25">
        <f t="shared" si="18"/>
        <v>0</v>
      </c>
      <c r="AL21" s="25">
        <f t="shared" si="19"/>
        <v>0</v>
      </c>
      <c r="AM21" s="25">
        <f t="shared" si="20"/>
        <v>0</v>
      </c>
    </row>
    <row r="22" spans="1:39" x14ac:dyDescent="0.3">
      <c r="A22" s="4">
        <f t="shared" si="25"/>
        <v>13</v>
      </c>
      <c r="B22">
        <v>11.536194823797322</v>
      </c>
      <c r="C22" s="5" t="str">
        <f t="shared" si="0"/>
        <v>NA</v>
      </c>
      <c r="D22" s="6" t="str">
        <f t="shared" si="21"/>
        <v>NA</v>
      </c>
      <c r="E22" s="7" t="str">
        <f t="shared" si="1"/>
        <v>NA</v>
      </c>
      <c r="F22" s="7" t="str">
        <f t="shared" si="2"/>
        <v>NA</v>
      </c>
      <c r="G22" s="7" t="str">
        <f t="shared" si="3"/>
        <v>NA</v>
      </c>
      <c r="H22" s="7" t="str">
        <f>IF(C22="NA","NA",IF(H21="NA",G22,H21+G22))</f>
        <v>NA</v>
      </c>
      <c r="I22" s="7" t="str">
        <f t="shared" si="5"/>
        <v>NA</v>
      </c>
      <c r="J22" s="14"/>
      <c r="K22" s="18"/>
      <c r="L22" s="7" t="str">
        <f t="shared" si="6"/>
        <v>NA</v>
      </c>
      <c r="M22" s="7" t="str">
        <f t="shared" si="7"/>
        <v>NA</v>
      </c>
      <c r="N22" s="14"/>
      <c r="O22" s="13"/>
      <c r="P22" s="7" t="str">
        <f t="shared" si="8"/>
        <v>NA</v>
      </c>
      <c r="Q22" s="12">
        <f t="shared" si="26"/>
        <v>12</v>
      </c>
      <c r="R22" s="9">
        <v>11.536194823797322</v>
      </c>
      <c r="S22" s="11">
        <f t="shared" si="29"/>
        <v>-1.0999999999999999E-2</v>
      </c>
      <c r="T22" s="10">
        <f t="shared" si="22"/>
        <v>95564.654906464842</v>
      </c>
      <c r="U22" s="10">
        <f t="shared" si="30"/>
        <v>93732.340861977165</v>
      </c>
      <c r="V22" s="10">
        <f t="shared" si="23"/>
        <v>9374.7397962672167</v>
      </c>
      <c r="W22" s="10">
        <f t="shared" si="24"/>
        <v>92084.73468481109</v>
      </c>
      <c r="X22" s="9">
        <f t="shared" si="9"/>
        <v>812.63709043198799</v>
      </c>
      <c r="Y22" s="9">
        <f t="shared" si="27"/>
        <v>8937.7027896192412</v>
      </c>
      <c r="AA22" s="10">
        <f t="shared" si="10"/>
        <v>7542.4257517795395</v>
      </c>
      <c r="AB22" s="10">
        <f t="shared" si="28"/>
        <v>98051.534773134001</v>
      </c>
      <c r="AC22" s="23"/>
      <c r="AD22" s="25" t="str">
        <f t="shared" si="11"/>
        <v>NA</v>
      </c>
      <c r="AE22" s="25" t="str">
        <f t="shared" si="12"/>
        <v>NA</v>
      </c>
      <c r="AF22" s="25" t="str">
        <f t="shared" si="13"/>
        <v>NA</v>
      </c>
      <c r="AG22" s="25">
        <f t="shared" si="14"/>
        <v>0</v>
      </c>
      <c r="AH22" s="25">
        <f t="shared" si="15"/>
        <v>0</v>
      </c>
      <c r="AI22" s="25">
        <f t="shared" si="16"/>
        <v>0</v>
      </c>
      <c r="AJ22" s="25">
        <f t="shared" si="17"/>
        <v>0</v>
      </c>
      <c r="AK22" s="25">
        <f t="shared" si="18"/>
        <v>0</v>
      </c>
      <c r="AL22" s="25">
        <f t="shared" si="19"/>
        <v>0</v>
      </c>
      <c r="AM22" s="25">
        <f t="shared" si="20"/>
        <v>0</v>
      </c>
    </row>
    <row r="23" spans="1:39" x14ac:dyDescent="0.3">
      <c r="A23" s="4">
        <f t="shared" si="25"/>
        <v>14</v>
      </c>
      <c r="B23">
        <v>12.470626604524904</v>
      </c>
      <c r="C23" s="5" t="str">
        <f t="shared" si="0"/>
        <v>NA</v>
      </c>
      <c r="D23" s="6" t="str">
        <f t="shared" si="21"/>
        <v>NA</v>
      </c>
      <c r="E23" s="7" t="str">
        <f t="shared" si="1"/>
        <v>NA</v>
      </c>
      <c r="F23" s="7" t="str">
        <f t="shared" si="2"/>
        <v>NA</v>
      </c>
      <c r="G23" s="7" t="str">
        <f t="shared" si="3"/>
        <v>NA</v>
      </c>
      <c r="H23" s="7" t="str">
        <f t="shared" ref="H23:H86" si="31">IF(C23="NA","NA",IF(H22="NA",G23,H22+G23))</f>
        <v>NA</v>
      </c>
      <c r="I23" s="7" t="str">
        <f t="shared" si="5"/>
        <v>NA</v>
      </c>
      <c r="J23" s="14"/>
      <c r="K23" s="18"/>
      <c r="L23" s="7" t="str">
        <f t="shared" si="6"/>
        <v>NA</v>
      </c>
      <c r="M23" s="7" t="str">
        <f t="shared" si="7"/>
        <v>NA</v>
      </c>
      <c r="N23" s="14"/>
      <c r="O23" s="13"/>
      <c r="P23" s="7" t="str">
        <f t="shared" si="8"/>
        <v>NA</v>
      </c>
      <c r="Q23" s="12">
        <f t="shared" si="26"/>
        <v>13</v>
      </c>
      <c r="R23" s="9">
        <v>12.470626604524904</v>
      </c>
      <c r="S23" s="11">
        <f t="shared" si="29"/>
        <v>8.0999999999999919E-2</v>
      </c>
      <c r="T23" s="10">
        <f t="shared" si="22"/>
        <v>103966.30633039618</v>
      </c>
      <c r="U23" s="10">
        <f t="shared" si="30"/>
        <v>111458.75419156217</v>
      </c>
      <c r="V23" s="10">
        <f t="shared" si="23"/>
        <v>1000</v>
      </c>
      <c r="W23" s="10">
        <f t="shared" si="24"/>
        <v>93084.73468481109</v>
      </c>
      <c r="X23" s="9">
        <f t="shared" si="9"/>
        <v>80.188432523282756</v>
      </c>
      <c r="Y23" s="9">
        <f t="shared" si="27"/>
        <v>9017.8912221425235</v>
      </c>
      <c r="AA23" s="10">
        <f t="shared" si="10"/>
        <v>7542.4257517795395</v>
      </c>
      <c r="AB23" s="10">
        <f t="shared" si="28"/>
        <v>105593.96052491353</v>
      </c>
      <c r="AC23" s="23"/>
      <c r="AD23" s="25" t="str">
        <f t="shared" si="11"/>
        <v>NA</v>
      </c>
      <c r="AE23" s="25" t="str">
        <f t="shared" si="12"/>
        <v>NA</v>
      </c>
      <c r="AF23" s="25" t="str">
        <f t="shared" si="13"/>
        <v>NA</v>
      </c>
      <c r="AG23" s="25">
        <f t="shared" si="14"/>
        <v>0</v>
      </c>
      <c r="AH23" s="25">
        <f t="shared" si="15"/>
        <v>0</v>
      </c>
      <c r="AI23" s="25">
        <f t="shared" si="16"/>
        <v>0</v>
      </c>
      <c r="AJ23" s="25">
        <f t="shared" si="17"/>
        <v>0</v>
      </c>
      <c r="AK23" s="25">
        <f t="shared" si="18"/>
        <v>0</v>
      </c>
      <c r="AL23" s="25">
        <f t="shared" si="19"/>
        <v>0</v>
      </c>
      <c r="AM23" s="25">
        <f t="shared" si="20"/>
        <v>0</v>
      </c>
    </row>
    <row r="24" spans="1:39" x14ac:dyDescent="0.3">
      <c r="A24" s="4">
        <f t="shared" si="25"/>
        <v>15</v>
      </c>
      <c r="B24">
        <v>13.642865505350246</v>
      </c>
      <c r="C24" s="5" t="str">
        <f t="shared" si="0"/>
        <v>NA</v>
      </c>
      <c r="D24" s="6" t="str">
        <f t="shared" si="21"/>
        <v>NA</v>
      </c>
      <c r="E24" s="7" t="str">
        <f t="shared" si="1"/>
        <v>NA</v>
      </c>
      <c r="F24" s="7" t="str">
        <f t="shared" si="2"/>
        <v>NA</v>
      </c>
      <c r="G24" s="7" t="str">
        <f t="shared" si="3"/>
        <v>NA</v>
      </c>
      <c r="H24" s="7" t="str">
        <f t="shared" si="31"/>
        <v>NA</v>
      </c>
      <c r="I24" s="7" t="str">
        <f t="shared" si="5"/>
        <v>NA</v>
      </c>
      <c r="J24" s="14"/>
      <c r="K24" s="18"/>
      <c r="L24" s="7" t="str">
        <f t="shared" si="6"/>
        <v>NA</v>
      </c>
      <c r="M24" s="7" t="str">
        <f t="shared" si="7"/>
        <v>NA</v>
      </c>
      <c r="N24" s="14"/>
      <c r="O24" s="13"/>
      <c r="P24" s="7" t="str">
        <f t="shared" si="8"/>
        <v>NA</v>
      </c>
      <c r="Q24" s="12">
        <f t="shared" si="26"/>
        <v>14</v>
      </c>
      <c r="R24" s="9">
        <v>13.642865505350246</v>
      </c>
      <c r="S24" s="11">
        <f t="shared" si="29"/>
        <v>9.4000000000000042E-2</v>
      </c>
      <c r="T24" s="10">
        <f t="shared" si="22"/>
        <v>112437.97151619391</v>
      </c>
      <c r="U24" s="10">
        <f t="shared" si="30"/>
        <v>123029.87708556902</v>
      </c>
      <c r="V24" s="10">
        <f t="shared" si="23"/>
        <v>1000</v>
      </c>
      <c r="W24" s="10">
        <f t="shared" si="24"/>
        <v>94084.73468481109</v>
      </c>
      <c r="X24" s="9">
        <f t="shared" si="9"/>
        <v>73.29838439056924</v>
      </c>
      <c r="Y24" s="9">
        <f t="shared" si="27"/>
        <v>9091.189606533093</v>
      </c>
      <c r="AA24" s="10">
        <f t="shared" si="10"/>
        <v>7542.4257517795395</v>
      </c>
      <c r="AB24" s="10">
        <f t="shared" si="28"/>
        <v>113136.38627669307</v>
      </c>
      <c r="AC24" s="23"/>
      <c r="AD24" s="25" t="str">
        <f t="shared" si="11"/>
        <v>NA</v>
      </c>
      <c r="AE24" s="25" t="str">
        <f t="shared" si="12"/>
        <v>NA</v>
      </c>
      <c r="AF24" s="25" t="str">
        <f t="shared" si="13"/>
        <v>NA</v>
      </c>
      <c r="AG24" s="25">
        <f t="shared" si="14"/>
        <v>0</v>
      </c>
      <c r="AH24" s="25">
        <f t="shared" si="15"/>
        <v>0</v>
      </c>
      <c r="AI24" s="25">
        <f t="shared" si="16"/>
        <v>0</v>
      </c>
      <c r="AJ24" s="25">
        <f t="shared" si="17"/>
        <v>0</v>
      </c>
      <c r="AK24" s="25">
        <f t="shared" si="18"/>
        <v>0</v>
      </c>
      <c r="AL24" s="25">
        <f t="shared" si="19"/>
        <v>0</v>
      </c>
      <c r="AM24" s="25">
        <f t="shared" si="20"/>
        <v>0</v>
      </c>
    </row>
    <row r="25" spans="1:39" x14ac:dyDescent="0.3">
      <c r="A25" s="4">
        <f t="shared" si="25"/>
        <v>16</v>
      </c>
      <c r="B25">
        <v>14.652437552746164</v>
      </c>
      <c r="C25" s="5" t="str">
        <f t="shared" si="0"/>
        <v>NA</v>
      </c>
      <c r="D25" s="6" t="str">
        <f t="shared" si="21"/>
        <v>NA</v>
      </c>
      <c r="E25" s="7" t="str">
        <f t="shared" si="1"/>
        <v>NA</v>
      </c>
      <c r="F25" s="7" t="str">
        <f t="shared" si="2"/>
        <v>NA</v>
      </c>
      <c r="G25" s="7" t="str">
        <f t="shared" si="3"/>
        <v>NA</v>
      </c>
      <c r="H25" s="7" t="str">
        <f t="shared" si="31"/>
        <v>NA</v>
      </c>
      <c r="I25" s="7" t="str">
        <f t="shared" si="5"/>
        <v>NA</v>
      </c>
      <c r="J25" s="14"/>
      <c r="K25" s="18"/>
      <c r="L25" s="7" t="str">
        <f t="shared" si="6"/>
        <v>NA</v>
      </c>
      <c r="M25" s="7" t="str">
        <f t="shared" si="7"/>
        <v>NA</v>
      </c>
      <c r="N25" s="14"/>
      <c r="O25" s="13"/>
      <c r="P25" s="7" t="str">
        <f t="shared" si="8"/>
        <v>NA</v>
      </c>
      <c r="Q25" s="12">
        <f t="shared" si="26"/>
        <v>15</v>
      </c>
      <c r="R25" s="9">
        <v>14.652437552746164</v>
      </c>
      <c r="S25" s="11">
        <f t="shared" si="29"/>
        <v>7.4000000000000038E-2</v>
      </c>
      <c r="T25" s="10">
        <f t="shared" si="22"/>
        <v>120980.23391187321</v>
      </c>
      <c r="U25" s="10">
        <f t="shared" si="30"/>
        <v>133208.08798990113</v>
      </c>
      <c r="V25" s="10">
        <f t="shared" si="23"/>
        <v>1000</v>
      </c>
      <c r="W25" s="10">
        <f t="shared" si="24"/>
        <v>95084.73468481109</v>
      </c>
      <c r="X25" s="9">
        <f t="shared" si="9"/>
        <v>68.248030158816803</v>
      </c>
      <c r="Y25" s="9">
        <f t="shared" si="27"/>
        <v>9159.4376366919096</v>
      </c>
      <c r="AA25" s="10">
        <f t="shared" si="10"/>
        <v>7542.4257517795395</v>
      </c>
      <c r="AB25" s="10">
        <f t="shared" si="28"/>
        <v>120678.8120284726</v>
      </c>
      <c r="AC25" s="23"/>
      <c r="AD25" s="25" t="str">
        <f t="shared" si="11"/>
        <v>NA</v>
      </c>
      <c r="AE25" s="25" t="str">
        <f t="shared" si="12"/>
        <v>NA</v>
      </c>
      <c r="AF25" s="25" t="str">
        <f t="shared" si="13"/>
        <v>NA</v>
      </c>
      <c r="AG25" s="25">
        <f t="shared" si="14"/>
        <v>0</v>
      </c>
      <c r="AH25" s="25">
        <f t="shared" si="15"/>
        <v>0</v>
      </c>
      <c r="AI25" s="25">
        <f t="shared" si="16"/>
        <v>0</v>
      </c>
      <c r="AJ25" s="25">
        <f t="shared" si="17"/>
        <v>0</v>
      </c>
      <c r="AK25" s="25">
        <f t="shared" si="18"/>
        <v>0</v>
      </c>
      <c r="AL25" s="25">
        <f t="shared" si="19"/>
        <v>0</v>
      </c>
      <c r="AM25" s="25">
        <f t="shared" si="20"/>
        <v>0</v>
      </c>
    </row>
    <row r="26" spans="1:39" x14ac:dyDescent="0.3">
      <c r="A26" s="4">
        <f t="shared" si="25"/>
        <v>17</v>
      </c>
      <c r="B26">
        <v>13.919815675108856</v>
      </c>
      <c r="C26" s="5" t="str">
        <f t="shared" si="0"/>
        <v>NA</v>
      </c>
      <c r="D26" s="6" t="str">
        <f t="shared" si="21"/>
        <v>NA</v>
      </c>
      <c r="E26" s="7" t="str">
        <f t="shared" si="1"/>
        <v>NA</v>
      </c>
      <c r="F26" s="7" t="str">
        <f t="shared" si="2"/>
        <v>NA</v>
      </c>
      <c r="G26" s="7" t="str">
        <f t="shared" si="3"/>
        <v>NA</v>
      </c>
      <c r="H26" s="7" t="str">
        <f t="shared" si="31"/>
        <v>NA</v>
      </c>
      <c r="I26" s="7" t="str">
        <f t="shared" si="5"/>
        <v>NA</v>
      </c>
      <c r="J26" s="14"/>
      <c r="K26" s="18"/>
      <c r="L26" s="7" t="str">
        <f t="shared" si="6"/>
        <v>NA</v>
      </c>
      <c r="M26" s="7" t="str">
        <f t="shared" si="7"/>
        <v>NA</v>
      </c>
      <c r="N26" s="14"/>
      <c r="O26" s="13"/>
      <c r="P26" s="7" t="str">
        <f t="shared" si="8"/>
        <v>NA</v>
      </c>
      <c r="Q26" s="12">
        <f t="shared" si="26"/>
        <v>16</v>
      </c>
      <c r="R26" s="9">
        <v>13.919815675108856</v>
      </c>
      <c r="S26" s="11">
        <f t="shared" si="29"/>
        <v>-5.0000000000000024E-2</v>
      </c>
      <c r="T26" s="10">
        <f t="shared" si="22"/>
        <v>129593.6818275165</v>
      </c>
      <c r="U26" s="10">
        <f t="shared" si="30"/>
        <v>127497.68359040607</v>
      </c>
      <c r="V26" s="10">
        <f t="shared" si="23"/>
        <v>9638.4239888899665</v>
      </c>
      <c r="W26" s="10">
        <f t="shared" si="24"/>
        <v>104723.15867370105</v>
      </c>
      <c r="X26" s="9">
        <f t="shared" si="9"/>
        <v>692.42468534444811</v>
      </c>
      <c r="Y26" s="9">
        <f t="shared" si="27"/>
        <v>9851.862322036357</v>
      </c>
      <c r="AA26" s="10">
        <f t="shared" si="10"/>
        <v>7542.4257517795395</v>
      </c>
      <c r="AB26" s="10">
        <f t="shared" si="28"/>
        <v>128221.23778025214</v>
      </c>
      <c r="AC26" s="23"/>
      <c r="AD26" s="25" t="str">
        <f t="shared" si="11"/>
        <v>NA</v>
      </c>
      <c r="AE26" s="25" t="str">
        <f t="shared" si="12"/>
        <v>NA</v>
      </c>
      <c r="AF26" s="25" t="str">
        <f t="shared" si="13"/>
        <v>NA</v>
      </c>
      <c r="AG26" s="25">
        <f t="shared" si="14"/>
        <v>0</v>
      </c>
      <c r="AH26" s="25">
        <f t="shared" si="15"/>
        <v>0</v>
      </c>
      <c r="AI26" s="25">
        <f t="shared" si="16"/>
        <v>0</v>
      </c>
      <c r="AJ26" s="25">
        <f t="shared" si="17"/>
        <v>0</v>
      </c>
      <c r="AK26" s="25">
        <f t="shared" si="18"/>
        <v>0</v>
      </c>
      <c r="AL26" s="25">
        <f t="shared" si="19"/>
        <v>0</v>
      </c>
      <c r="AM26" s="25">
        <f t="shared" si="20"/>
        <v>0</v>
      </c>
    </row>
    <row r="27" spans="1:39" x14ac:dyDescent="0.3">
      <c r="A27" s="4">
        <f t="shared" si="25"/>
        <v>18</v>
      </c>
      <c r="B27">
        <v>16.634179731755083</v>
      </c>
      <c r="C27" s="5" t="str">
        <f t="shared" si="0"/>
        <v>NA</v>
      </c>
      <c r="D27" s="6" t="str">
        <f t="shared" si="21"/>
        <v>NA</v>
      </c>
      <c r="E27" s="7" t="str">
        <f t="shared" si="1"/>
        <v>NA</v>
      </c>
      <c r="F27" s="7" t="str">
        <f t="shared" si="2"/>
        <v>NA</v>
      </c>
      <c r="G27" s="7" t="str">
        <f t="shared" si="3"/>
        <v>NA</v>
      </c>
      <c r="H27" s="7" t="str">
        <f t="shared" si="31"/>
        <v>NA</v>
      </c>
      <c r="I27" s="7" t="str">
        <f t="shared" si="5"/>
        <v>NA</v>
      </c>
      <c r="J27" s="14"/>
      <c r="K27" s="18"/>
      <c r="L27" s="7" t="str">
        <f t="shared" si="6"/>
        <v>NA</v>
      </c>
      <c r="M27" s="7" t="str">
        <f t="shared" si="7"/>
        <v>NA</v>
      </c>
      <c r="N27" s="14"/>
      <c r="O27" s="13"/>
      <c r="P27" s="7" t="str">
        <f t="shared" si="8"/>
        <v>NA</v>
      </c>
      <c r="Q27" s="12">
        <f t="shared" si="26"/>
        <v>17</v>
      </c>
      <c r="R27" s="9">
        <v>16.634179731755083</v>
      </c>
      <c r="S27" s="11">
        <f t="shared" si="29"/>
        <v>0.19500000000000001</v>
      </c>
      <c r="T27" s="10">
        <f t="shared" si="22"/>
        <v>138278.90847579006</v>
      </c>
      <c r="U27" s="10">
        <f t="shared" si="30"/>
        <v>163877.6485572588</v>
      </c>
      <c r="V27" s="10">
        <f t="shared" si="23"/>
        <v>1000</v>
      </c>
      <c r="W27" s="10">
        <f t="shared" si="24"/>
        <v>105723.15867370105</v>
      </c>
      <c r="X27" s="9">
        <f t="shared" si="9"/>
        <v>60.117181377508743</v>
      </c>
      <c r="Y27" s="9">
        <f t="shared" si="27"/>
        <v>9911.979503413866</v>
      </c>
      <c r="AA27" s="10">
        <f t="shared" si="10"/>
        <v>7542.4257517795395</v>
      </c>
      <c r="AB27" s="10">
        <f t="shared" si="28"/>
        <v>135763.66353203167</v>
      </c>
      <c r="AC27" s="23"/>
      <c r="AD27" s="25" t="str">
        <f t="shared" si="11"/>
        <v>NA</v>
      </c>
      <c r="AE27" s="25" t="str">
        <f t="shared" si="12"/>
        <v>NA</v>
      </c>
      <c r="AF27" s="25" t="str">
        <f t="shared" si="13"/>
        <v>NA</v>
      </c>
      <c r="AG27" s="25">
        <f t="shared" si="14"/>
        <v>0</v>
      </c>
      <c r="AH27" s="25">
        <f t="shared" si="15"/>
        <v>0</v>
      </c>
      <c r="AI27" s="25">
        <f t="shared" si="16"/>
        <v>0</v>
      </c>
      <c r="AJ27" s="25">
        <f t="shared" si="17"/>
        <v>0</v>
      </c>
      <c r="AK27" s="25">
        <f t="shared" si="18"/>
        <v>0</v>
      </c>
      <c r="AL27" s="25">
        <f t="shared" si="19"/>
        <v>0</v>
      </c>
      <c r="AM27" s="25">
        <f t="shared" si="20"/>
        <v>0</v>
      </c>
    </row>
    <row r="28" spans="1:39" x14ac:dyDescent="0.3">
      <c r="A28" s="4">
        <f t="shared" si="25"/>
        <v>19</v>
      </c>
      <c r="B28">
        <v>16.351398676315245</v>
      </c>
      <c r="C28" s="5" t="str">
        <f t="shared" si="0"/>
        <v>NA</v>
      </c>
      <c r="D28" s="6" t="str">
        <f t="shared" si="21"/>
        <v>NA</v>
      </c>
      <c r="E28" s="7" t="str">
        <f t="shared" si="1"/>
        <v>NA</v>
      </c>
      <c r="F28" s="7" t="str">
        <f t="shared" si="2"/>
        <v>NA</v>
      </c>
      <c r="G28" s="7" t="str">
        <f t="shared" si="3"/>
        <v>NA</v>
      </c>
      <c r="H28" s="7" t="str">
        <f t="shared" si="31"/>
        <v>NA</v>
      </c>
      <c r="I28" s="7" t="str">
        <f t="shared" si="5"/>
        <v>NA</v>
      </c>
      <c r="J28" s="14"/>
      <c r="K28" s="18"/>
      <c r="L28" s="7" t="str">
        <f t="shared" si="6"/>
        <v>NA</v>
      </c>
      <c r="M28" s="7" t="str">
        <f t="shared" si="7"/>
        <v>NA</v>
      </c>
      <c r="N28" s="14"/>
      <c r="O28" s="13"/>
      <c r="P28" s="7" t="str">
        <f t="shared" si="8"/>
        <v>NA</v>
      </c>
      <c r="Q28" s="12">
        <f t="shared" si="26"/>
        <v>18</v>
      </c>
      <c r="R28" s="9">
        <v>16.351398676315245</v>
      </c>
      <c r="S28" s="11">
        <f t="shared" si="29"/>
        <v>-1.7000000000000071E-2</v>
      </c>
      <c r="T28" s="10">
        <f t="shared" si="22"/>
        <v>147036.5120127995</v>
      </c>
      <c r="U28" s="10">
        <f t="shared" si="30"/>
        <v>162074.72853178537</v>
      </c>
      <c r="V28" s="10">
        <f t="shared" si="23"/>
        <v>1000</v>
      </c>
      <c r="W28" s="10">
        <f t="shared" si="24"/>
        <v>106723.15867370105</v>
      </c>
      <c r="X28" s="9">
        <f t="shared" si="9"/>
        <v>61.156847789937686</v>
      </c>
      <c r="Y28" s="9">
        <f t="shared" si="27"/>
        <v>9973.1363512038042</v>
      </c>
      <c r="AA28" s="10">
        <f t="shared" si="10"/>
        <v>7542.4257517795395</v>
      </c>
      <c r="AB28" s="10">
        <f t="shared" si="28"/>
        <v>143306.08928381122</v>
      </c>
      <c r="AC28" s="23"/>
      <c r="AD28" s="25" t="str">
        <f t="shared" si="11"/>
        <v>NA</v>
      </c>
      <c r="AE28" s="25" t="str">
        <f t="shared" si="12"/>
        <v>NA</v>
      </c>
      <c r="AF28" s="25" t="str">
        <f t="shared" si="13"/>
        <v>NA</v>
      </c>
      <c r="AG28" s="25">
        <f t="shared" si="14"/>
        <v>0</v>
      </c>
      <c r="AH28" s="25">
        <f t="shared" si="15"/>
        <v>0</v>
      </c>
      <c r="AI28" s="25">
        <f t="shared" si="16"/>
        <v>0</v>
      </c>
      <c r="AJ28" s="25">
        <f t="shared" si="17"/>
        <v>0</v>
      </c>
      <c r="AK28" s="25">
        <f t="shared" si="18"/>
        <v>0</v>
      </c>
      <c r="AL28" s="25">
        <f t="shared" si="19"/>
        <v>0</v>
      </c>
      <c r="AM28" s="25">
        <f t="shared" si="20"/>
        <v>0</v>
      </c>
    </row>
    <row r="29" spans="1:39" x14ac:dyDescent="0.3">
      <c r="A29" s="4">
        <f t="shared" si="25"/>
        <v>20</v>
      </c>
      <c r="B29">
        <v>15.206800768973178</v>
      </c>
      <c r="C29" s="5" t="str">
        <f t="shared" si="0"/>
        <v>NA</v>
      </c>
      <c r="D29" s="6" t="str">
        <f t="shared" si="21"/>
        <v>NA</v>
      </c>
      <c r="E29" s="7" t="str">
        <f t="shared" si="1"/>
        <v>NA</v>
      </c>
      <c r="F29" s="7" t="str">
        <f t="shared" si="2"/>
        <v>NA</v>
      </c>
      <c r="G29" s="7" t="str">
        <f t="shared" si="3"/>
        <v>NA</v>
      </c>
      <c r="H29" s="7" t="str">
        <f t="shared" si="31"/>
        <v>NA</v>
      </c>
      <c r="I29" s="7" t="str">
        <f t="shared" si="5"/>
        <v>NA</v>
      </c>
      <c r="J29" s="14"/>
      <c r="K29" s="18"/>
      <c r="L29" s="7" t="str">
        <f t="shared" si="6"/>
        <v>NA</v>
      </c>
      <c r="M29" s="7" t="str">
        <f t="shared" si="7"/>
        <v>NA</v>
      </c>
      <c r="N29" s="14"/>
      <c r="O29" s="13"/>
      <c r="P29" s="7" t="str">
        <f t="shared" si="8"/>
        <v>NA</v>
      </c>
      <c r="Q29" s="12">
        <f t="shared" si="26"/>
        <v>19</v>
      </c>
      <c r="R29" s="9">
        <v>15.206800768973178</v>
      </c>
      <c r="S29" s="11">
        <f t="shared" si="29"/>
        <v>-7.0000000000000007E-2</v>
      </c>
      <c r="T29" s="10">
        <f t="shared" si="22"/>
        <v>155867.09557928378</v>
      </c>
      <c r="U29" s="10">
        <f t="shared" si="30"/>
        <v>151659.49753456039</v>
      </c>
      <c r="V29" s="10">
        <f t="shared" si="23"/>
        <v>11750.023796502928</v>
      </c>
      <c r="W29" s="10">
        <f t="shared" si="24"/>
        <v>118473.18247020397</v>
      </c>
      <c r="X29" s="9">
        <f t="shared" si="9"/>
        <v>772.6821686568552</v>
      </c>
      <c r="Y29" s="9">
        <f t="shared" si="27"/>
        <v>10745.818519860659</v>
      </c>
      <c r="AA29" s="10">
        <f t="shared" si="10"/>
        <v>7542.4257517795395</v>
      </c>
      <c r="AB29" s="10">
        <f t="shared" si="28"/>
        <v>150848.51503559077</v>
      </c>
      <c r="AC29" s="23"/>
      <c r="AD29" s="25" t="str">
        <f t="shared" si="11"/>
        <v>NA</v>
      </c>
      <c r="AE29" s="25" t="str">
        <f t="shared" si="12"/>
        <v>NA</v>
      </c>
      <c r="AF29" s="25" t="str">
        <f t="shared" si="13"/>
        <v>NA</v>
      </c>
      <c r="AG29" s="25">
        <f t="shared" si="14"/>
        <v>0</v>
      </c>
      <c r="AH29" s="25">
        <f t="shared" si="15"/>
        <v>0</v>
      </c>
      <c r="AI29" s="25">
        <f t="shared" si="16"/>
        <v>0</v>
      </c>
      <c r="AJ29" s="25">
        <f t="shared" si="17"/>
        <v>0</v>
      </c>
      <c r="AK29" s="25">
        <f t="shared" si="18"/>
        <v>0</v>
      </c>
      <c r="AL29" s="25">
        <f t="shared" si="19"/>
        <v>0</v>
      </c>
      <c r="AM29" s="25">
        <f t="shared" si="20"/>
        <v>0</v>
      </c>
    </row>
    <row r="30" spans="1:39" x14ac:dyDescent="0.3">
      <c r="A30" s="4">
        <f t="shared" si="25"/>
        <v>21</v>
      </c>
      <c r="B30">
        <v>16.149622416649517</v>
      </c>
      <c r="C30" s="5" t="str">
        <f t="shared" si="0"/>
        <v>NA</v>
      </c>
      <c r="D30" s="6" t="str">
        <f t="shared" si="21"/>
        <v>NA</v>
      </c>
      <c r="E30" s="7" t="str">
        <f t="shared" si="1"/>
        <v>NA</v>
      </c>
      <c r="F30" s="7" t="str">
        <f t="shared" si="2"/>
        <v>NA</v>
      </c>
      <c r="G30" s="7" t="str">
        <f t="shared" si="3"/>
        <v>NA</v>
      </c>
      <c r="H30" s="7" t="str">
        <f t="shared" si="31"/>
        <v>NA</v>
      </c>
      <c r="I30" s="7" t="str">
        <f t="shared" si="5"/>
        <v>NA</v>
      </c>
      <c r="J30" s="14"/>
      <c r="K30" s="18"/>
      <c r="L30" s="7" t="str">
        <f t="shared" si="6"/>
        <v>NA</v>
      </c>
      <c r="M30" s="7" t="str">
        <f t="shared" si="7"/>
        <v>NA</v>
      </c>
      <c r="N30" s="14"/>
      <c r="O30" s="13"/>
      <c r="P30" s="7" t="str">
        <f t="shared" si="8"/>
        <v>NA</v>
      </c>
      <c r="Q30" s="12">
        <f t="shared" si="26"/>
        <v>20</v>
      </c>
      <c r="R30" s="9">
        <v>16.149622416649517</v>
      </c>
      <c r="S30" s="11">
        <f t="shared" si="29"/>
        <v>6.2000000000000166E-2</v>
      </c>
      <c r="T30" s="10">
        <f t="shared" si="22"/>
        <v>164771.2673421553</v>
      </c>
      <c r="U30" s="10">
        <f t="shared" si="30"/>
        <v>173540.91165358931</v>
      </c>
      <c r="V30" s="10">
        <f t="shared" si="23"/>
        <v>1000</v>
      </c>
      <c r="W30" s="10">
        <f t="shared" si="24"/>
        <v>119473.18247020397</v>
      </c>
      <c r="X30" s="9">
        <f t="shared" si="9"/>
        <v>61.920952341835935</v>
      </c>
      <c r="Y30" s="9">
        <f t="shared" si="27"/>
        <v>10807.739472202495</v>
      </c>
      <c r="AA30" s="10">
        <f t="shared" si="10"/>
        <v>7542.4257517795395</v>
      </c>
      <c r="AB30" s="10">
        <f t="shared" si="28"/>
        <v>158390.94078737032</v>
      </c>
      <c r="AC30" s="23"/>
      <c r="AD30" s="25" t="str">
        <f t="shared" si="11"/>
        <v>NA</v>
      </c>
      <c r="AE30" s="25" t="str">
        <f t="shared" si="12"/>
        <v>NA</v>
      </c>
      <c r="AF30" s="25" t="str">
        <f t="shared" si="13"/>
        <v>NA</v>
      </c>
      <c r="AG30" s="25">
        <f t="shared" si="14"/>
        <v>0</v>
      </c>
      <c r="AH30" s="25">
        <f t="shared" si="15"/>
        <v>0</v>
      </c>
      <c r="AI30" s="25">
        <f t="shared" si="16"/>
        <v>0</v>
      </c>
      <c r="AJ30" s="25">
        <f t="shared" si="17"/>
        <v>0</v>
      </c>
      <c r="AK30" s="25">
        <f t="shared" si="18"/>
        <v>0</v>
      </c>
      <c r="AL30" s="25">
        <f t="shared" si="19"/>
        <v>0</v>
      </c>
      <c r="AM30" s="25">
        <f t="shared" si="20"/>
        <v>0</v>
      </c>
    </row>
    <row r="31" spans="1:39" x14ac:dyDescent="0.3">
      <c r="A31" s="4">
        <f t="shared" si="25"/>
        <v>22</v>
      </c>
      <c r="B31">
        <v>16.391866752899258</v>
      </c>
      <c r="C31" s="5" t="str">
        <f t="shared" si="0"/>
        <v>NA</v>
      </c>
      <c r="D31" s="6" t="str">
        <f t="shared" si="21"/>
        <v>NA</v>
      </c>
      <c r="E31" s="7" t="str">
        <f t="shared" si="1"/>
        <v>NA</v>
      </c>
      <c r="F31" s="7" t="str">
        <f t="shared" si="2"/>
        <v>NA</v>
      </c>
      <c r="G31" s="7" t="str">
        <f t="shared" si="3"/>
        <v>NA</v>
      </c>
      <c r="H31" s="7" t="str">
        <f t="shared" si="31"/>
        <v>NA</v>
      </c>
      <c r="I31" s="7" t="str">
        <f t="shared" si="5"/>
        <v>NA</v>
      </c>
      <c r="J31" s="14"/>
      <c r="K31" s="18"/>
      <c r="L31" s="7" t="str">
        <f t="shared" si="6"/>
        <v>NA</v>
      </c>
      <c r="M31" s="7" t="str">
        <f t="shared" si="7"/>
        <v>NA</v>
      </c>
      <c r="N31" s="14"/>
      <c r="O31" s="13"/>
      <c r="P31" s="7" t="str">
        <f t="shared" si="8"/>
        <v>NA</v>
      </c>
      <c r="Q31" s="12">
        <f t="shared" si="26"/>
        <v>21</v>
      </c>
      <c r="R31" s="9">
        <v>16.391866752899258</v>
      </c>
      <c r="S31" s="11">
        <f t="shared" si="29"/>
        <v>1.4999999999999854E-2</v>
      </c>
      <c r="T31" s="10">
        <f t="shared" si="22"/>
        <v>173749.64053638416</v>
      </c>
      <c r="U31" s="10">
        <f t="shared" si="30"/>
        <v>177159.02532839312</v>
      </c>
      <c r="V31" s="10">
        <f t="shared" si="23"/>
        <v>4133.0409597705784</v>
      </c>
      <c r="W31" s="10">
        <f t="shared" si="24"/>
        <v>123606.22342997455</v>
      </c>
      <c r="X31" s="9">
        <f t="shared" si="9"/>
        <v>252.13973625301463</v>
      </c>
      <c r="Y31" s="9">
        <f t="shared" si="27"/>
        <v>11059.87920845551</v>
      </c>
      <c r="AA31" s="10">
        <f t="shared" si="10"/>
        <v>7542.4257517795395</v>
      </c>
      <c r="AB31" s="10">
        <f t="shared" si="28"/>
        <v>165933.36653914987</v>
      </c>
      <c r="AC31" s="23"/>
      <c r="AD31" s="25" t="str">
        <f t="shared" si="11"/>
        <v>NA</v>
      </c>
      <c r="AE31" s="25" t="str">
        <f t="shared" si="12"/>
        <v>NA</v>
      </c>
      <c r="AF31" s="25" t="str">
        <f t="shared" si="13"/>
        <v>NA</v>
      </c>
      <c r="AG31" s="25">
        <f t="shared" si="14"/>
        <v>0</v>
      </c>
      <c r="AH31" s="25">
        <f t="shared" si="15"/>
        <v>0</v>
      </c>
      <c r="AI31" s="25">
        <f t="shared" si="16"/>
        <v>0</v>
      </c>
      <c r="AJ31" s="25">
        <f t="shared" si="17"/>
        <v>0</v>
      </c>
      <c r="AK31" s="25">
        <f t="shared" si="18"/>
        <v>0</v>
      </c>
      <c r="AL31" s="25">
        <f t="shared" si="19"/>
        <v>0</v>
      </c>
      <c r="AM31" s="25">
        <f t="shared" si="20"/>
        <v>0</v>
      </c>
    </row>
    <row r="32" spans="1:39" x14ac:dyDescent="0.3">
      <c r="A32" s="4">
        <f t="shared" si="25"/>
        <v>23</v>
      </c>
      <c r="B32">
        <v>16.883622755486236</v>
      </c>
      <c r="C32" s="5" t="str">
        <f t="shared" si="0"/>
        <v>NA</v>
      </c>
      <c r="D32" s="6" t="str">
        <f t="shared" si="21"/>
        <v>NA</v>
      </c>
      <c r="E32" s="7" t="str">
        <f t="shared" si="1"/>
        <v>NA</v>
      </c>
      <c r="F32" s="7" t="str">
        <f t="shared" si="2"/>
        <v>NA</v>
      </c>
      <c r="G32" s="7" t="str">
        <f t="shared" si="3"/>
        <v>NA</v>
      </c>
      <c r="H32" s="7" t="str">
        <f t="shared" si="31"/>
        <v>NA</v>
      </c>
      <c r="I32" s="7" t="str">
        <f t="shared" si="5"/>
        <v>NA</v>
      </c>
      <c r="J32" s="14"/>
      <c r="K32" s="18"/>
      <c r="L32" s="7" t="str">
        <f t="shared" si="6"/>
        <v>NA</v>
      </c>
      <c r="M32" s="7" t="str">
        <f t="shared" si="7"/>
        <v>NA</v>
      </c>
      <c r="N32" s="14"/>
      <c r="O32" s="13"/>
      <c r="P32" s="7" t="str">
        <f t="shared" si="8"/>
        <v>NA</v>
      </c>
      <c r="Q32" s="12">
        <f t="shared" si="26"/>
        <v>22</v>
      </c>
      <c r="R32" s="9">
        <v>16.883622755486236</v>
      </c>
      <c r="S32" s="11">
        <f t="shared" si="29"/>
        <v>3.0000000000000034E-2</v>
      </c>
      <c r="T32" s="10">
        <f t="shared" si="22"/>
        <v>182802.83350723199</v>
      </c>
      <c r="U32" s="10">
        <f t="shared" si="30"/>
        <v>186730.82827680864</v>
      </c>
      <c r="V32" s="10">
        <f t="shared" si="23"/>
        <v>3614.4309822028936</v>
      </c>
      <c r="W32" s="10">
        <f t="shared" si="24"/>
        <v>127220.65441217744</v>
      </c>
      <c r="X32" s="9">
        <f t="shared" si="9"/>
        <v>214.07911291007761</v>
      </c>
      <c r="Y32" s="9">
        <f t="shared" si="27"/>
        <v>11273.958321365588</v>
      </c>
      <c r="AA32" s="10">
        <f t="shared" si="10"/>
        <v>7542.4257517795395</v>
      </c>
      <c r="AB32" s="10">
        <f t="shared" si="28"/>
        <v>173475.79229092941</v>
      </c>
      <c r="AC32" s="23"/>
      <c r="AD32" s="25" t="str">
        <f t="shared" si="11"/>
        <v>NA</v>
      </c>
      <c r="AE32" s="25" t="str">
        <f t="shared" si="12"/>
        <v>NA</v>
      </c>
      <c r="AF32" s="25" t="str">
        <f t="shared" si="13"/>
        <v>NA</v>
      </c>
      <c r="AG32" s="25">
        <f t="shared" si="14"/>
        <v>0</v>
      </c>
      <c r="AH32" s="25">
        <f t="shared" si="15"/>
        <v>0</v>
      </c>
      <c r="AI32" s="25">
        <f t="shared" si="16"/>
        <v>0</v>
      </c>
      <c r="AJ32" s="25">
        <f t="shared" si="17"/>
        <v>0</v>
      </c>
      <c r="AK32" s="25">
        <f t="shared" si="18"/>
        <v>0</v>
      </c>
      <c r="AL32" s="25">
        <f t="shared" si="19"/>
        <v>0</v>
      </c>
      <c r="AM32" s="25">
        <f t="shared" si="20"/>
        <v>0</v>
      </c>
    </row>
    <row r="33" spans="1:39" x14ac:dyDescent="0.3">
      <c r="A33" s="4">
        <f t="shared" si="25"/>
        <v>24</v>
      </c>
      <c r="B33">
        <v>17.913523743570895</v>
      </c>
      <c r="C33" s="5" t="str">
        <f t="shared" si="0"/>
        <v>NA</v>
      </c>
      <c r="D33" s="6" t="str">
        <f t="shared" si="21"/>
        <v>NA</v>
      </c>
      <c r="E33" s="7" t="str">
        <f t="shared" si="1"/>
        <v>NA</v>
      </c>
      <c r="F33" s="7" t="str">
        <f t="shared" si="2"/>
        <v>NA</v>
      </c>
      <c r="G33" s="7" t="str">
        <f t="shared" si="3"/>
        <v>NA</v>
      </c>
      <c r="H33" s="7" t="str">
        <f t="shared" si="31"/>
        <v>NA</v>
      </c>
      <c r="I33" s="7" t="str">
        <f t="shared" si="5"/>
        <v>NA</v>
      </c>
      <c r="J33" s="14"/>
      <c r="K33" s="18"/>
      <c r="L33" s="7" t="str">
        <f t="shared" si="6"/>
        <v>NA</v>
      </c>
      <c r="M33" s="7" t="str">
        <f t="shared" si="7"/>
        <v>NA</v>
      </c>
      <c r="N33" s="14"/>
      <c r="O33" s="13"/>
      <c r="P33" s="7" t="str">
        <f t="shared" si="8"/>
        <v>NA</v>
      </c>
      <c r="Q33" s="12">
        <f t="shared" si="26"/>
        <v>23</v>
      </c>
      <c r="R33" s="9">
        <v>17.913523743570895</v>
      </c>
      <c r="S33" s="11">
        <f t="shared" si="29"/>
        <v>6.0999999999999915E-2</v>
      </c>
      <c r="T33" s="10">
        <f t="shared" si="22"/>
        <v>191931.46975283642</v>
      </c>
      <c r="U33" s="10">
        <f t="shared" si="30"/>
        <v>201956.32007381122</v>
      </c>
      <c r="V33" s="10">
        <f t="shared" si="23"/>
        <v>1000</v>
      </c>
      <c r="W33" s="10">
        <f t="shared" si="24"/>
        <v>128220.65441217744</v>
      </c>
      <c r="X33" s="9">
        <f t="shared" si="9"/>
        <v>55.823746032038876</v>
      </c>
      <c r="Y33" s="9">
        <f t="shared" si="27"/>
        <v>11329.782067397628</v>
      </c>
      <c r="AA33" s="10">
        <f t="shared" si="10"/>
        <v>7542.4257517795395</v>
      </c>
      <c r="AB33" s="10">
        <f t="shared" si="28"/>
        <v>181018.21804270896</v>
      </c>
      <c r="AC33" s="23"/>
      <c r="AD33" s="25" t="str">
        <f t="shared" si="11"/>
        <v>NA</v>
      </c>
      <c r="AE33" s="25" t="str">
        <f t="shared" si="12"/>
        <v>NA</v>
      </c>
      <c r="AF33" s="25" t="str">
        <f t="shared" si="13"/>
        <v>NA</v>
      </c>
      <c r="AG33" s="25">
        <f t="shared" si="14"/>
        <v>0</v>
      </c>
      <c r="AH33" s="25">
        <f t="shared" si="15"/>
        <v>0</v>
      </c>
      <c r="AI33" s="25">
        <f t="shared" si="16"/>
        <v>0</v>
      </c>
      <c r="AJ33" s="25">
        <f t="shared" si="17"/>
        <v>0</v>
      </c>
      <c r="AK33" s="25">
        <f t="shared" si="18"/>
        <v>0</v>
      </c>
      <c r="AL33" s="25">
        <f t="shared" si="19"/>
        <v>0</v>
      </c>
      <c r="AM33" s="25">
        <f t="shared" si="20"/>
        <v>0</v>
      </c>
    </row>
    <row r="34" spans="1:39" x14ac:dyDescent="0.3">
      <c r="A34" s="4">
        <f t="shared" si="25"/>
        <v>25</v>
      </c>
      <c r="B34">
        <v>17.304463936289483</v>
      </c>
      <c r="C34" s="5" t="str">
        <f t="shared" si="0"/>
        <v>NA</v>
      </c>
      <c r="D34" s="6" t="str">
        <f t="shared" si="21"/>
        <v>NA</v>
      </c>
      <c r="E34" s="7" t="str">
        <f t="shared" si="1"/>
        <v>NA</v>
      </c>
      <c r="F34" s="7" t="str">
        <f t="shared" si="2"/>
        <v>NA</v>
      </c>
      <c r="G34" s="7" t="str">
        <f t="shared" si="3"/>
        <v>NA</v>
      </c>
      <c r="H34" s="7" t="str">
        <f t="shared" si="31"/>
        <v>NA</v>
      </c>
      <c r="I34" s="7" t="str">
        <f t="shared" si="5"/>
        <v>NA</v>
      </c>
      <c r="J34" s="14"/>
      <c r="K34" s="18"/>
      <c r="L34" s="7" t="str">
        <f t="shared" si="6"/>
        <v>NA</v>
      </c>
      <c r="M34" s="7" t="str">
        <f t="shared" si="7"/>
        <v>NA</v>
      </c>
      <c r="N34" s="14"/>
      <c r="O34" s="13"/>
      <c r="P34" s="7" t="str">
        <f t="shared" si="8"/>
        <v>NA</v>
      </c>
      <c r="Q34" s="12">
        <f t="shared" si="26"/>
        <v>24</v>
      </c>
      <c r="R34" s="9">
        <v>17.304463936289483</v>
      </c>
      <c r="S34" s="11">
        <f t="shared" si="29"/>
        <v>-3.4000000000000072E-2</v>
      </c>
      <c r="T34" s="10">
        <f t="shared" si="22"/>
        <v>201136.17796715439</v>
      </c>
      <c r="U34" s="10">
        <f t="shared" si="30"/>
        <v>196055.80519130162</v>
      </c>
      <c r="V34" s="10">
        <f t="shared" si="23"/>
        <v>12622.798527632307</v>
      </c>
      <c r="W34" s="10">
        <f t="shared" si="24"/>
        <v>140843.45293980974</v>
      </c>
      <c r="X34" s="9">
        <f t="shared" si="9"/>
        <v>729.45331182209134</v>
      </c>
      <c r="Y34" s="9">
        <f t="shared" si="27"/>
        <v>12059.235379219719</v>
      </c>
      <c r="AA34" s="10">
        <f t="shared" si="10"/>
        <v>7542.4257517795395</v>
      </c>
      <c r="AB34" s="10">
        <f t="shared" si="28"/>
        <v>188560.64379448851</v>
      </c>
      <c r="AC34" s="23"/>
      <c r="AD34" s="25" t="str">
        <f t="shared" si="11"/>
        <v>NA</v>
      </c>
      <c r="AE34" s="25" t="str">
        <f t="shared" si="12"/>
        <v>NA</v>
      </c>
      <c r="AF34" s="25" t="str">
        <f t="shared" si="13"/>
        <v>NA</v>
      </c>
      <c r="AG34" s="25">
        <f t="shared" si="14"/>
        <v>0</v>
      </c>
      <c r="AH34" s="25">
        <f t="shared" si="15"/>
        <v>0</v>
      </c>
      <c r="AI34" s="25">
        <f t="shared" si="16"/>
        <v>0</v>
      </c>
      <c r="AJ34" s="25">
        <f t="shared" si="17"/>
        <v>0</v>
      </c>
      <c r="AK34" s="25">
        <f t="shared" si="18"/>
        <v>0</v>
      </c>
      <c r="AL34" s="25">
        <f t="shared" si="19"/>
        <v>0</v>
      </c>
      <c r="AM34" s="25">
        <f t="shared" si="20"/>
        <v>0</v>
      </c>
    </row>
    <row r="35" spans="1:39" x14ac:dyDescent="0.3">
      <c r="A35" s="4">
        <f t="shared" si="25"/>
        <v>26</v>
      </c>
      <c r="B35">
        <v>17.944729101932193</v>
      </c>
      <c r="C35" s="5" t="str">
        <f t="shared" si="0"/>
        <v>NA</v>
      </c>
      <c r="D35" s="6" t="str">
        <f t="shared" si="21"/>
        <v>NA</v>
      </c>
      <c r="E35" s="7" t="str">
        <f t="shared" si="1"/>
        <v>NA</v>
      </c>
      <c r="F35" s="7" t="str">
        <f t="shared" si="2"/>
        <v>NA</v>
      </c>
      <c r="G35" s="7" t="str">
        <f t="shared" si="3"/>
        <v>NA</v>
      </c>
      <c r="H35" s="7" t="str">
        <f t="shared" si="31"/>
        <v>NA</v>
      </c>
      <c r="I35" s="7" t="str">
        <f t="shared" si="5"/>
        <v>NA</v>
      </c>
      <c r="J35" s="14"/>
      <c r="K35" s="18"/>
      <c r="L35" s="7" t="str">
        <f t="shared" si="6"/>
        <v>NA</v>
      </c>
      <c r="M35" s="7" t="str">
        <f t="shared" si="7"/>
        <v>NA</v>
      </c>
      <c r="N35" s="14"/>
      <c r="O35" s="13"/>
      <c r="P35" s="7" t="str">
        <f t="shared" si="8"/>
        <v>NA</v>
      </c>
      <c r="Q35" s="12">
        <f t="shared" si="26"/>
        <v>25</v>
      </c>
      <c r="R35" s="9">
        <v>17.944729101932193</v>
      </c>
      <c r="S35" s="11">
        <f t="shared" si="29"/>
        <v>3.6999999999999929E-2</v>
      </c>
      <c r="T35" s="10">
        <f t="shared" si="22"/>
        <v>210417.59208325823</v>
      </c>
      <c r="U35" s="10">
        <f t="shared" si="30"/>
        <v>216399.71205653448</v>
      </c>
      <c r="V35" s="10">
        <f t="shared" si="23"/>
        <v>1560.3057785032925</v>
      </c>
      <c r="W35" s="10">
        <f t="shared" si="24"/>
        <v>142403.75871831304</v>
      </c>
      <c r="X35" s="9">
        <f t="shared" si="9"/>
        <v>86.950645487052071</v>
      </c>
      <c r="Y35" s="9">
        <f t="shared" si="27"/>
        <v>12146.186024706771</v>
      </c>
      <c r="AA35" s="10">
        <f t="shared" si="10"/>
        <v>7542.4257517795395</v>
      </c>
      <c r="AB35" s="10">
        <f t="shared" si="28"/>
        <v>196103.06954626806</v>
      </c>
      <c r="AC35" s="23"/>
      <c r="AD35" s="25" t="str">
        <f t="shared" si="11"/>
        <v>NA</v>
      </c>
      <c r="AE35" s="25" t="str">
        <f t="shared" si="12"/>
        <v>NA</v>
      </c>
      <c r="AF35" s="25" t="str">
        <f t="shared" si="13"/>
        <v>NA</v>
      </c>
      <c r="AG35" s="25">
        <f t="shared" si="14"/>
        <v>0</v>
      </c>
      <c r="AH35" s="25">
        <f t="shared" si="15"/>
        <v>0</v>
      </c>
      <c r="AI35" s="25">
        <f t="shared" si="16"/>
        <v>0</v>
      </c>
      <c r="AJ35" s="25">
        <f t="shared" si="17"/>
        <v>0</v>
      </c>
      <c r="AK35" s="25">
        <f t="shared" si="18"/>
        <v>0</v>
      </c>
      <c r="AL35" s="25">
        <f t="shared" si="19"/>
        <v>0</v>
      </c>
      <c r="AM35" s="25">
        <f t="shared" si="20"/>
        <v>0</v>
      </c>
    </row>
    <row r="36" spans="1:39" x14ac:dyDescent="0.3">
      <c r="A36" s="4">
        <f t="shared" si="25"/>
        <v>27</v>
      </c>
      <c r="B36">
        <v>17.137216292345244</v>
      </c>
      <c r="C36" s="5" t="str">
        <f t="shared" si="0"/>
        <v>NA</v>
      </c>
      <c r="D36" s="6" t="str">
        <f t="shared" si="21"/>
        <v>NA</v>
      </c>
      <c r="E36" s="7" t="str">
        <f t="shared" si="1"/>
        <v>NA</v>
      </c>
      <c r="F36" s="7" t="str">
        <f t="shared" si="2"/>
        <v>NA</v>
      </c>
      <c r="G36" s="7" t="str">
        <f t="shared" si="3"/>
        <v>NA</v>
      </c>
      <c r="H36" s="7" t="str">
        <f t="shared" si="31"/>
        <v>NA</v>
      </c>
      <c r="I36" s="7" t="str">
        <f t="shared" si="5"/>
        <v>NA</v>
      </c>
      <c r="J36" s="14"/>
      <c r="K36" s="18"/>
      <c r="L36" s="7" t="str">
        <f t="shared" si="6"/>
        <v>NA</v>
      </c>
      <c r="M36" s="7" t="str">
        <f t="shared" si="7"/>
        <v>NA</v>
      </c>
      <c r="N36" s="14"/>
      <c r="O36" s="13"/>
      <c r="P36" s="7" t="str">
        <f t="shared" si="8"/>
        <v>NA</v>
      </c>
      <c r="Q36" s="12">
        <f t="shared" si="26"/>
        <v>26</v>
      </c>
      <c r="R36" s="9">
        <v>17.137216292345244</v>
      </c>
      <c r="S36" s="11">
        <f t="shared" si="29"/>
        <v>-4.5000000000000047E-2</v>
      </c>
      <c r="T36" s="10">
        <f t="shared" si="22"/>
        <v>219776.35131699647</v>
      </c>
      <c r="U36" s="10">
        <f t="shared" si="30"/>
        <v>208151.81703246108</v>
      </c>
      <c r="V36" s="10">
        <f t="shared" si="23"/>
        <v>15000</v>
      </c>
      <c r="W36" s="10">
        <f t="shared" si="24"/>
        <v>157403.75871831304</v>
      </c>
      <c r="X36" s="9">
        <f t="shared" si="9"/>
        <v>875.28801318217108</v>
      </c>
      <c r="Y36" s="9">
        <f t="shared" si="27"/>
        <v>13021.474037888942</v>
      </c>
      <c r="AA36" s="10">
        <f t="shared" si="10"/>
        <v>7542.4257517795395</v>
      </c>
      <c r="AB36" s="10">
        <f t="shared" si="28"/>
        <v>203645.49529804761</v>
      </c>
      <c r="AC36" s="23"/>
      <c r="AD36" s="25" t="str">
        <f t="shared" si="11"/>
        <v>NA</v>
      </c>
      <c r="AE36" s="25" t="str">
        <f t="shared" si="12"/>
        <v>NA</v>
      </c>
      <c r="AF36" s="25" t="str">
        <f t="shared" si="13"/>
        <v>NA</v>
      </c>
      <c r="AG36" s="25">
        <f t="shared" si="14"/>
        <v>0</v>
      </c>
      <c r="AH36" s="25">
        <f t="shared" si="15"/>
        <v>0</v>
      </c>
      <c r="AI36" s="25">
        <f t="shared" si="16"/>
        <v>0</v>
      </c>
      <c r="AJ36" s="25">
        <f t="shared" si="17"/>
        <v>0</v>
      </c>
      <c r="AK36" s="25">
        <f t="shared" si="18"/>
        <v>0</v>
      </c>
      <c r="AL36" s="25">
        <f t="shared" si="19"/>
        <v>0</v>
      </c>
      <c r="AM36" s="25">
        <f t="shared" si="20"/>
        <v>0</v>
      </c>
    </row>
    <row r="37" spans="1:39" x14ac:dyDescent="0.3">
      <c r="A37" s="4">
        <f t="shared" si="25"/>
        <v>28</v>
      </c>
      <c r="B37">
        <v>17.788430511454365</v>
      </c>
      <c r="C37" s="5" t="str">
        <f t="shared" si="0"/>
        <v>NA</v>
      </c>
      <c r="D37" s="6" t="str">
        <f t="shared" si="21"/>
        <v>NA</v>
      </c>
      <c r="E37" s="7" t="str">
        <f t="shared" si="1"/>
        <v>NA</v>
      </c>
      <c r="F37" s="7" t="str">
        <f t="shared" si="2"/>
        <v>NA</v>
      </c>
      <c r="G37" s="7" t="str">
        <f t="shared" si="3"/>
        <v>NA</v>
      </c>
      <c r="H37" s="7" t="str">
        <f t="shared" si="31"/>
        <v>NA</v>
      </c>
      <c r="I37" s="7" t="str">
        <f t="shared" si="5"/>
        <v>NA</v>
      </c>
      <c r="J37" s="14"/>
      <c r="K37" s="18"/>
      <c r="L37" s="7" t="str">
        <f t="shared" si="6"/>
        <v>NA</v>
      </c>
      <c r="M37" s="7" t="str">
        <f t="shared" si="7"/>
        <v>NA</v>
      </c>
      <c r="N37" s="14"/>
      <c r="O37" s="13"/>
      <c r="P37" s="7" t="str">
        <f t="shared" si="8"/>
        <v>NA</v>
      </c>
      <c r="Q37" s="12">
        <f t="shared" si="26"/>
        <v>27</v>
      </c>
      <c r="R37" s="9">
        <v>17.788430511454365</v>
      </c>
      <c r="S37" s="11">
        <f t="shared" si="29"/>
        <v>3.8000000000000131E-2</v>
      </c>
      <c r="T37" s="10">
        <f t="shared" si="22"/>
        <v>229213.10021101584</v>
      </c>
      <c r="U37" s="10">
        <f t="shared" si="30"/>
        <v>231631.58607969462</v>
      </c>
      <c r="V37" s="10">
        <f t="shared" si="23"/>
        <v>5123.939883100762</v>
      </c>
      <c r="W37" s="10">
        <f t="shared" si="24"/>
        <v>162527.69860141381</v>
      </c>
      <c r="X37" s="9">
        <f t="shared" si="9"/>
        <v>288.04901476841047</v>
      </c>
      <c r="Y37" s="9">
        <f t="shared" si="27"/>
        <v>13309.523052657352</v>
      </c>
      <c r="AA37" s="10">
        <f t="shared" si="10"/>
        <v>7542.4257517795395</v>
      </c>
      <c r="AB37" s="10">
        <f t="shared" si="28"/>
        <v>211187.92104982716</v>
      </c>
      <c r="AC37" s="23"/>
      <c r="AD37" s="25" t="str">
        <f t="shared" si="11"/>
        <v>NA</v>
      </c>
      <c r="AE37" s="25" t="str">
        <f t="shared" si="12"/>
        <v>NA</v>
      </c>
      <c r="AF37" s="25" t="str">
        <f t="shared" si="13"/>
        <v>NA</v>
      </c>
      <c r="AG37" s="25">
        <f t="shared" si="14"/>
        <v>0</v>
      </c>
      <c r="AH37" s="25">
        <f t="shared" si="15"/>
        <v>0</v>
      </c>
      <c r="AI37" s="25">
        <f t="shared" si="16"/>
        <v>0</v>
      </c>
      <c r="AJ37" s="25">
        <f t="shared" si="17"/>
        <v>0</v>
      </c>
      <c r="AK37" s="25">
        <f t="shared" si="18"/>
        <v>0</v>
      </c>
      <c r="AL37" s="25">
        <f t="shared" si="19"/>
        <v>0</v>
      </c>
      <c r="AM37" s="25">
        <f t="shared" si="20"/>
        <v>0</v>
      </c>
    </row>
    <row r="38" spans="1:39" x14ac:dyDescent="0.3">
      <c r="A38" s="4">
        <f t="shared" si="25"/>
        <v>29</v>
      </c>
      <c r="B38">
        <v>18.01968010810327</v>
      </c>
      <c r="C38" s="5" t="str">
        <f t="shared" si="0"/>
        <v>NA</v>
      </c>
      <c r="D38" s="6" t="str">
        <f t="shared" si="21"/>
        <v>NA</v>
      </c>
      <c r="E38" s="7" t="str">
        <f t="shared" si="1"/>
        <v>NA</v>
      </c>
      <c r="F38" s="7" t="str">
        <f t="shared" si="2"/>
        <v>NA</v>
      </c>
      <c r="G38" s="7" t="str">
        <f t="shared" si="3"/>
        <v>NA</v>
      </c>
      <c r="H38" s="7" t="str">
        <f t="shared" si="31"/>
        <v>NA</v>
      </c>
      <c r="I38" s="7" t="str">
        <f t="shared" si="5"/>
        <v>NA</v>
      </c>
      <c r="J38" s="14"/>
      <c r="K38" s="18"/>
      <c r="L38" s="7" t="str">
        <f t="shared" si="6"/>
        <v>NA</v>
      </c>
      <c r="M38" s="7" t="str">
        <f t="shared" si="7"/>
        <v>NA</v>
      </c>
      <c r="N38" s="14"/>
      <c r="O38" s="13"/>
      <c r="P38" s="7" t="str">
        <f t="shared" si="8"/>
        <v>NA</v>
      </c>
      <c r="Q38" s="12">
        <f t="shared" si="26"/>
        <v>28</v>
      </c>
      <c r="R38" s="9">
        <v>18.01968010810327</v>
      </c>
      <c r="S38" s="11">
        <f t="shared" si="29"/>
        <v>1.2999999999999876E-2</v>
      </c>
      <c r="T38" s="10">
        <f t="shared" si="22"/>
        <v>238728.48867915207</v>
      </c>
      <c r="U38" s="10">
        <f t="shared" si="30"/>
        <v>239833.34780031172</v>
      </c>
      <c r="V38" s="10">
        <f t="shared" si="23"/>
        <v>6437.5666306198891</v>
      </c>
      <c r="W38" s="10">
        <f t="shared" si="24"/>
        <v>168965.26523203371</v>
      </c>
      <c r="X38" s="9">
        <f t="shared" si="9"/>
        <v>357.25199293215974</v>
      </c>
      <c r="Y38" s="9">
        <f t="shared" si="27"/>
        <v>13666.775045589511</v>
      </c>
      <c r="AA38" s="10">
        <f t="shared" si="10"/>
        <v>7542.4257517795395</v>
      </c>
      <c r="AB38" s="10">
        <f t="shared" si="28"/>
        <v>218730.34680160671</v>
      </c>
      <c r="AC38" s="23"/>
      <c r="AD38" s="25" t="str">
        <f t="shared" si="11"/>
        <v>NA</v>
      </c>
      <c r="AE38" s="25" t="str">
        <f t="shared" si="12"/>
        <v>NA</v>
      </c>
      <c r="AF38" s="25" t="str">
        <f t="shared" si="13"/>
        <v>NA</v>
      </c>
      <c r="AG38" s="25">
        <f t="shared" si="14"/>
        <v>0</v>
      </c>
      <c r="AH38" s="25">
        <f t="shared" si="15"/>
        <v>0</v>
      </c>
      <c r="AI38" s="25">
        <f t="shared" si="16"/>
        <v>0</v>
      </c>
      <c r="AJ38" s="25">
        <f t="shared" si="17"/>
        <v>0</v>
      </c>
      <c r="AK38" s="25">
        <f t="shared" si="18"/>
        <v>0</v>
      </c>
      <c r="AL38" s="25">
        <f t="shared" si="19"/>
        <v>0</v>
      </c>
      <c r="AM38" s="25">
        <f t="shared" si="20"/>
        <v>0</v>
      </c>
    </row>
    <row r="39" spans="1:39" x14ac:dyDescent="0.3">
      <c r="A39" s="4">
        <f t="shared" si="25"/>
        <v>30</v>
      </c>
      <c r="B39">
        <v>16.75830250053604</v>
      </c>
      <c r="C39" s="5" t="str">
        <f t="shared" si="0"/>
        <v>NA</v>
      </c>
      <c r="D39" s="6" t="str">
        <f t="shared" si="21"/>
        <v>NA</v>
      </c>
      <c r="E39" s="7" t="str">
        <f t="shared" si="1"/>
        <v>NA</v>
      </c>
      <c r="F39" s="7" t="str">
        <f t="shared" si="2"/>
        <v>NA</v>
      </c>
      <c r="G39" s="7" t="str">
        <f t="shared" si="3"/>
        <v>NA</v>
      </c>
      <c r="H39" s="7" t="str">
        <f t="shared" si="31"/>
        <v>NA</v>
      </c>
      <c r="I39" s="7" t="str">
        <f t="shared" si="5"/>
        <v>NA</v>
      </c>
      <c r="J39" s="14"/>
      <c r="K39" s="18"/>
      <c r="L39" s="7" t="str">
        <f t="shared" si="6"/>
        <v>NA</v>
      </c>
      <c r="M39" s="7" t="str">
        <f t="shared" si="7"/>
        <v>NA</v>
      </c>
      <c r="N39" s="14"/>
      <c r="O39" s="13"/>
      <c r="P39" s="7" t="str">
        <f t="shared" si="8"/>
        <v>NA</v>
      </c>
      <c r="Q39" s="12">
        <f t="shared" si="26"/>
        <v>29</v>
      </c>
      <c r="R39" s="9">
        <v>16.75830250053604</v>
      </c>
      <c r="S39" s="11">
        <f t="shared" si="29"/>
        <v>-7.0000000000000048E-2</v>
      </c>
      <c r="T39" s="10">
        <f t="shared" si="22"/>
        <v>248323.172051189</v>
      </c>
      <c r="U39" s="10">
        <f t="shared" si="30"/>
        <v>229031.9504207664</v>
      </c>
      <c r="V39" s="10">
        <f t="shared" si="23"/>
        <v>15000</v>
      </c>
      <c r="W39" s="10">
        <f t="shared" si="24"/>
        <v>183965.26523203371</v>
      </c>
      <c r="X39" s="9">
        <f t="shared" si="9"/>
        <v>895.07872289094928</v>
      </c>
      <c r="Y39" s="9">
        <f t="shared" si="27"/>
        <v>14561.85376848046</v>
      </c>
      <c r="AA39" s="10">
        <f t="shared" si="10"/>
        <v>7542.4257517795395</v>
      </c>
      <c r="AB39" s="10">
        <f t="shared" si="28"/>
        <v>226272.77255338625</v>
      </c>
      <c r="AC39" s="23"/>
      <c r="AD39" s="25" t="str">
        <f t="shared" si="11"/>
        <v>NA</v>
      </c>
      <c r="AE39" s="25" t="str">
        <f t="shared" si="12"/>
        <v>NA</v>
      </c>
      <c r="AF39" s="25" t="str">
        <f t="shared" si="13"/>
        <v>NA</v>
      </c>
      <c r="AG39" s="25">
        <f t="shared" si="14"/>
        <v>0</v>
      </c>
      <c r="AH39" s="25">
        <f t="shared" si="15"/>
        <v>0</v>
      </c>
      <c r="AI39" s="25">
        <f t="shared" si="16"/>
        <v>0</v>
      </c>
      <c r="AJ39" s="25">
        <f t="shared" si="17"/>
        <v>0</v>
      </c>
      <c r="AK39" s="25">
        <f t="shared" si="18"/>
        <v>0</v>
      </c>
      <c r="AL39" s="25">
        <f t="shared" si="19"/>
        <v>0</v>
      </c>
      <c r="AM39" s="25">
        <f t="shared" si="20"/>
        <v>0</v>
      </c>
    </row>
    <row r="40" spans="1:39" x14ac:dyDescent="0.3">
      <c r="A40" s="4">
        <f t="shared" si="25"/>
        <v>31</v>
      </c>
      <c r="B40">
        <v>17.026435340544616</v>
      </c>
      <c r="C40" s="5" t="str">
        <f t="shared" si="0"/>
        <v>NA</v>
      </c>
      <c r="D40" s="6" t="str">
        <f t="shared" si="21"/>
        <v>NA</v>
      </c>
      <c r="E40" s="7" t="str">
        <f t="shared" si="1"/>
        <v>NA</v>
      </c>
      <c r="F40" s="7" t="str">
        <f t="shared" si="2"/>
        <v>NA</v>
      </c>
      <c r="G40" s="7" t="str">
        <f t="shared" si="3"/>
        <v>NA</v>
      </c>
      <c r="H40" s="7" t="str">
        <f t="shared" si="31"/>
        <v>NA</v>
      </c>
      <c r="I40" s="7" t="str">
        <f t="shared" si="5"/>
        <v>NA</v>
      </c>
      <c r="J40" s="14"/>
      <c r="K40" s="18"/>
      <c r="L40" s="7" t="str">
        <f t="shared" si="6"/>
        <v>NA</v>
      </c>
      <c r="M40" s="7" t="str">
        <f t="shared" si="7"/>
        <v>NA</v>
      </c>
      <c r="N40" s="14"/>
      <c r="O40" s="13"/>
      <c r="P40" s="7" t="str">
        <f t="shared" si="8"/>
        <v>NA</v>
      </c>
      <c r="Q40" s="12">
        <f t="shared" si="26"/>
        <v>30</v>
      </c>
      <c r="R40" s="9">
        <v>17.026435340544616</v>
      </c>
      <c r="S40" s="11">
        <f t="shared" si="29"/>
        <v>1.5999999999999966E-2</v>
      </c>
      <c r="T40" s="10">
        <f t="shared" si="22"/>
        <v>257997.81111799346</v>
      </c>
      <c r="U40" s="10">
        <f t="shared" si="30"/>
        <v>247936.46162749868</v>
      </c>
      <c r="V40" s="10">
        <f t="shared" si="23"/>
        <v>15000</v>
      </c>
      <c r="W40" s="10">
        <f t="shared" si="24"/>
        <v>198965.26523203371</v>
      </c>
      <c r="X40" s="9">
        <f t="shared" si="9"/>
        <v>880.98299497140681</v>
      </c>
      <c r="Y40" s="9">
        <f t="shared" si="27"/>
        <v>15442.836763451867</v>
      </c>
      <c r="AA40" s="10">
        <f t="shared" si="10"/>
        <v>7542.4257517795395</v>
      </c>
      <c r="AB40" s="10">
        <f t="shared" si="28"/>
        <v>233815.1983051658</v>
      </c>
      <c r="AC40" s="23"/>
      <c r="AD40" s="25" t="str">
        <f t="shared" si="11"/>
        <v>NA</v>
      </c>
      <c r="AE40" s="25" t="str">
        <f t="shared" si="12"/>
        <v>NA</v>
      </c>
      <c r="AF40" s="25" t="str">
        <f t="shared" si="13"/>
        <v>NA</v>
      </c>
      <c r="AG40" s="25">
        <f t="shared" si="14"/>
        <v>0</v>
      </c>
      <c r="AH40" s="25">
        <f t="shared" si="15"/>
        <v>0</v>
      </c>
      <c r="AI40" s="25">
        <f t="shared" si="16"/>
        <v>0</v>
      </c>
      <c r="AJ40" s="25">
        <f t="shared" si="17"/>
        <v>0</v>
      </c>
      <c r="AK40" s="25">
        <f t="shared" si="18"/>
        <v>0</v>
      </c>
      <c r="AL40" s="25">
        <f t="shared" si="19"/>
        <v>0</v>
      </c>
      <c r="AM40" s="25">
        <f t="shared" si="20"/>
        <v>0</v>
      </c>
    </row>
    <row r="41" spans="1:39" x14ac:dyDescent="0.3">
      <c r="A41" s="4">
        <f t="shared" si="25"/>
        <v>32</v>
      </c>
      <c r="B41">
        <v>16.856170987139169</v>
      </c>
      <c r="C41" s="5" t="str">
        <f t="shared" si="0"/>
        <v>NA</v>
      </c>
      <c r="D41" s="6" t="str">
        <f t="shared" si="21"/>
        <v>NA</v>
      </c>
      <c r="E41" s="7" t="str">
        <f t="shared" si="1"/>
        <v>NA</v>
      </c>
      <c r="F41" s="7" t="str">
        <f t="shared" si="2"/>
        <v>NA</v>
      </c>
      <c r="G41" s="7" t="str">
        <f t="shared" si="3"/>
        <v>NA</v>
      </c>
      <c r="H41" s="7" t="str">
        <f t="shared" si="31"/>
        <v>NA</v>
      </c>
      <c r="I41" s="7" t="str">
        <f t="shared" si="5"/>
        <v>NA</v>
      </c>
      <c r="J41" s="14"/>
      <c r="K41" s="18"/>
      <c r="L41" s="7" t="str">
        <f t="shared" si="6"/>
        <v>NA</v>
      </c>
      <c r="M41" s="7" t="str">
        <f t="shared" si="7"/>
        <v>NA</v>
      </c>
      <c r="N41" s="14"/>
      <c r="O41" s="13"/>
      <c r="P41" s="7" t="str">
        <f t="shared" si="8"/>
        <v>NA</v>
      </c>
      <c r="Q41" s="12">
        <f t="shared" si="26"/>
        <v>31</v>
      </c>
      <c r="R41" s="9">
        <v>16.856170987139169</v>
      </c>
      <c r="S41" s="11">
        <f t="shared" si="29"/>
        <v>-1.000000000000003E-2</v>
      </c>
      <c r="T41" s="10">
        <f t="shared" si="22"/>
        <v>267753.07217702101</v>
      </c>
      <c r="U41" s="10">
        <f t="shared" si="30"/>
        <v>260307.0970112237</v>
      </c>
      <c r="V41" s="10">
        <f t="shared" si="23"/>
        <v>14988.40091757685</v>
      </c>
      <c r="W41" s="10">
        <f t="shared" si="24"/>
        <v>213953.66614961057</v>
      </c>
      <c r="X41" s="9">
        <f t="shared" si="9"/>
        <v>889.1936922692953</v>
      </c>
      <c r="Y41" s="9">
        <f t="shared" si="27"/>
        <v>16332.030455721162</v>
      </c>
      <c r="AA41" s="10">
        <f t="shared" si="10"/>
        <v>7542.4257517795395</v>
      </c>
      <c r="AB41" s="10">
        <f t="shared" si="28"/>
        <v>241357.62405694535</v>
      </c>
      <c r="AC41" s="23"/>
      <c r="AD41" s="25" t="str">
        <f t="shared" si="11"/>
        <v>NA</v>
      </c>
      <c r="AE41" s="25" t="str">
        <f t="shared" si="12"/>
        <v>NA</v>
      </c>
      <c r="AF41" s="25" t="str">
        <f t="shared" si="13"/>
        <v>NA</v>
      </c>
      <c r="AG41" s="25">
        <f t="shared" si="14"/>
        <v>0</v>
      </c>
      <c r="AH41" s="25">
        <f t="shared" si="15"/>
        <v>0</v>
      </c>
      <c r="AI41" s="25">
        <f t="shared" si="16"/>
        <v>0</v>
      </c>
      <c r="AJ41" s="25">
        <f t="shared" si="17"/>
        <v>0</v>
      </c>
      <c r="AK41" s="25">
        <f t="shared" si="18"/>
        <v>0</v>
      </c>
      <c r="AL41" s="25">
        <f t="shared" si="19"/>
        <v>0</v>
      </c>
      <c r="AM41" s="25">
        <f t="shared" si="20"/>
        <v>0</v>
      </c>
    </row>
    <row r="42" spans="1:39" x14ac:dyDescent="0.3">
      <c r="A42" s="4">
        <f t="shared" si="25"/>
        <v>33</v>
      </c>
      <c r="B42">
        <v>17.968678272290354</v>
      </c>
      <c r="C42" s="5" t="str">
        <f t="shared" si="0"/>
        <v>NA</v>
      </c>
      <c r="D42" s="6" t="str">
        <f t="shared" si="21"/>
        <v>NA</v>
      </c>
      <c r="E42" s="7" t="str">
        <f t="shared" si="1"/>
        <v>NA</v>
      </c>
      <c r="F42" s="7" t="str">
        <f t="shared" si="2"/>
        <v>NA</v>
      </c>
      <c r="G42" s="7" t="str">
        <f t="shared" si="3"/>
        <v>NA</v>
      </c>
      <c r="H42" s="7" t="str">
        <f t="shared" si="31"/>
        <v>NA</v>
      </c>
      <c r="I42" s="7" t="str">
        <f t="shared" si="5"/>
        <v>NA</v>
      </c>
      <c r="J42" s="14"/>
      <c r="K42" s="18"/>
      <c r="L42" s="7" t="str">
        <f t="shared" si="6"/>
        <v>NA</v>
      </c>
      <c r="M42" s="7" t="str">
        <f t="shared" si="7"/>
        <v>NA</v>
      </c>
      <c r="N42" s="14"/>
      <c r="O42" s="13"/>
      <c r="P42" s="7" t="str">
        <f t="shared" si="8"/>
        <v>NA</v>
      </c>
      <c r="Q42" s="12">
        <f t="shared" si="26"/>
        <v>32</v>
      </c>
      <c r="R42" s="9">
        <v>17.968678272290354</v>
      </c>
      <c r="S42" s="11">
        <f t="shared" si="29"/>
        <v>6.6000000000000003E-2</v>
      </c>
      <c r="T42" s="10">
        <f t="shared" si="22"/>
        <v>277589.62707820721</v>
      </c>
      <c r="U42" s="10">
        <f t="shared" si="30"/>
        <v>293465.00079210137</v>
      </c>
      <c r="V42" s="10">
        <f t="shared" si="23"/>
        <v>1000</v>
      </c>
      <c r="W42" s="10">
        <f t="shared" si="24"/>
        <v>214953.66614961057</v>
      </c>
      <c r="X42" s="9">
        <f t="shared" si="9"/>
        <v>55.652396066443472</v>
      </c>
      <c r="Y42" s="9">
        <f t="shared" si="27"/>
        <v>16387.682851787606</v>
      </c>
      <c r="AA42" s="10">
        <f t="shared" si="10"/>
        <v>7542.4257517795395</v>
      </c>
      <c r="AB42" s="10">
        <f t="shared" si="28"/>
        <v>248900.0498087249</v>
      </c>
      <c r="AC42" s="23"/>
      <c r="AD42" s="25" t="str">
        <f t="shared" si="11"/>
        <v>NA</v>
      </c>
      <c r="AE42" s="25" t="str">
        <f t="shared" si="12"/>
        <v>NA</v>
      </c>
      <c r="AF42" s="25" t="str">
        <f t="shared" si="13"/>
        <v>NA</v>
      </c>
      <c r="AG42" s="25">
        <f t="shared" si="14"/>
        <v>0</v>
      </c>
      <c r="AH42" s="25">
        <f t="shared" si="15"/>
        <v>0</v>
      </c>
      <c r="AI42" s="25">
        <f t="shared" si="16"/>
        <v>0</v>
      </c>
      <c r="AJ42" s="25">
        <f t="shared" si="17"/>
        <v>0</v>
      </c>
      <c r="AK42" s="25">
        <f t="shared" si="18"/>
        <v>0</v>
      </c>
      <c r="AL42" s="25">
        <f t="shared" si="19"/>
        <v>0</v>
      </c>
      <c r="AM42" s="25">
        <f t="shared" si="20"/>
        <v>0</v>
      </c>
    </row>
    <row r="43" spans="1:39" x14ac:dyDescent="0.3">
      <c r="A43" s="4">
        <f t="shared" si="25"/>
        <v>34</v>
      </c>
      <c r="B43">
        <v>17.483523958938516</v>
      </c>
      <c r="C43" s="5" t="str">
        <f t="shared" si="0"/>
        <v>NA</v>
      </c>
      <c r="D43" s="6" t="str">
        <f t="shared" si="21"/>
        <v>NA</v>
      </c>
      <c r="E43" s="7" t="str">
        <f t="shared" si="1"/>
        <v>NA</v>
      </c>
      <c r="F43" s="7" t="str">
        <f t="shared" si="2"/>
        <v>NA</v>
      </c>
      <c r="G43" s="7" t="str">
        <f t="shared" si="3"/>
        <v>NA</v>
      </c>
      <c r="H43" s="7" t="str">
        <f t="shared" si="31"/>
        <v>NA</v>
      </c>
      <c r="I43" s="7" t="str">
        <f t="shared" si="5"/>
        <v>NA</v>
      </c>
      <c r="J43" s="14"/>
      <c r="K43" s="18"/>
      <c r="L43" s="7" t="str">
        <f t="shared" si="6"/>
        <v>NA</v>
      </c>
      <c r="M43" s="7" t="str">
        <f t="shared" si="7"/>
        <v>NA</v>
      </c>
      <c r="N43" s="14"/>
      <c r="O43" s="13"/>
      <c r="P43" s="7" t="str">
        <f t="shared" si="8"/>
        <v>NA</v>
      </c>
      <c r="Q43" s="12">
        <f t="shared" si="26"/>
        <v>33</v>
      </c>
      <c r="R43" s="9">
        <v>17.483523958938516</v>
      </c>
      <c r="S43" s="11">
        <f t="shared" si="29"/>
        <v>-2.699999999999993E-2</v>
      </c>
      <c r="T43" s="10">
        <f t="shared" si="22"/>
        <v>287508.15327023657</v>
      </c>
      <c r="U43" s="10">
        <f t="shared" si="30"/>
        <v>286514.44577071466</v>
      </c>
      <c r="V43" s="10">
        <f t="shared" si="23"/>
        <v>8536.1332513014404</v>
      </c>
      <c r="W43" s="10">
        <f t="shared" si="24"/>
        <v>223489.79940091202</v>
      </c>
      <c r="X43" s="9">
        <f t="shared" si="9"/>
        <v>488.23871385135209</v>
      </c>
      <c r="Y43" s="9">
        <f t="shared" si="27"/>
        <v>16875.921565638957</v>
      </c>
      <c r="AA43" s="10">
        <f t="shared" si="10"/>
        <v>7542.4257517795395</v>
      </c>
      <c r="AB43" s="10">
        <f t="shared" si="28"/>
        <v>256442.47556050445</v>
      </c>
      <c r="AC43" s="23"/>
      <c r="AD43" s="25" t="str">
        <f t="shared" si="11"/>
        <v>NA</v>
      </c>
      <c r="AE43" s="25" t="str">
        <f t="shared" si="12"/>
        <v>NA</v>
      </c>
      <c r="AF43" s="25" t="str">
        <f t="shared" si="13"/>
        <v>NA</v>
      </c>
      <c r="AG43" s="25">
        <f t="shared" si="14"/>
        <v>0</v>
      </c>
      <c r="AH43" s="25">
        <f t="shared" si="15"/>
        <v>0</v>
      </c>
      <c r="AI43" s="25">
        <f t="shared" si="16"/>
        <v>0</v>
      </c>
      <c r="AJ43" s="25">
        <f t="shared" si="17"/>
        <v>0</v>
      </c>
      <c r="AK43" s="25">
        <f t="shared" si="18"/>
        <v>0</v>
      </c>
      <c r="AL43" s="25">
        <f t="shared" si="19"/>
        <v>0</v>
      </c>
      <c r="AM43" s="25">
        <f t="shared" si="20"/>
        <v>0</v>
      </c>
    </row>
    <row r="44" spans="1:39" x14ac:dyDescent="0.3">
      <c r="A44" s="4">
        <f t="shared" si="25"/>
        <v>35</v>
      </c>
      <c r="B44">
        <v>17.938095581870918</v>
      </c>
      <c r="C44" s="5" t="str">
        <f t="shared" si="0"/>
        <v>NA</v>
      </c>
      <c r="D44" s="6" t="str">
        <f t="shared" si="21"/>
        <v>NA</v>
      </c>
      <c r="E44" s="7" t="str">
        <f t="shared" si="1"/>
        <v>NA</v>
      </c>
      <c r="F44" s="7" t="str">
        <f t="shared" si="2"/>
        <v>NA</v>
      </c>
      <c r="G44" s="7" t="str">
        <f t="shared" si="3"/>
        <v>NA</v>
      </c>
      <c r="H44" s="7" t="str">
        <f t="shared" si="31"/>
        <v>NA</v>
      </c>
      <c r="I44" s="7" t="str">
        <f t="shared" si="5"/>
        <v>NA</v>
      </c>
      <c r="J44" s="14"/>
      <c r="K44" s="18"/>
      <c r="L44" s="7" t="str">
        <f t="shared" si="6"/>
        <v>NA</v>
      </c>
      <c r="M44" s="7" t="str">
        <f t="shared" si="7"/>
        <v>NA</v>
      </c>
      <c r="N44" s="14"/>
      <c r="O44" s="13"/>
      <c r="P44" s="7" t="str">
        <f t="shared" si="8"/>
        <v>NA</v>
      </c>
      <c r="Q44" s="12">
        <f t="shared" si="26"/>
        <v>34</v>
      </c>
      <c r="R44" s="9">
        <v>17.938095581870918</v>
      </c>
      <c r="S44" s="11">
        <f t="shared" si="29"/>
        <v>2.6000000000000044E-2</v>
      </c>
      <c r="T44" s="10">
        <f t="shared" si="22"/>
        <v>297509.33384719962</v>
      </c>
      <c r="U44" s="10">
        <f t="shared" si="30"/>
        <v>302721.89407658851</v>
      </c>
      <c r="V44" s="10">
        <f t="shared" si="23"/>
        <v>2329.865522390659</v>
      </c>
      <c r="W44" s="10">
        <f t="shared" si="24"/>
        <v>225819.66492330268</v>
      </c>
      <c r="X44" s="9">
        <f t="shared" si="9"/>
        <v>129.88366082435923</v>
      </c>
      <c r="Y44" s="9">
        <f t="shared" si="27"/>
        <v>17005.805226463315</v>
      </c>
      <c r="AA44" s="10">
        <f t="shared" si="10"/>
        <v>7542.4257517795395</v>
      </c>
      <c r="AB44" s="10">
        <f t="shared" si="28"/>
        <v>263984.901312284</v>
      </c>
      <c r="AC44" s="23"/>
      <c r="AD44" s="25" t="str">
        <f t="shared" si="11"/>
        <v>NA</v>
      </c>
      <c r="AE44" s="25" t="str">
        <f t="shared" si="12"/>
        <v>NA</v>
      </c>
      <c r="AF44" s="25" t="str">
        <f t="shared" si="13"/>
        <v>NA</v>
      </c>
      <c r="AG44" s="25">
        <f t="shared" si="14"/>
        <v>0</v>
      </c>
      <c r="AH44" s="25">
        <f t="shared" si="15"/>
        <v>0</v>
      </c>
      <c r="AI44" s="25">
        <f t="shared" si="16"/>
        <v>0</v>
      </c>
      <c r="AJ44" s="25">
        <f t="shared" si="17"/>
        <v>0</v>
      </c>
      <c r="AK44" s="25">
        <f t="shared" si="18"/>
        <v>0</v>
      </c>
      <c r="AL44" s="25">
        <f t="shared" si="19"/>
        <v>0</v>
      </c>
      <c r="AM44" s="25">
        <f t="shared" si="20"/>
        <v>0</v>
      </c>
    </row>
    <row r="45" spans="1:39" x14ac:dyDescent="0.3">
      <c r="A45" s="4">
        <f t="shared" si="25"/>
        <v>36</v>
      </c>
      <c r="B45">
        <v>18.547990831654531</v>
      </c>
      <c r="C45" s="5" t="str">
        <f t="shared" si="0"/>
        <v>NA</v>
      </c>
      <c r="D45" s="6" t="str">
        <f t="shared" si="21"/>
        <v>NA</v>
      </c>
      <c r="E45" s="7" t="str">
        <f t="shared" si="1"/>
        <v>NA</v>
      </c>
      <c r="F45" s="7" t="str">
        <f t="shared" si="2"/>
        <v>NA</v>
      </c>
      <c r="G45" s="7" t="str">
        <f t="shared" si="3"/>
        <v>NA</v>
      </c>
      <c r="H45" s="7" t="str">
        <f t="shared" si="31"/>
        <v>NA</v>
      </c>
      <c r="I45" s="7" t="str">
        <f t="shared" si="5"/>
        <v>NA</v>
      </c>
      <c r="J45" s="14"/>
      <c r="K45" s="18"/>
      <c r="L45" s="7" t="str">
        <f t="shared" si="6"/>
        <v>NA</v>
      </c>
      <c r="M45" s="7" t="str">
        <f t="shared" si="7"/>
        <v>NA</v>
      </c>
      <c r="N45" s="14"/>
      <c r="O45" s="13"/>
      <c r="P45" s="7" t="str">
        <f t="shared" si="8"/>
        <v>NA</v>
      </c>
      <c r="Q45" s="12">
        <f t="shared" si="26"/>
        <v>35</v>
      </c>
      <c r="R45" s="9">
        <v>18.547990831654531</v>
      </c>
      <c r="S45" s="11">
        <f t="shared" si="29"/>
        <v>3.4000000000000058E-2</v>
      </c>
      <c r="T45" s="10">
        <f t="shared" si="22"/>
        <v>307593.85759563709</v>
      </c>
      <c r="U45" s="10">
        <f t="shared" si="30"/>
        <v>315423.51942534442</v>
      </c>
      <c r="V45" s="10">
        <f t="shared" si="23"/>
        <v>1000</v>
      </c>
      <c r="W45" s="10">
        <f t="shared" si="24"/>
        <v>226819.66492330268</v>
      </c>
      <c r="X45" s="9">
        <f t="shared" si="9"/>
        <v>53.914195293507021</v>
      </c>
      <c r="Y45" s="9">
        <f t="shared" si="27"/>
        <v>17059.719421756821</v>
      </c>
      <c r="AA45" s="10">
        <f t="shared" si="10"/>
        <v>7542.4257517795395</v>
      </c>
      <c r="AB45" s="10">
        <f t="shared" si="28"/>
        <v>271527.32706406352</v>
      </c>
      <c r="AC45" s="23"/>
      <c r="AD45" s="25" t="str">
        <f t="shared" si="11"/>
        <v>NA</v>
      </c>
      <c r="AE45" s="25" t="str">
        <f t="shared" si="12"/>
        <v>NA</v>
      </c>
      <c r="AF45" s="25" t="str">
        <f t="shared" si="13"/>
        <v>NA</v>
      </c>
      <c r="AG45" s="25">
        <f t="shared" si="14"/>
        <v>0</v>
      </c>
      <c r="AH45" s="25">
        <f t="shared" si="15"/>
        <v>0</v>
      </c>
      <c r="AI45" s="25">
        <f t="shared" si="16"/>
        <v>0</v>
      </c>
      <c r="AJ45" s="25">
        <f t="shared" si="17"/>
        <v>0</v>
      </c>
      <c r="AK45" s="25">
        <f t="shared" si="18"/>
        <v>0</v>
      </c>
      <c r="AL45" s="25">
        <f t="shared" si="19"/>
        <v>0</v>
      </c>
      <c r="AM45" s="25">
        <f t="shared" si="20"/>
        <v>0</v>
      </c>
    </row>
    <row r="46" spans="1:39" x14ac:dyDescent="0.3">
      <c r="A46" s="4">
        <f t="shared" si="25"/>
        <v>37</v>
      </c>
      <c r="B46">
        <v>17.435111381755259</v>
      </c>
      <c r="C46" s="5" t="str">
        <f t="shared" si="0"/>
        <v>NA</v>
      </c>
      <c r="D46" s="6" t="str">
        <f t="shared" si="21"/>
        <v>NA</v>
      </c>
      <c r="E46" s="7" t="str">
        <f t="shared" si="1"/>
        <v>NA</v>
      </c>
      <c r="F46" s="7" t="str">
        <f t="shared" si="2"/>
        <v>NA</v>
      </c>
      <c r="G46" s="7" t="str">
        <f t="shared" si="3"/>
        <v>NA</v>
      </c>
      <c r="H46" s="7" t="str">
        <f t="shared" si="31"/>
        <v>NA</v>
      </c>
      <c r="I46" s="7" t="str">
        <f t="shared" si="5"/>
        <v>NA</v>
      </c>
      <c r="J46" s="14"/>
      <c r="K46" s="18"/>
      <c r="L46" s="7" t="str">
        <f t="shared" si="6"/>
        <v>NA</v>
      </c>
      <c r="M46" s="7" t="str">
        <f t="shared" si="7"/>
        <v>NA</v>
      </c>
      <c r="N46" s="14"/>
      <c r="O46" s="13"/>
      <c r="P46" s="7" t="str">
        <f t="shared" si="8"/>
        <v>NA</v>
      </c>
      <c r="Q46" s="12">
        <f t="shared" si="26"/>
        <v>36</v>
      </c>
      <c r="R46" s="9">
        <v>17.435111381755259</v>
      </c>
      <c r="S46" s="11">
        <f t="shared" si="29"/>
        <v>-5.9999999999999963E-2</v>
      </c>
      <c r="T46" s="10">
        <f t="shared" si="22"/>
        <v>317762.41904197837</v>
      </c>
      <c r="U46" s="10">
        <f t="shared" si="30"/>
        <v>297438.10825982376</v>
      </c>
      <c r="V46" s="10">
        <f t="shared" si="23"/>
        <v>15000</v>
      </c>
      <c r="W46" s="10">
        <f t="shared" si="24"/>
        <v>241819.66492330268</v>
      </c>
      <c r="X46" s="9">
        <f t="shared" si="9"/>
        <v>860.33290361979277</v>
      </c>
      <c r="Y46" s="9">
        <f t="shared" si="27"/>
        <v>17920.052325376615</v>
      </c>
      <c r="AA46" s="10">
        <f t="shared" si="10"/>
        <v>7542.4257517795395</v>
      </c>
      <c r="AB46" s="10">
        <f t="shared" si="28"/>
        <v>279069.75281584304</v>
      </c>
      <c r="AC46" s="23"/>
      <c r="AD46" s="25" t="str">
        <f t="shared" si="11"/>
        <v>NA</v>
      </c>
      <c r="AE46" s="25" t="str">
        <f t="shared" si="12"/>
        <v>NA</v>
      </c>
      <c r="AF46" s="25" t="str">
        <f t="shared" si="13"/>
        <v>NA</v>
      </c>
      <c r="AG46" s="25">
        <f t="shared" si="14"/>
        <v>0</v>
      </c>
      <c r="AH46" s="25">
        <f t="shared" si="15"/>
        <v>0</v>
      </c>
      <c r="AI46" s="25">
        <f t="shared" si="16"/>
        <v>0</v>
      </c>
      <c r="AJ46" s="25">
        <f t="shared" si="17"/>
        <v>0</v>
      </c>
      <c r="AK46" s="25">
        <f t="shared" si="18"/>
        <v>0</v>
      </c>
      <c r="AL46" s="25">
        <f t="shared" si="19"/>
        <v>0</v>
      </c>
      <c r="AM46" s="25">
        <f t="shared" si="20"/>
        <v>0</v>
      </c>
    </row>
    <row r="47" spans="1:39" x14ac:dyDescent="0.3">
      <c r="A47" s="4">
        <f t="shared" si="25"/>
        <v>38</v>
      </c>
      <c r="B47">
        <v>17.208454933792442</v>
      </c>
      <c r="C47" s="5" t="str">
        <f t="shared" si="0"/>
        <v>NA</v>
      </c>
      <c r="D47" s="6" t="str">
        <f t="shared" si="21"/>
        <v>NA</v>
      </c>
      <c r="E47" s="7" t="str">
        <f t="shared" si="1"/>
        <v>NA</v>
      </c>
      <c r="F47" s="7" t="str">
        <f t="shared" si="2"/>
        <v>NA</v>
      </c>
      <c r="G47" s="7" t="str">
        <f t="shared" si="3"/>
        <v>NA</v>
      </c>
      <c r="H47" s="7" t="str">
        <f t="shared" si="31"/>
        <v>NA</v>
      </c>
      <c r="I47" s="7" t="str">
        <f t="shared" si="5"/>
        <v>NA</v>
      </c>
      <c r="J47" s="14"/>
      <c r="K47" s="18"/>
      <c r="L47" s="7" t="str">
        <f t="shared" si="6"/>
        <v>NA</v>
      </c>
      <c r="M47" s="7" t="str">
        <f t="shared" si="7"/>
        <v>NA</v>
      </c>
      <c r="N47" s="14"/>
      <c r="O47" s="13"/>
      <c r="P47" s="7" t="str">
        <f t="shared" si="8"/>
        <v>NA</v>
      </c>
      <c r="Q47" s="12">
        <f t="shared" si="26"/>
        <v>37</v>
      </c>
      <c r="R47" s="9">
        <v>17.208454933792442</v>
      </c>
      <c r="S47" s="11">
        <f t="shared" si="29"/>
        <v>-1.2999999999999935E-2</v>
      </c>
      <c r="T47" s="10">
        <f t="shared" si="22"/>
        <v>328015.71850037243</v>
      </c>
      <c r="U47" s="10">
        <f t="shared" si="30"/>
        <v>308376.41285244608</v>
      </c>
      <c r="V47" s="10">
        <f t="shared" si="23"/>
        <v>15000</v>
      </c>
      <c r="W47" s="10">
        <f t="shared" si="24"/>
        <v>256819.66492330268</v>
      </c>
      <c r="X47" s="9">
        <f t="shared" si="9"/>
        <v>871.66454267456209</v>
      </c>
      <c r="Y47" s="9">
        <f t="shared" si="27"/>
        <v>18791.716868051179</v>
      </c>
      <c r="AA47" s="10">
        <f t="shared" si="10"/>
        <v>7542.4257517795395</v>
      </c>
      <c r="AB47" s="10">
        <f t="shared" si="28"/>
        <v>286612.17856762256</v>
      </c>
      <c r="AC47" s="23"/>
      <c r="AD47" s="25" t="str">
        <f t="shared" si="11"/>
        <v>NA</v>
      </c>
      <c r="AE47" s="25" t="str">
        <f t="shared" si="12"/>
        <v>NA</v>
      </c>
      <c r="AF47" s="25" t="str">
        <f t="shared" si="13"/>
        <v>NA</v>
      </c>
      <c r="AG47" s="25">
        <f t="shared" si="14"/>
        <v>0</v>
      </c>
      <c r="AH47" s="25">
        <f t="shared" si="15"/>
        <v>0</v>
      </c>
      <c r="AI47" s="25">
        <f t="shared" si="16"/>
        <v>0</v>
      </c>
      <c r="AJ47" s="25">
        <f t="shared" si="17"/>
        <v>0</v>
      </c>
      <c r="AK47" s="25">
        <f t="shared" si="18"/>
        <v>0</v>
      </c>
      <c r="AL47" s="25">
        <f t="shared" si="19"/>
        <v>0</v>
      </c>
      <c r="AM47" s="25">
        <f t="shared" si="20"/>
        <v>0</v>
      </c>
    </row>
    <row r="48" spans="1:39" x14ac:dyDescent="0.3">
      <c r="A48" s="4">
        <f t="shared" si="25"/>
        <v>39</v>
      </c>
      <c r="B48">
        <v>16.640575920977291</v>
      </c>
      <c r="C48" s="5" t="str">
        <f t="shared" si="0"/>
        <v>NA</v>
      </c>
      <c r="D48" s="6" t="str">
        <f t="shared" si="21"/>
        <v>NA</v>
      </c>
      <c r="E48" s="7" t="str">
        <f t="shared" si="1"/>
        <v>NA</v>
      </c>
      <c r="F48" s="7" t="str">
        <f t="shared" si="2"/>
        <v>NA</v>
      </c>
      <c r="G48" s="7" t="str">
        <f t="shared" si="3"/>
        <v>NA</v>
      </c>
      <c r="H48" s="7" t="str">
        <f t="shared" si="31"/>
        <v>NA</v>
      </c>
      <c r="I48" s="7" t="str">
        <f t="shared" si="5"/>
        <v>NA</v>
      </c>
      <c r="J48" s="14"/>
      <c r="K48" s="18"/>
      <c r="L48" s="7" t="str">
        <f t="shared" si="6"/>
        <v>NA</v>
      </c>
      <c r="M48" s="7" t="str">
        <f t="shared" si="7"/>
        <v>NA</v>
      </c>
      <c r="N48" s="14"/>
      <c r="O48" s="13"/>
      <c r="P48" s="7" t="str">
        <f t="shared" si="8"/>
        <v>NA</v>
      </c>
      <c r="Q48" s="12">
        <f t="shared" si="26"/>
        <v>38</v>
      </c>
      <c r="R48" s="9">
        <v>16.640575920977291</v>
      </c>
      <c r="S48" s="11">
        <f t="shared" si="29"/>
        <v>-3.3000000000000036E-2</v>
      </c>
      <c r="T48" s="10">
        <f t="shared" si="22"/>
        <v>338354.46212092013</v>
      </c>
      <c r="U48" s="10">
        <f t="shared" si="30"/>
        <v>312704.99122831534</v>
      </c>
      <c r="V48" s="10">
        <f t="shared" si="23"/>
        <v>15000</v>
      </c>
      <c r="W48" s="10">
        <f t="shared" si="24"/>
        <v>271819.66492330271</v>
      </c>
      <c r="X48" s="9">
        <f t="shared" si="9"/>
        <v>901.41110928082946</v>
      </c>
      <c r="Y48" s="9">
        <f t="shared" si="27"/>
        <v>19693.127977332009</v>
      </c>
      <c r="AA48" s="10">
        <f t="shared" si="10"/>
        <v>7542.4257517795395</v>
      </c>
      <c r="AB48" s="10">
        <f t="shared" si="28"/>
        <v>294154.60431940207</v>
      </c>
      <c r="AC48" s="23"/>
      <c r="AD48" s="25" t="str">
        <f t="shared" si="11"/>
        <v>NA</v>
      </c>
      <c r="AE48" s="25" t="str">
        <f t="shared" si="12"/>
        <v>NA</v>
      </c>
      <c r="AF48" s="25" t="str">
        <f t="shared" si="13"/>
        <v>NA</v>
      </c>
      <c r="AG48" s="25">
        <f t="shared" si="14"/>
        <v>0</v>
      </c>
      <c r="AH48" s="25">
        <f t="shared" si="15"/>
        <v>0</v>
      </c>
      <c r="AI48" s="25">
        <f t="shared" si="16"/>
        <v>0</v>
      </c>
      <c r="AJ48" s="25">
        <f t="shared" si="17"/>
        <v>0</v>
      </c>
      <c r="AK48" s="25">
        <f t="shared" si="18"/>
        <v>0</v>
      </c>
      <c r="AL48" s="25">
        <f t="shared" si="19"/>
        <v>0</v>
      </c>
      <c r="AM48" s="25">
        <f t="shared" si="20"/>
        <v>0</v>
      </c>
    </row>
    <row r="49" spans="1:39" x14ac:dyDescent="0.3">
      <c r="A49" s="4">
        <f t="shared" si="25"/>
        <v>40</v>
      </c>
      <c r="B49">
        <v>16.856903407949993</v>
      </c>
      <c r="C49" s="5" t="str">
        <f t="shared" si="0"/>
        <v>NA</v>
      </c>
      <c r="D49" s="6" t="str">
        <f t="shared" si="21"/>
        <v>NA</v>
      </c>
      <c r="E49" s="7" t="str">
        <f t="shared" si="1"/>
        <v>NA</v>
      </c>
      <c r="F49" s="7" t="str">
        <f t="shared" si="2"/>
        <v>NA</v>
      </c>
      <c r="G49" s="7" t="str">
        <f t="shared" si="3"/>
        <v>NA</v>
      </c>
      <c r="H49" s="7" t="str">
        <f t="shared" si="31"/>
        <v>NA</v>
      </c>
      <c r="I49" s="7" t="str">
        <f t="shared" si="5"/>
        <v>NA</v>
      </c>
      <c r="J49" s="14"/>
      <c r="K49" s="18"/>
      <c r="L49" s="7" t="str">
        <f t="shared" si="6"/>
        <v>NA</v>
      </c>
      <c r="M49" s="7" t="str">
        <f t="shared" si="7"/>
        <v>NA</v>
      </c>
      <c r="N49" s="14"/>
      <c r="O49" s="13"/>
      <c r="P49" s="7" t="str">
        <f t="shared" si="8"/>
        <v>NA</v>
      </c>
      <c r="Q49" s="12">
        <f t="shared" si="26"/>
        <v>39</v>
      </c>
      <c r="R49" s="9">
        <v>16.856903407949993</v>
      </c>
      <c r="S49" s="11">
        <f t="shared" si="29"/>
        <v>1.2999999999999826E-2</v>
      </c>
      <c r="T49" s="10">
        <f t="shared" si="22"/>
        <v>348779.36193830514</v>
      </c>
      <c r="U49" s="10">
        <f t="shared" si="30"/>
        <v>331965.15611428343</v>
      </c>
      <c r="V49" s="10">
        <f t="shared" si="23"/>
        <v>15000</v>
      </c>
      <c r="W49" s="10">
        <f t="shared" si="24"/>
        <v>286819.66492330271</v>
      </c>
      <c r="X49" s="9">
        <f t="shared" si="9"/>
        <v>889.8431483522503</v>
      </c>
      <c r="Y49" s="9">
        <f t="shared" si="27"/>
        <v>20582.97112568426</v>
      </c>
      <c r="AA49" s="10">
        <f t="shared" si="10"/>
        <v>7542.4257517795395</v>
      </c>
      <c r="AB49" s="10">
        <f t="shared" si="28"/>
        <v>301697.03007118159</v>
      </c>
      <c r="AC49" s="23"/>
      <c r="AD49" s="25" t="str">
        <f t="shared" si="11"/>
        <v>NA</v>
      </c>
      <c r="AE49" s="25" t="str">
        <f t="shared" si="12"/>
        <v>NA</v>
      </c>
      <c r="AF49" s="25" t="str">
        <f t="shared" si="13"/>
        <v>NA</v>
      </c>
      <c r="AG49" s="25">
        <f t="shared" si="14"/>
        <v>0</v>
      </c>
      <c r="AH49" s="25">
        <f t="shared" si="15"/>
        <v>0</v>
      </c>
      <c r="AI49" s="25">
        <f t="shared" si="16"/>
        <v>0</v>
      </c>
      <c r="AJ49" s="25">
        <f t="shared" si="17"/>
        <v>0</v>
      </c>
      <c r="AK49" s="25">
        <f t="shared" si="18"/>
        <v>0</v>
      </c>
      <c r="AL49" s="25">
        <f t="shared" si="19"/>
        <v>0</v>
      </c>
      <c r="AM49" s="25">
        <f t="shared" si="20"/>
        <v>0</v>
      </c>
    </row>
    <row r="50" spans="1:39" x14ac:dyDescent="0.3">
      <c r="A50" s="4">
        <f t="shared" si="25"/>
        <v>41</v>
      </c>
      <c r="B50">
        <v>18.694305879416543</v>
      </c>
      <c r="C50" s="5" t="str">
        <f t="shared" si="0"/>
        <v>NA</v>
      </c>
      <c r="D50" s="6" t="str">
        <f t="shared" si="21"/>
        <v>NA</v>
      </c>
      <c r="E50" s="7" t="str">
        <f t="shared" si="1"/>
        <v>NA</v>
      </c>
      <c r="F50" s="7" t="str">
        <f t="shared" si="2"/>
        <v>NA</v>
      </c>
      <c r="G50" s="7" t="str">
        <f t="shared" si="3"/>
        <v>NA</v>
      </c>
      <c r="H50" s="7" t="str">
        <f t="shared" si="31"/>
        <v>NA</v>
      </c>
      <c r="I50" s="7" t="str">
        <f t="shared" si="5"/>
        <v>NA</v>
      </c>
      <c r="J50" s="14"/>
      <c r="K50" s="18"/>
      <c r="L50" s="7" t="str">
        <f t="shared" si="6"/>
        <v>NA</v>
      </c>
      <c r="M50" s="7" t="str">
        <f t="shared" si="7"/>
        <v>NA</v>
      </c>
      <c r="N50" s="14"/>
      <c r="O50" s="13"/>
      <c r="P50" s="7" t="str">
        <f t="shared" si="8"/>
        <v>NA</v>
      </c>
      <c r="Q50" s="12">
        <f t="shared" si="26"/>
        <v>40</v>
      </c>
      <c r="R50" s="9">
        <v>18.694305879416543</v>
      </c>
      <c r="S50" s="11">
        <f t="shared" si="29"/>
        <v>0.10900000000000006</v>
      </c>
      <c r="T50" s="10">
        <f t="shared" si="22"/>
        <v>359291.1359208356</v>
      </c>
      <c r="U50" s="10">
        <f t="shared" si="30"/>
        <v>384784.35813074029</v>
      </c>
      <c r="V50" s="10">
        <f t="shared" si="23"/>
        <v>1000</v>
      </c>
      <c r="W50" s="10">
        <f t="shared" si="24"/>
        <v>287819.66492330271</v>
      </c>
      <c r="X50" s="9">
        <f t="shared" si="9"/>
        <v>53.492224126976275</v>
      </c>
      <c r="Y50" s="9">
        <f t="shared" si="27"/>
        <v>20636.463349811238</v>
      </c>
      <c r="AA50" s="10">
        <f t="shared" si="10"/>
        <v>7542.4257517795395</v>
      </c>
      <c r="AB50" s="10">
        <f t="shared" si="28"/>
        <v>309239.45582296111</v>
      </c>
      <c r="AC50" s="23"/>
      <c r="AD50" s="25" t="str">
        <f t="shared" si="11"/>
        <v>NA</v>
      </c>
      <c r="AE50" s="25" t="str">
        <f t="shared" si="12"/>
        <v>NA</v>
      </c>
      <c r="AF50" s="25" t="str">
        <f t="shared" si="13"/>
        <v>NA</v>
      </c>
      <c r="AG50" s="25">
        <f t="shared" si="14"/>
        <v>0</v>
      </c>
      <c r="AH50" s="25">
        <f t="shared" si="15"/>
        <v>0</v>
      </c>
      <c r="AI50" s="25">
        <f t="shared" si="16"/>
        <v>0</v>
      </c>
      <c r="AJ50" s="25">
        <f t="shared" si="17"/>
        <v>0</v>
      </c>
      <c r="AK50" s="25">
        <f t="shared" si="18"/>
        <v>0</v>
      </c>
      <c r="AL50" s="25">
        <f t="shared" si="19"/>
        <v>0</v>
      </c>
      <c r="AM50" s="25">
        <f t="shared" si="20"/>
        <v>0</v>
      </c>
    </row>
    <row r="51" spans="1:39" x14ac:dyDescent="0.3">
      <c r="A51" s="4">
        <f t="shared" si="25"/>
        <v>42</v>
      </c>
      <c r="B51">
        <v>18.694305879416543</v>
      </c>
      <c r="C51" s="5" t="str">
        <f t="shared" si="0"/>
        <v>NA</v>
      </c>
      <c r="D51" s="6" t="str">
        <f t="shared" si="21"/>
        <v>NA</v>
      </c>
      <c r="E51" s="7" t="str">
        <f t="shared" si="1"/>
        <v>NA</v>
      </c>
      <c r="F51" s="7" t="str">
        <f t="shared" si="2"/>
        <v>NA</v>
      </c>
      <c r="G51" s="7" t="str">
        <f t="shared" si="3"/>
        <v>NA</v>
      </c>
      <c r="H51" s="7" t="str">
        <f t="shared" si="31"/>
        <v>NA</v>
      </c>
      <c r="I51" s="7" t="str">
        <f t="shared" si="5"/>
        <v>NA</v>
      </c>
      <c r="J51" s="14"/>
      <c r="K51" s="18"/>
      <c r="L51" s="7" t="str">
        <f t="shared" si="6"/>
        <v>NA</v>
      </c>
      <c r="M51" s="7" t="str">
        <f t="shared" si="7"/>
        <v>NA</v>
      </c>
      <c r="N51" s="14"/>
      <c r="O51" s="13"/>
      <c r="P51" s="7" t="str">
        <f t="shared" si="8"/>
        <v>NA</v>
      </c>
      <c r="Q51" s="12">
        <f t="shared" si="26"/>
        <v>41</v>
      </c>
      <c r="R51" s="9">
        <v>18.694305879416543</v>
      </c>
      <c r="S51" s="11">
        <f t="shared" si="29"/>
        <v>0</v>
      </c>
      <c r="T51" s="10">
        <f t="shared" si="22"/>
        <v>369890.50801988674</v>
      </c>
      <c r="U51" s="10">
        <f t="shared" si="30"/>
        <v>385784.35813074029</v>
      </c>
      <c r="V51" s="10">
        <f t="shared" si="23"/>
        <v>1000</v>
      </c>
      <c r="W51" s="10">
        <f t="shared" si="24"/>
        <v>288819.66492330271</v>
      </c>
      <c r="X51" s="9">
        <f t="shared" si="9"/>
        <v>53.492224126976275</v>
      </c>
      <c r="Y51" s="9">
        <f t="shared" si="27"/>
        <v>20689.955573938216</v>
      </c>
      <c r="AA51" s="10">
        <f t="shared" si="10"/>
        <v>7542.4257517795395</v>
      </c>
      <c r="AB51" s="10">
        <f t="shared" si="28"/>
        <v>316781.88157474063</v>
      </c>
      <c r="AC51" s="23"/>
      <c r="AD51" s="25" t="str">
        <f t="shared" si="11"/>
        <v>NA</v>
      </c>
      <c r="AE51" s="25" t="str">
        <f t="shared" si="12"/>
        <v>NA</v>
      </c>
      <c r="AF51" s="25" t="str">
        <f t="shared" si="13"/>
        <v>NA</v>
      </c>
      <c r="AG51" s="25">
        <f t="shared" si="14"/>
        <v>0</v>
      </c>
      <c r="AH51" s="25">
        <f t="shared" si="15"/>
        <v>0</v>
      </c>
      <c r="AI51" s="25">
        <f t="shared" si="16"/>
        <v>0</v>
      </c>
      <c r="AJ51" s="25">
        <f t="shared" si="17"/>
        <v>0</v>
      </c>
      <c r="AK51" s="25">
        <f t="shared" si="18"/>
        <v>0</v>
      </c>
      <c r="AL51" s="25">
        <f t="shared" si="19"/>
        <v>0</v>
      </c>
      <c r="AM51" s="25">
        <f t="shared" si="20"/>
        <v>0</v>
      </c>
    </row>
    <row r="52" spans="1:39" x14ac:dyDescent="0.3">
      <c r="A52" s="4">
        <f t="shared" si="25"/>
        <v>43</v>
      </c>
      <c r="B52">
        <v>18.544751432381211</v>
      </c>
      <c r="C52" s="5" t="str">
        <f t="shared" si="0"/>
        <v>NA</v>
      </c>
      <c r="D52" s="6" t="str">
        <f t="shared" si="21"/>
        <v>NA</v>
      </c>
      <c r="E52" s="7" t="str">
        <f t="shared" si="1"/>
        <v>NA</v>
      </c>
      <c r="F52" s="7" t="str">
        <f t="shared" si="2"/>
        <v>NA</v>
      </c>
      <c r="G52" s="7" t="str">
        <f t="shared" si="3"/>
        <v>NA</v>
      </c>
      <c r="H52" s="7" t="str">
        <f t="shared" si="31"/>
        <v>NA</v>
      </c>
      <c r="I52" s="7" t="str">
        <f t="shared" si="5"/>
        <v>NA</v>
      </c>
      <c r="J52" s="14"/>
      <c r="K52" s="18"/>
      <c r="L52" s="7" t="str">
        <f t="shared" si="6"/>
        <v>NA</v>
      </c>
      <c r="M52" s="7" t="str">
        <f t="shared" si="7"/>
        <v>NA</v>
      </c>
      <c r="N52" s="14"/>
      <c r="O52" s="13"/>
      <c r="P52" s="7" t="str">
        <f t="shared" si="8"/>
        <v>NA</v>
      </c>
      <c r="Q52" s="12">
        <f t="shared" si="26"/>
        <v>42</v>
      </c>
      <c r="R52" s="9">
        <v>18.544751432381211</v>
      </c>
      <c r="S52" s="11">
        <f t="shared" si="29"/>
        <v>-7.9999999999999603E-3</v>
      </c>
      <c r="T52" s="10">
        <f t="shared" si="22"/>
        <v>380578.20821976371</v>
      </c>
      <c r="U52" s="10">
        <f t="shared" si="30"/>
        <v>383690.08326569438</v>
      </c>
      <c r="V52" s="10">
        <f t="shared" si="23"/>
        <v>4430.5507058488638</v>
      </c>
      <c r="W52" s="10">
        <f t="shared" si="24"/>
        <v>293250.21562915156</v>
      </c>
      <c r="X52" s="9">
        <f t="shared" si="9"/>
        <v>238.91130177741971</v>
      </c>
      <c r="Y52" s="9">
        <f t="shared" si="27"/>
        <v>20928.866875715634</v>
      </c>
      <c r="AA52" s="10">
        <f t="shared" si="10"/>
        <v>7542.4257517795395</v>
      </c>
      <c r="AB52" s="10">
        <f t="shared" si="28"/>
        <v>324324.30732652015</v>
      </c>
      <c r="AC52" s="23"/>
      <c r="AD52" s="25" t="str">
        <f t="shared" si="11"/>
        <v>NA</v>
      </c>
      <c r="AE52" s="25" t="str">
        <f t="shared" si="12"/>
        <v>NA</v>
      </c>
      <c r="AF52" s="25" t="str">
        <f t="shared" si="13"/>
        <v>NA</v>
      </c>
      <c r="AG52" s="25">
        <f t="shared" si="14"/>
        <v>0</v>
      </c>
      <c r="AH52" s="25">
        <f t="shared" si="15"/>
        <v>0</v>
      </c>
      <c r="AI52" s="25">
        <f t="shared" si="16"/>
        <v>0</v>
      </c>
      <c r="AJ52" s="25">
        <f t="shared" si="17"/>
        <v>0</v>
      </c>
      <c r="AK52" s="25">
        <f t="shared" si="18"/>
        <v>0</v>
      </c>
      <c r="AL52" s="25">
        <f t="shared" si="19"/>
        <v>0</v>
      </c>
      <c r="AM52" s="25">
        <f t="shared" si="20"/>
        <v>0</v>
      </c>
    </row>
    <row r="53" spans="1:39" x14ac:dyDescent="0.3">
      <c r="A53" s="4">
        <f t="shared" si="25"/>
        <v>44</v>
      </c>
      <c r="B53">
        <v>18.785833201002166</v>
      </c>
      <c r="C53" s="5" t="str">
        <f t="shared" si="0"/>
        <v>NA</v>
      </c>
      <c r="D53" s="6" t="str">
        <f t="shared" si="21"/>
        <v>NA</v>
      </c>
      <c r="E53" s="7" t="str">
        <f t="shared" si="1"/>
        <v>NA</v>
      </c>
      <c r="F53" s="7" t="str">
        <f t="shared" si="2"/>
        <v>NA</v>
      </c>
      <c r="G53" s="7" t="str">
        <f t="shared" si="3"/>
        <v>NA</v>
      </c>
      <c r="H53" s="7" t="str">
        <f t="shared" si="31"/>
        <v>NA</v>
      </c>
      <c r="I53" s="7" t="str">
        <f t="shared" si="5"/>
        <v>NA</v>
      </c>
      <c r="J53" s="14"/>
      <c r="K53" s="18"/>
      <c r="L53" s="7" t="str">
        <f t="shared" si="6"/>
        <v>NA</v>
      </c>
      <c r="M53" s="7" t="str">
        <f t="shared" si="7"/>
        <v>NA</v>
      </c>
      <c r="N53" s="14"/>
      <c r="O53" s="13"/>
      <c r="P53" s="7" t="str">
        <f t="shared" si="8"/>
        <v>NA</v>
      </c>
      <c r="Q53" s="12">
        <f t="shared" si="26"/>
        <v>43</v>
      </c>
      <c r="R53" s="9">
        <v>18.785833201002166</v>
      </c>
      <c r="S53" s="11">
        <f t="shared" si="29"/>
        <v>1.2999999999999947E-2</v>
      </c>
      <c r="T53" s="10">
        <f t="shared" si="22"/>
        <v>391354.97258797253</v>
      </c>
      <c r="U53" s="10">
        <f t="shared" si="30"/>
        <v>393166.20221317327</v>
      </c>
      <c r="V53" s="10">
        <f t="shared" si="23"/>
        <v>5731.1961265788032</v>
      </c>
      <c r="W53" s="10">
        <f t="shared" si="24"/>
        <v>298981.41175573034</v>
      </c>
      <c r="X53" s="9">
        <f t="shared" si="9"/>
        <v>305.08075235508113</v>
      </c>
      <c r="Y53" s="9">
        <f t="shared" si="27"/>
        <v>21233.947628070717</v>
      </c>
      <c r="AA53" s="10">
        <f t="shared" si="10"/>
        <v>7542.4257517795395</v>
      </c>
      <c r="AB53" s="10">
        <f t="shared" si="28"/>
        <v>331866.73307829967</v>
      </c>
      <c r="AC53" s="23"/>
      <c r="AD53" s="25" t="str">
        <f t="shared" si="11"/>
        <v>NA</v>
      </c>
      <c r="AE53" s="25" t="str">
        <f t="shared" si="12"/>
        <v>NA</v>
      </c>
      <c r="AF53" s="25" t="str">
        <f t="shared" si="13"/>
        <v>NA</v>
      </c>
      <c r="AG53" s="25">
        <f t="shared" si="14"/>
        <v>0</v>
      </c>
      <c r="AH53" s="25">
        <f t="shared" si="15"/>
        <v>0</v>
      </c>
      <c r="AI53" s="25">
        <f t="shared" si="16"/>
        <v>0</v>
      </c>
      <c r="AJ53" s="25">
        <f t="shared" si="17"/>
        <v>0</v>
      </c>
      <c r="AK53" s="25">
        <f t="shared" si="18"/>
        <v>0</v>
      </c>
      <c r="AL53" s="25">
        <f t="shared" si="19"/>
        <v>0</v>
      </c>
      <c r="AM53" s="25">
        <f t="shared" si="20"/>
        <v>0</v>
      </c>
    </row>
    <row r="54" spans="1:39" x14ac:dyDescent="0.3">
      <c r="A54" s="4">
        <f t="shared" si="25"/>
        <v>45</v>
      </c>
      <c r="B54">
        <v>18.597974868992143</v>
      </c>
      <c r="C54" s="5" t="str">
        <f t="shared" si="0"/>
        <v>NA</v>
      </c>
      <c r="D54" s="6" t="str">
        <f t="shared" si="21"/>
        <v>NA</v>
      </c>
      <c r="E54" s="7" t="str">
        <f t="shared" si="1"/>
        <v>NA</v>
      </c>
      <c r="F54" s="7" t="str">
        <f t="shared" si="2"/>
        <v>NA</v>
      </c>
      <c r="G54" s="7" t="str">
        <f t="shared" si="3"/>
        <v>NA</v>
      </c>
      <c r="H54" s="7" t="str">
        <f t="shared" si="31"/>
        <v>NA</v>
      </c>
      <c r="I54" s="7" t="str">
        <f t="shared" si="5"/>
        <v>NA</v>
      </c>
      <c r="J54" s="14"/>
      <c r="K54" s="18"/>
      <c r="L54" s="7" t="str">
        <f t="shared" si="6"/>
        <v>NA</v>
      </c>
      <c r="M54" s="7" t="str">
        <f t="shared" si="7"/>
        <v>NA</v>
      </c>
      <c r="N54" s="14"/>
      <c r="O54" s="13"/>
      <c r="P54" s="7" t="str">
        <f t="shared" si="8"/>
        <v>NA</v>
      </c>
      <c r="Q54" s="12">
        <f t="shared" si="26"/>
        <v>44</v>
      </c>
      <c r="R54" s="9">
        <v>18.597974868992143</v>
      </c>
      <c r="S54" s="11">
        <f t="shared" si="29"/>
        <v>-1.0000000000000089E-2</v>
      </c>
      <c r="T54" s="10">
        <f t="shared" si="22"/>
        <v>402221.54332591681</v>
      </c>
      <c r="U54" s="10">
        <f t="shared" si="30"/>
        <v>394908.42435635446</v>
      </c>
      <c r="V54" s="10">
        <f t="shared" si="23"/>
        <v>14855.544721341887</v>
      </c>
      <c r="W54" s="10">
        <f t="shared" si="24"/>
        <v>313836.95647707221</v>
      </c>
      <c r="X54" s="9">
        <f t="shared" si="9"/>
        <v>798.77216879726507</v>
      </c>
      <c r="Y54" s="9">
        <f t="shared" si="27"/>
        <v>22032.719796867983</v>
      </c>
      <c r="AA54" s="10">
        <f t="shared" si="10"/>
        <v>7542.4257517795395</v>
      </c>
      <c r="AB54" s="10">
        <f t="shared" si="28"/>
        <v>339409.15883007919</v>
      </c>
      <c r="AC54" s="23"/>
      <c r="AD54" s="25" t="str">
        <f t="shared" si="11"/>
        <v>NA</v>
      </c>
      <c r="AE54" s="25" t="str">
        <f t="shared" si="12"/>
        <v>NA</v>
      </c>
      <c r="AF54" s="25" t="str">
        <f t="shared" si="13"/>
        <v>NA</v>
      </c>
      <c r="AG54" s="25">
        <f t="shared" si="14"/>
        <v>0</v>
      </c>
      <c r="AH54" s="25">
        <f t="shared" si="15"/>
        <v>0</v>
      </c>
      <c r="AI54" s="25">
        <f t="shared" si="16"/>
        <v>0</v>
      </c>
      <c r="AJ54" s="25">
        <f t="shared" si="17"/>
        <v>0</v>
      </c>
      <c r="AK54" s="25">
        <f t="shared" si="18"/>
        <v>0</v>
      </c>
      <c r="AL54" s="25">
        <f t="shared" si="19"/>
        <v>0</v>
      </c>
      <c r="AM54" s="25">
        <f t="shared" si="20"/>
        <v>0</v>
      </c>
    </row>
    <row r="55" spans="1:39" x14ac:dyDescent="0.3">
      <c r="A55" s="4">
        <f t="shared" si="25"/>
        <v>46</v>
      </c>
      <c r="B55">
        <v>18.653768793599117</v>
      </c>
      <c r="C55" s="5" t="str">
        <f t="shared" si="0"/>
        <v>NA</v>
      </c>
      <c r="D55" s="6" t="str">
        <f t="shared" si="21"/>
        <v>NA</v>
      </c>
      <c r="E55" s="7" t="str">
        <f t="shared" si="1"/>
        <v>NA</v>
      </c>
      <c r="F55" s="7" t="str">
        <f t="shared" si="2"/>
        <v>NA</v>
      </c>
      <c r="G55" s="7" t="str">
        <f t="shared" si="3"/>
        <v>NA</v>
      </c>
      <c r="H55" s="7" t="str">
        <f t="shared" si="31"/>
        <v>NA</v>
      </c>
      <c r="I55" s="7" t="str">
        <f t="shared" si="5"/>
        <v>NA</v>
      </c>
      <c r="J55" s="14"/>
      <c r="K55" s="18"/>
      <c r="L55" s="7" t="str">
        <f t="shared" si="6"/>
        <v>NA</v>
      </c>
      <c r="M55" s="7" t="str">
        <f t="shared" si="7"/>
        <v>NA</v>
      </c>
      <c r="N55" s="14"/>
      <c r="O55" s="13"/>
      <c r="P55" s="7" t="str">
        <f t="shared" si="8"/>
        <v>NA</v>
      </c>
      <c r="Q55" s="12">
        <f t="shared" si="26"/>
        <v>45</v>
      </c>
      <c r="R55" s="9">
        <v>18.653768793599117</v>
      </c>
      <c r="S55" s="11">
        <f t="shared" si="29"/>
        <v>2.9999999999998496E-3</v>
      </c>
      <c r="T55" s="10">
        <f t="shared" si="22"/>
        <v>413178.66882001009</v>
      </c>
      <c r="U55" s="10">
        <f t="shared" si="30"/>
        <v>410993.26098492939</v>
      </c>
      <c r="V55" s="10">
        <f t="shared" si="23"/>
        <v>9727.8335868602353</v>
      </c>
      <c r="W55" s="10">
        <f t="shared" si="24"/>
        <v>323564.79006393242</v>
      </c>
      <c r="X55" s="9">
        <f t="shared" si="9"/>
        <v>521.49427252460953</v>
      </c>
      <c r="Y55" s="9">
        <f t="shared" si="27"/>
        <v>22554.214069392594</v>
      </c>
      <c r="AA55" s="10">
        <f t="shared" si="10"/>
        <v>7542.4257517795395</v>
      </c>
      <c r="AB55" s="10">
        <f t="shared" si="28"/>
        <v>346951.58458185871</v>
      </c>
      <c r="AC55" s="23"/>
      <c r="AD55" s="25" t="str">
        <f t="shared" si="11"/>
        <v>NA</v>
      </c>
      <c r="AE55" s="25" t="str">
        <f t="shared" si="12"/>
        <v>NA</v>
      </c>
      <c r="AF55" s="25" t="str">
        <f t="shared" si="13"/>
        <v>NA</v>
      </c>
      <c r="AG55" s="25">
        <f t="shared" si="14"/>
        <v>0</v>
      </c>
      <c r="AH55" s="25">
        <f t="shared" si="15"/>
        <v>0</v>
      </c>
      <c r="AI55" s="25">
        <f t="shared" si="16"/>
        <v>0</v>
      </c>
      <c r="AJ55" s="25">
        <f t="shared" si="17"/>
        <v>0</v>
      </c>
      <c r="AK55" s="25">
        <f t="shared" si="18"/>
        <v>0</v>
      </c>
      <c r="AL55" s="25">
        <f t="shared" si="19"/>
        <v>0</v>
      </c>
      <c r="AM55" s="25">
        <f t="shared" si="20"/>
        <v>0</v>
      </c>
    </row>
    <row r="56" spans="1:39" x14ac:dyDescent="0.3">
      <c r="A56" s="4">
        <f t="shared" si="25"/>
        <v>47</v>
      </c>
      <c r="B56">
        <v>18.914921556709505</v>
      </c>
      <c r="C56" s="5" t="str">
        <f t="shared" si="0"/>
        <v>NA</v>
      </c>
      <c r="D56" s="6" t="str">
        <f t="shared" si="21"/>
        <v>NA</v>
      </c>
      <c r="E56" s="7" t="str">
        <f t="shared" si="1"/>
        <v>NA</v>
      </c>
      <c r="F56" s="7" t="str">
        <f t="shared" si="2"/>
        <v>NA</v>
      </c>
      <c r="G56" s="7" t="str">
        <f t="shared" si="3"/>
        <v>NA</v>
      </c>
      <c r="H56" s="7" t="str">
        <f t="shared" si="31"/>
        <v>NA</v>
      </c>
      <c r="I56" s="7" t="str">
        <f t="shared" si="5"/>
        <v>NA</v>
      </c>
      <c r="J56" s="14"/>
      <c r="K56" s="18"/>
      <c r="L56" s="7" t="str">
        <f t="shared" si="6"/>
        <v>NA</v>
      </c>
      <c r="M56" s="7" t="str">
        <f t="shared" si="7"/>
        <v>NA</v>
      </c>
      <c r="N56" s="14"/>
      <c r="O56" s="13"/>
      <c r="P56" s="7" t="str">
        <f t="shared" si="8"/>
        <v>NA</v>
      </c>
      <c r="Q56" s="12">
        <f t="shared" si="26"/>
        <v>46</v>
      </c>
      <c r="R56" s="9">
        <v>18.914921556709505</v>
      </c>
      <c r="S56" s="11">
        <f t="shared" si="29"/>
        <v>1.4000000000000033E-2</v>
      </c>
      <c r="T56" s="10">
        <f t="shared" si="22"/>
        <v>424227.1036932214</v>
      </c>
      <c r="U56" s="10">
        <f t="shared" si="30"/>
        <v>426611.18989579467</v>
      </c>
      <c r="V56" s="10">
        <f t="shared" si="23"/>
        <v>5158.3395492062755</v>
      </c>
      <c r="W56" s="10">
        <f t="shared" si="24"/>
        <v>328723.12961313868</v>
      </c>
      <c r="X56" s="9">
        <f t="shared" si="9"/>
        <v>272.71271169382715</v>
      </c>
      <c r="Y56" s="9">
        <f t="shared" si="27"/>
        <v>22826.926781086422</v>
      </c>
      <c r="AA56" s="10">
        <f t="shared" si="10"/>
        <v>7542.4257517795395</v>
      </c>
      <c r="AB56" s="10">
        <f t="shared" si="28"/>
        <v>354494.01033363823</v>
      </c>
      <c r="AC56" s="23"/>
      <c r="AD56" s="25" t="str">
        <f t="shared" si="11"/>
        <v>NA</v>
      </c>
      <c r="AE56" s="25" t="str">
        <f t="shared" si="12"/>
        <v>NA</v>
      </c>
      <c r="AF56" s="25" t="str">
        <f t="shared" si="13"/>
        <v>NA</v>
      </c>
      <c r="AG56" s="25">
        <f t="shared" si="14"/>
        <v>0</v>
      </c>
      <c r="AH56" s="25">
        <f t="shared" si="15"/>
        <v>0</v>
      </c>
      <c r="AI56" s="25">
        <f t="shared" si="16"/>
        <v>0</v>
      </c>
      <c r="AJ56" s="25">
        <f t="shared" si="17"/>
        <v>0</v>
      </c>
      <c r="AK56" s="25">
        <f t="shared" si="18"/>
        <v>0</v>
      </c>
      <c r="AL56" s="25">
        <f t="shared" si="19"/>
        <v>0</v>
      </c>
      <c r="AM56" s="25">
        <f t="shared" si="20"/>
        <v>0</v>
      </c>
    </row>
    <row r="57" spans="1:39" x14ac:dyDescent="0.3">
      <c r="A57" s="4">
        <f t="shared" si="25"/>
        <v>48</v>
      </c>
      <c r="B57">
        <v>19.917412399215106</v>
      </c>
      <c r="C57" s="5" t="str">
        <f t="shared" si="0"/>
        <v>NA</v>
      </c>
      <c r="D57" s="6" t="str">
        <f t="shared" si="21"/>
        <v>NA</v>
      </c>
      <c r="E57" s="7" t="str">
        <f t="shared" si="1"/>
        <v>NA</v>
      </c>
      <c r="F57" s="7" t="str">
        <f t="shared" si="2"/>
        <v>NA</v>
      </c>
      <c r="G57" s="7" t="str">
        <f t="shared" si="3"/>
        <v>NA</v>
      </c>
      <c r="H57" s="7" t="str">
        <f t="shared" si="31"/>
        <v>NA</v>
      </c>
      <c r="I57" s="7" t="str">
        <f t="shared" si="5"/>
        <v>NA</v>
      </c>
      <c r="J57" s="14"/>
      <c r="K57" s="18"/>
      <c r="L57" s="7" t="str">
        <f t="shared" si="6"/>
        <v>NA</v>
      </c>
      <c r="M57" s="7" t="str">
        <f t="shared" si="7"/>
        <v>NA</v>
      </c>
      <c r="N57" s="14"/>
      <c r="O57" s="13"/>
      <c r="P57" s="7" t="str">
        <f t="shared" si="8"/>
        <v>NA</v>
      </c>
      <c r="Q57" s="12">
        <f t="shared" si="26"/>
        <v>47</v>
      </c>
      <c r="R57" s="9">
        <v>19.917412399215106</v>
      </c>
      <c r="S57" s="11">
        <f t="shared" si="29"/>
        <v>5.299999999999986E-2</v>
      </c>
      <c r="T57" s="10">
        <f t="shared" si="22"/>
        <v>435367.60885704251</v>
      </c>
      <c r="U57" s="10">
        <f t="shared" si="30"/>
        <v>454653.31450558593</v>
      </c>
      <c r="V57" s="10">
        <f t="shared" si="23"/>
        <v>1000</v>
      </c>
      <c r="W57" s="10">
        <f t="shared" si="24"/>
        <v>329723.12961313868</v>
      </c>
      <c r="X57" s="9">
        <f t="shared" si="9"/>
        <v>50.207325126199997</v>
      </c>
      <c r="Y57" s="9">
        <f t="shared" si="27"/>
        <v>22877.134106212623</v>
      </c>
      <c r="AA57" s="10">
        <f t="shared" si="10"/>
        <v>7542.4257517795395</v>
      </c>
      <c r="AB57" s="10">
        <f t="shared" si="28"/>
        <v>362036.43608541775</v>
      </c>
      <c r="AC57" s="23"/>
      <c r="AD57" s="25" t="str">
        <f t="shared" si="11"/>
        <v>NA</v>
      </c>
      <c r="AE57" s="25" t="str">
        <f t="shared" si="12"/>
        <v>NA</v>
      </c>
      <c r="AF57" s="25" t="str">
        <f t="shared" si="13"/>
        <v>NA</v>
      </c>
      <c r="AG57" s="25">
        <f t="shared" si="14"/>
        <v>0</v>
      </c>
      <c r="AH57" s="25">
        <f t="shared" si="15"/>
        <v>0</v>
      </c>
      <c r="AI57" s="25">
        <f t="shared" si="16"/>
        <v>0</v>
      </c>
      <c r="AJ57" s="25">
        <f t="shared" si="17"/>
        <v>0</v>
      </c>
      <c r="AK57" s="25">
        <f t="shared" si="18"/>
        <v>0</v>
      </c>
      <c r="AL57" s="25">
        <f t="shared" si="19"/>
        <v>0</v>
      </c>
      <c r="AM57" s="25">
        <f t="shared" si="20"/>
        <v>0</v>
      </c>
    </row>
    <row r="58" spans="1:39" x14ac:dyDescent="0.3">
      <c r="A58" s="4">
        <f t="shared" si="25"/>
        <v>49</v>
      </c>
      <c r="B58">
        <v>19.558898976029234</v>
      </c>
      <c r="C58" s="5" t="str">
        <f t="shared" si="0"/>
        <v>NA</v>
      </c>
      <c r="D58" s="6" t="str">
        <f t="shared" si="21"/>
        <v>NA</v>
      </c>
      <c r="E58" s="7" t="str">
        <f t="shared" si="1"/>
        <v>NA</v>
      </c>
      <c r="F58" s="7" t="str">
        <f t="shared" si="2"/>
        <v>NA</v>
      </c>
      <c r="G58" s="7" t="str">
        <f t="shared" si="3"/>
        <v>NA</v>
      </c>
      <c r="H58" s="7" t="str">
        <f t="shared" si="31"/>
        <v>NA</v>
      </c>
      <c r="I58" s="7" t="str">
        <f t="shared" si="5"/>
        <v>NA</v>
      </c>
      <c r="J58" s="14"/>
      <c r="K58" s="18"/>
      <c r="L58" s="7" t="str">
        <f t="shared" si="6"/>
        <v>NA</v>
      </c>
      <c r="M58" s="7" t="str">
        <f t="shared" si="7"/>
        <v>NA</v>
      </c>
      <c r="N58" s="14"/>
      <c r="O58" s="13"/>
      <c r="P58" s="7" t="str">
        <f t="shared" si="8"/>
        <v>NA</v>
      </c>
      <c r="Q58" s="12">
        <f t="shared" si="26"/>
        <v>48</v>
      </c>
      <c r="R58" s="9">
        <v>19.558898976029234</v>
      </c>
      <c r="S58" s="11">
        <f t="shared" si="29"/>
        <v>-1.8000000000000026E-2</v>
      </c>
      <c r="T58" s="10">
        <f t="shared" si="22"/>
        <v>446600.95156389551</v>
      </c>
      <c r="U58" s="10">
        <f t="shared" si="30"/>
        <v>447451.55484448536</v>
      </c>
      <c r="V58" s="10">
        <f t="shared" si="23"/>
        <v>6691.8224711896819</v>
      </c>
      <c r="W58" s="10">
        <f t="shared" si="24"/>
        <v>336414.95208432834</v>
      </c>
      <c r="X58" s="9">
        <f t="shared" si="9"/>
        <v>342.13697199371842</v>
      </c>
      <c r="Y58" s="9">
        <f t="shared" si="27"/>
        <v>23219.27107820634</v>
      </c>
      <c r="AA58" s="10">
        <f t="shared" si="10"/>
        <v>7542.4257517795395</v>
      </c>
      <c r="AB58" s="10">
        <f t="shared" si="28"/>
        <v>369578.86183719727</v>
      </c>
      <c r="AC58" s="23"/>
      <c r="AD58" s="25" t="str">
        <f t="shared" si="11"/>
        <v>NA</v>
      </c>
      <c r="AE58" s="25" t="str">
        <f t="shared" si="12"/>
        <v>NA</v>
      </c>
      <c r="AF58" s="25" t="str">
        <f t="shared" si="13"/>
        <v>NA</v>
      </c>
      <c r="AG58" s="25">
        <f t="shared" si="14"/>
        <v>0</v>
      </c>
      <c r="AH58" s="25">
        <f t="shared" si="15"/>
        <v>0</v>
      </c>
      <c r="AI58" s="25">
        <f t="shared" si="16"/>
        <v>0</v>
      </c>
      <c r="AJ58" s="25">
        <f t="shared" si="17"/>
        <v>0</v>
      </c>
      <c r="AK58" s="25">
        <f t="shared" si="18"/>
        <v>0</v>
      </c>
      <c r="AL58" s="25">
        <f t="shared" si="19"/>
        <v>0</v>
      </c>
      <c r="AM58" s="25">
        <f t="shared" si="20"/>
        <v>0</v>
      </c>
    </row>
    <row r="59" spans="1:39" x14ac:dyDescent="0.3">
      <c r="A59" s="4">
        <f t="shared" si="25"/>
        <v>50</v>
      </c>
      <c r="B59">
        <v>19.715370167837467</v>
      </c>
      <c r="C59" s="5" t="str">
        <f t="shared" si="0"/>
        <v>NA</v>
      </c>
      <c r="D59" s="6" t="str">
        <f t="shared" si="21"/>
        <v>NA</v>
      </c>
      <c r="E59" s="7" t="str">
        <f t="shared" si="1"/>
        <v>NA</v>
      </c>
      <c r="F59" s="7" t="str">
        <f t="shared" si="2"/>
        <v>NA</v>
      </c>
      <c r="G59" s="7" t="str">
        <f t="shared" si="3"/>
        <v>NA</v>
      </c>
      <c r="H59" s="7" t="str">
        <f t="shared" si="31"/>
        <v>NA</v>
      </c>
      <c r="I59" s="7" t="str">
        <f t="shared" si="5"/>
        <v>NA</v>
      </c>
      <c r="J59" s="14"/>
      <c r="K59" s="18"/>
      <c r="L59" s="7" t="str">
        <f t="shared" si="6"/>
        <v>NA</v>
      </c>
      <c r="M59" s="7" t="str">
        <f t="shared" si="7"/>
        <v>NA</v>
      </c>
      <c r="N59" s="14"/>
      <c r="O59" s="13"/>
      <c r="P59" s="7" t="str">
        <f t="shared" si="8"/>
        <v>NA</v>
      </c>
      <c r="Q59" s="12">
        <f t="shared" si="26"/>
        <v>49</v>
      </c>
      <c r="R59" s="9">
        <v>19.715370167837467</v>
      </c>
      <c r="S59" s="11">
        <f t="shared" si="29"/>
        <v>7.9999999999999603E-3</v>
      </c>
      <c r="T59" s="10">
        <f t="shared" si="22"/>
        <v>457927.90545997233</v>
      </c>
      <c r="U59" s="10">
        <f t="shared" si="30"/>
        <v>457776.52433420043</v>
      </c>
      <c r="V59" s="10">
        <f t="shared" si="23"/>
        <v>7693.8068775514457</v>
      </c>
      <c r="W59" s="10">
        <f t="shared" si="24"/>
        <v>344108.75896187976</v>
      </c>
      <c r="X59" s="9">
        <f t="shared" si="9"/>
        <v>390.24409950479571</v>
      </c>
      <c r="Y59" s="9">
        <f t="shared" si="27"/>
        <v>23609.515177711135</v>
      </c>
      <c r="AA59" s="10">
        <f t="shared" si="10"/>
        <v>7542.4257517795395</v>
      </c>
      <c r="AB59" s="10">
        <f t="shared" si="28"/>
        <v>377121.28758897679</v>
      </c>
      <c r="AC59" s="23"/>
      <c r="AD59" s="25" t="str">
        <f t="shared" si="11"/>
        <v>NA</v>
      </c>
      <c r="AE59" s="25" t="str">
        <f t="shared" si="12"/>
        <v>NA</v>
      </c>
      <c r="AF59" s="25" t="str">
        <f t="shared" si="13"/>
        <v>NA</v>
      </c>
      <c r="AG59" s="25">
        <f t="shared" si="14"/>
        <v>0</v>
      </c>
      <c r="AH59" s="25">
        <f t="shared" si="15"/>
        <v>0</v>
      </c>
      <c r="AI59" s="25">
        <f t="shared" si="16"/>
        <v>0</v>
      </c>
      <c r="AJ59" s="25">
        <f t="shared" si="17"/>
        <v>0</v>
      </c>
      <c r="AK59" s="25">
        <f t="shared" si="18"/>
        <v>0</v>
      </c>
      <c r="AL59" s="25">
        <f t="shared" si="19"/>
        <v>0</v>
      </c>
      <c r="AM59" s="25">
        <f t="shared" si="20"/>
        <v>0</v>
      </c>
    </row>
    <row r="60" spans="1:39" x14ac:dyDescent="0.3">
      <c r="A60" s="4">
        <f t="shared" si="25"/>
        <v>51</v>
      </c>
      <c r="B60">
        <v>19.301347394312881</v>
      </c>
      <c r="C60" s="5" t="str">
        <f t="shared" si="0"/>
        <v>NA</v>
      </c>
      <c r="D60" s="6" t="str">
        <f t="shared" si="21"/>
        <v>NA</v>
      </c>
      <c r="E60" s="7" t="str">
        <f t="shared" si="1"/>
        <v>NA</v>
      </c>
      <c r="F60" s="7" t="str">
        <f t="shared" si="2"/>
        <v>NA</v>
      </c>
      <c r="G60" s="7" t="str">
        <f t="shared" si="3"/>
        <v>NA</v>
      </c>
      <c r="H60" s="7" t="str">
        <f t="shared" si="31"/>
        <v>NA</v>
      </c>
      <c r="I60" s="7" t="str">
        <f t="shared" si="5"/>
        <v>NA</v>
      </c>
      <c r="J60" s="14"/>
      <c r="K60" s="18"/>
      <c r="L60" s="7" t="str">
        <f t="shared" si="6"/>
        <v>NA</v>
      </c>
      <c r="M60" s="7" t="str">
        <f t="shared" si="7"/>
        <v>NA</v>
      </c>
      <c r="N60" s="14"/>
      <c r="O60" s="13"/>
      <c r="P60" s="7" t="str">
        <f t="shared" si="8"/>
        <v>NA</v>
      </c>
      <c r="Q60" s="12">
        <f t="shared" si="26"/>
        <v>50</v>
      </c>
      <c r="R60" s="9">
        <v>19.301347394312881</v>
      </c>
      <c r="S60" s="11">
        <f t="shared" si="29"/>
        <v>-2.0999999999999949E-2</v>
      </c>
      <c r="T60" s="10">
        <f t="shared" si="22"/>
        <v>469349.25063851656</v>
      </c>
      <c r="U60" s="10">
        <f t="shared" si="30"/>
        <v>455695.45425630512</v>
      </c>
      <c r="V60" s="10">
        <f t="shared" si="23"/>
        <v>15000</v>
      </c>
      <c r="W60" s="10">
        <f t="shared" si="24"/>
        <v>359108.75896187976</v>
      </c>
      <c r="X60" s="9">
        <f t="shared" si="9"/>
        <v>777.14781738085981</v>
      </c>
      <c r="Y60" s="9">
        <f t="shared" si="27"/>
        <v>24386.662995091996</v>
      </c>
      <c r="AA60" s="10">
        <f t="shared" si="10"/>
        <v>7542.4257517795395</v>
      </c>
      <c r="AB60" s="10">
        <f t="shared" si="28"/>
        <v>384663.71334075631</v>
      </c>
      <c r="AC60" s="23"/>
      <c r="AD60" s="25" t="str">
        <f t="shared" si="11"/>
        <v>NA</v>
      </c>
      <c r="AE60" s="25" t="str">
        <f t="shared" si="12"/>
        <v>NA</v>
      </c>
      <c r="AF60" s="25" t="str">
        <f t="shared" si="13"/>
        <v>NA</v>
      </c>
      <c r="AG60" s="25">
        <f t="shared" si="14"/>
        <v>0</v>
      </c>
      <c r="AH60" s="25">
        <f t="shared" si="15"/>
        <v>0</v>
      </c>
      <c r="AI60" s="25">
        <f t="shared" si="16"/>
        <v>0</v>
      </c>
      <c r="AJ60" s="25">
        <f t="shared" si="17"/>
        <v>0</v>
      </c>
      <c r="AK60" s="25">
        <f t="shared" si="18"/>
        <v>0</v>
      </c>
      <c r="AL60" s="25">
        <f t="shared" si="19"/>
        <v>0</v>
      </c>
      <c r="AM60" s="25">
        <f t="shared" si="20"/>
        <v>0</v>
      </c>
    </row>
    <row r="61" spans="1:39" x14ac:dyDescent="0.3">
      <c r="A61" s="4">
        <f t="shared" si="25"/>
        <v>52</v>
      </c>
      <c r="B61">
        <v>18.509992151146051</v>
      </c>
      <c r="C61" s="5" t="str">
        <f t="shared" si="0"/>
        <v>NA</v>
      </c>
      <c r="D61" s="6" t="str">
        <f t="shared" si="21"/>
        <v>NA</v>
      </c>
      <c r="E61" s="7" t="str">
        <f t="shared" si="1"/>
        <v>NA</v>
      </c>
      <c r="F61" s="7" t="str">
        <f t="shared" si="2"/>
        <v>NA</v>
      </c>
      <c r="G61" s="7" t="str">
        <f t="shared" si="3"/>
        <v>NA</v>
      </c>
      <c r="H61" s="7" t="str">
        <f t="shared" si="31"/>
        <v>NA</v>
      </c>
      <c r="I61" s="7" t="str">
        <f t="shared" si="5"/>
        <v>NA</v>
      </c>
      <c r="J61" s="14"/>
      <c r="K61" s="18"/>
      <c r="L61" s="7" t="str">
        <f t="shared" si="6"/>
        <v>NA</v>
      </c>
      <c r="M61" s="7" t="str">
        <f t="shared" si="7"/>
        <v>NA</v>
      </c>
      <c r="N61" s="14"/>
      <c r="O61" s="13"/>
      <c r="P61" s="7" t="str">
        <f t="shared" si="8"/>
        <v>NA</v>
      </c>
      <c r="Q61" s="12">
        <f t="shared" si="26"/>
        <v>51</v>
      </c>
      <c r="R61" s="9">
        <v>18.509992151146051</v>
      </c>
      <c r="S61" s="11">
        <f t="shared" si="29"/>
        <v>-4.1000000000000099E-2</v>
      </c>
      <c r="T61" s="10">
        <f t="shared" si="22"/>
        <v>480865.77369354857</v>
      </c>
      <c r="U61" s="10">
        <f t="shared" si="30"/>
        <v>451396.94063179655</v>
      </c>
      <c r="V61" s="10">
        <f t="shared" si="23"/>
        <v>15000</v>
      </c>
      <c r="W61" s="10">
        <f t="shared" si="24"/>
        <v>374108.75896187976</v>
      </c>
      <c r="X61" s="9">
        <f t="shared" si="9"/>
        <v>810.37311509995811</v>
      </c>
      <c r="Y61" s="9">
        <f t="shared" si="27"/>
        <v>25197.036110191955</v>
      </c>
      <c r="AA61" s="10">
        <f t="shared" si="10"/>
        <v>7542.4257517795395</v>
      </c>
      <c r="AB61" s="10">
        <f t="shared" si="28"/>
        <v>392206.13909253583</v>
      </c>
      <c r="AC61" s="23"/>
      <c r="AD61" s="25" t="str">
        <f t="shared" si="11"/>
        <v>NA</v>
      </c>
      <c r="AE61" s="25" t="str">
        <f t="shared" si="12"/>
        <v>NA</v>
      </c>
      <c r="AF61" s="25" t="str">
        <f t="shared" si="13"/>
        <v>NA</v>
      </c>
      <c r="AG61" s="25">
        <f t="shared" si="14"/>
        <v>0</v>
      </c>
      <c r="AH61" s="25">
        <f t="shared" si="15"/>
        <v>0</v>
      </c>
      <c r="AI61" s="25">
        <f t="shared" si="16"/>
        <v>0</v>
      </c>
      <c r="AJ61" s="25">
        <f t="shared" si="17"/>
        <v>0</v>
      </c>
      <c r="AK61" s="25">
        <f t="shared" si="18"/>
        <v>0</v>
      </c>
      <c r="AL61" s="25">
        <f t="shared" si="19"/>
        <v>0</v>
      </c>
      <c r="AM61" s="25">
        <f t="shared" si="20"/>
        <v>0</v>
      </c>
    </row>
    <row r="62" spans="1:39" x14ac:dyDescent="0.3">
      <c r="A62" s="4">
        <f t="shared" si="25"/>
        <v>53</v>
      </c>
      <c r="B62">
        <v>18.93572197062241</v>
      </c>
      <c r="C62" s="5" t="str">
        <f t="shared" si="0"/>
        <v>NA</v>
      </c>
      <c r="D62" s="6" t="str">
        <f t="shared" si="21"/>
        <v>NA</v>
      </c>
      <c r="E62" s="7" t="str">
        <f t="shared" si="1"/>
        <v>NA</v>
      </c>
      <c r="F62" s="7" t="str">
        <f t="shared" si="2"/>
        <v>NA</v>
      </c>
      <c r="G62" s="7" t="str">
        <f t="shared" si="3"/>
        <v>NA</v>
      </c>
      <c r="H62" s="7" t="str">
        <f t="shared" si="31"/>
        <v>NA</v>
      </c>
      <c r="I62" s="7" t="str">
        <f t="shared" si="5"/>
        <v>NA</v>
      </c>
      <c r="J62" s="14"/>
      <c r="K62" s="18"/>
      <c r="L62" s="7" t="str">
        <f t="shared" si="6"/>
        <v>NA</v>
      </c>
      <c r="M62" s="7" t="str">
        <f t="shared" si="7"/>
        <v>NA</v>
      </c>
      <c r="N62" s="14"/>
      <c r="O62" s="13"/>
      <c r="P62" s="7" t="str">
        <f t="shared" si="8"/>
        <v>NA</v>
      </c>
      <c r="Q62" s="12">
        <f t="shared" si="26"/>
        <v>52</v>
      </c>
      <c r="R62" s="9">
        <v>18.93572197062241</v>
      </c>
      <c r="S62" s="11">
        <f t="shared" si="29"/>
        <v>2.3000000000000003E-2</v>
      </c>
      <c r="T62" s="10">
        <f t="shared" si="22"/>
        <v>492478.26777403877</v>
      </c>
      <c r="U62" s="10">
        <f t="shared" si="30"/>
        <v>477124.07026632782</v>
      </c>
      <c r="V62" s="10">
        <f t="shared" si="23"/>
        <v>15000</v>
      </c>
      <c r="W62" s="10">
        <f t="shared" si="24"/>
        <v>389108.75896187976</v>
      </c>
      <c r="X62" s="9">
        <f t="shared" si="9"/>
        <v>792.15358269790624</v>
      </c>
      <c r="Y62" s="9">
        <f t="shared" si="27"/>
        <v>25989.18969288986</v>
      </c>
      <c r="AA62" s="10">
        <f t="shared" si="10"/>
        <v>7542.4257517795395</v>
      </c>
      <c r="AB62" s="10">
        <f t="shared" si="28"/>
        <v>399748.56484431535</v>
      </c>
      <c r="AC62" s="23"/>
      <c r="AD62" s="25" t="str">
        <f t="shared" si="11"/>
        <v>NA</v>
      </c>
      <c r="AE62" s="25" t="str">
        <f t="shared" si="12"/>
        <v>NA</v>
      </c>
      <c r="AF62" s="25" t="str">
        <f t="shared" si="13"/>
        <v>NA</v>
      </c>
      <c r="AG62" s="25">
        <f t="shared" si="14"/>
        <v>0</v>
      </c>
      <c r="AH62" s="25">
        <f t="shared" si="15"/>
        <v>0</v>
      </c>
      <c r="AI62" s="25">
        <f t="shared" si="16"/>
        <v>0</v>
      </c>
      <c r="AJ62" s="25">
        <f t="shared" si="17"/>
        <v>0</v>
      </c>
      <c r="AK62" s="25">
        <f t="shared" si="18"/>
        <v>0</v>
      </c>
      <c r="AL62" s="25">
        <f t="shared" si="19"/>
        <v>0</v>
      </c>
      <c r="AM62" s="25">
        <f t="shared" si="20"/>
        <v>0</v>
      </c>
    </row>
    <row r="63" spans="1:39" x14ac:dyDescent="0.3">
      <c r="A63" s="4">
        <f t="shared" si="25"/>
        <v>54</v>
      </c>
      <c r="B63">
        <v>19.617407961564819</v>
      </c>
      <c r="C63" s="5" t="str">
        <f t="shared" si="0"/>
        <v>NA</v>
      </c>
      <c r="D63" s="6" t="str">
        <f t="shared" si="21"/>
        <v>NA</v>
      </c>
      <c r="E63" s="7" t="str">
        <f t="shared" si="1"/>
        <v>NA</v>
      </c>
      <c r="F63" s="7" t="str">
        <f t="shared" si="2"/>
        <v>NA</v>
      </c>
      <c r="G63" s="7" t="str">
        <f t="shared" si="3"/>
        <v>NA</v>
      </c>
      <c r="H63" s="7" t="str">
        <f t="shared" si="31"/>
        <v>NA</v>
      </c>
      <c r="I63" s="7" t="str">
        <f t="shared" si="5"/>
        <v>NA</v>
      </c>
      <c r="J63" s="14"/>
      <c r="K63" s="18"/>
      <c r="L63" s="7" t="str">
        <f t="shared" si="6"/>
        <v>NA</v>
      </c>
      <c r="M63" s="7" t="str">
        <f t="shared" si="7"/>
        <v>NA</v>
      </c>
      <c r="N63" s="14"/>
      <c r="O63" s="13"/>
      <c r="P63" s="7" t="str">
        <f t="shared" si="8"/>
        <v>NA</v>
      </c>
      <c r="Q63" s="12">
        <f t="shared" si="26"/>
        <v>53</v>
      </c>
      <c r="R63" s="9">
        <v>19.617407961564819</v>
      </c>
      <c r="S63" s="11">
        <f t="shared" si="29"/>
        <v>3.6000000000000115E-2</v>
      </c>
      <c r="T63" s="10">
        <f t="shared" si="22"/>
        <v>504187.53263853339</v>
      </c>
      <c r="U63" s="10">
        <f t="shared" si="30"/>
        <v>509840.53679591563</v>
      </c>
      <c r="V63" s="10">
        <f t="shared" si="23"/>
        <v>1889.4215943973013</v>
      </c>
      <c r="W63" s="10">
        <f t="shared" si="24"/>
        <v>390998.18055627705</v>
      </c>
      <c r="X63" s="9">
        <f t="shared" si="9"/>
        <v>96.313518997980211</v>
      </c>
      <c r="Y63" s="9">
        <f t="shared" si="27"/>
        <v>26085.503211887841</v>
      </c>
      <c r="AA63" s="10">
        <f t="shared" si="10"/>
        <v>7542.4257517795395</v>
      </c>
      <c r="AB63" s="10">
        <f t="shared" si="28"/>
        <v>407290.99059609487</v>
      </c>
      <c r="AC63" s="23"/>
      <c r="AD63" s="25" t="str">
        <f t="shared" si="11"/>
        <v>NA</v>
      </c>
      <c r="AE63" s="25" t="str">
        <f t="shared" si="12"/>
        <v>NA</v>
      </c>
      <c r="AF63" s="25" t="str">
        <f t="shared" si="13"/>
        <v>NA</v>
      </c>
      <c r="AG63" s="25">
        <f t="shared" si="14"/>
        <v>0</v>
      </c>
      <c r="AH63" s="25">
        <f t="shared" si="15"/>
        <v>0</v>
      </c>
      <c r="AI63" s="25">
        <f t="shared" si="16"/>
        <v>0</v>
      </c>
      <c r="AJ63" s="25">
        <f t="shared" si="17"/>
        <v>0</v>
      </c>
      <c r="AK63" s="25">
        <f t="shared" si="18"/>
        <v>0</v>
      </c>
      <c r="AL63" s="25">
        <f t="shared" si="19"/>
        <v>0</v>
      </c>
      <c r="AM63" s="25">
        <f t="shared" si="20"/>
        <v>0</v>
      </c>
    </row>
    <row r="64" spans="1:39" x14ac:dyDescent="0.3">
      <c r="A64" s="4">
        <f t="shared" si="25"/>
        <v>55</v>
      </c>
      <c r="B64">
        <v>19.95090389691142</v>
      </c>
      <c r="C64" s="5" t="str">
        <f t="shared" si="0"/>
        <v>NA</v>
      </c>
      <c r="D64" s="6" t="str">
        <f t="shared" si="21"/>
        <v>NA</v>
      </c>
      <c r="E64" s="7" t="str">
        <f t="shared" si="1"/>
        <v>NA</v>
      </c>
      <c r="F64" s="7" t="str">
        <f t="shared" si="2"/>
        <v>NA</v>
      </c>
      <c r="G64" s="7" t="str">
        <f t="shared" si="3"/>
        <v>NA</v>
      </c>
      <c r="H64" s="7" t="str">
        <f t="shared" si="31"/>
        <v>NA</v>
      </c>
      <c r="I64" s="7" t="str">
        <f t="shared" si="5"/>
        <v>NA</v>
      </c>
      <c r="J64" s="14"/>
      <c r="K64" s="18"/>
      <c r="L64" s="7" t="str">
        <f t="shared" si="6"/>
        <v>NA</v>
      </c>
      <c r="M64" s="7" t="str">
        <f t="shared" si="7"/>
        <v>NA</v>
      </c>
      <c r="N64" s="14"/>
      <c r="O64" s="13"/>
      <c r="P64" s="7" t="str">
        <f t="shared" si="8"/>
        <v>NA</v>
      </c>
      <c r="Q64" s="12">
        <f t="shared" si="26"/>
        <v>54</v>
      </c>
      <c r="R64" s="9">
        <v>19.95090389691142</v>
      </c>
      <c r="S64" s="11">
        <f t="shared" si="29"/>
        <v>1.699999999999996E-2</v>
      </c>
      <c r="T64" s="10">
        <f t="shared" si="22"/>
        <v>515994.3747102326</v>
      </c>
      <c r="U64" s="10">
        <f t="shared" si="30"/>
        <v>520429.36768294818</v>
      </c>
      <c r="V64" s="10">
        <f t="shared" si="23"/>
        <v>3107.4327790639563</v>
      </c>
      <c r="W64" s="10">
        <f t="shared" si="24"/>
        <v>394105.61333534098</v>
      </c>
      <c r="X64" s="9">
        <f t="shared" si="9"/>
        <v>155.75398463750884</v>
      </c>
      <c r="Y64" s="9">
        <f t="shared" si="27"/>
        <v>26241.257196525348</v>
      </c>
      <c r="AA64" s="10">
        <f t="shared" si="10"/>
        <v>7542.4257517795395</v>
      </c>
      <c r="AB64" s="10">
        <f t="shared" si="28"/>
        <v>414833.41634787439</v>
      </c>
      <c r="AC64" s="23"/>
      <c r="AD64" s="25" t="str">
        <f t="shared" si="11"/>
        <v>NA</v>
      </c>
      <c r="AE64" s="25" t="str">
        <f t="shared" si="12"/>
        <v>NA</v>
      </c>
      <c r="AF64" s="25" t="str">
        <f t="shared" si="13"/>
        <v>NA</v>
      </c>
      <c r="AG64" s="25">
        <f t="shared" si="14"/>
        <v>0</v>
      </c>
      <c r="AH64" s="25">
        <f t="shared" si="15"/>
        <v>0</v>
      </c>
      <c r="AI64" s="25">
        <f t="shared" si="16"/>
        <v>0</v>
      </c>
      <c r="AJ64" s="25">
        <f t="shared" si="17"/>
        <v>0</v>
      </c>
      <c r="AK64" s="25">
        <f t="shared" si="18"/>
        <v>0</v>
      </c>
      <c r="AL64" s="25">
        <f t="shared" si="19"/>
        <v>0</v>
      </c>
      <c r="AM64" s="25">
        <f t="shared" si="20"/>
        <v>0</v>
      </c>
    </row>
    <row r="65" spans="1:39" x14ac:dyDescent="0.3">
      <c r="A65" s="4">
        <f t="shared" si="25"/>
        <v>56</v>
      </c>
      <c r="B65">
        <v>19.591787626767015</v>
      </c>
      <c r="C65" s="5" t="str">
        <f t="shared" si="0"/>
        <v>NA</v>
      </c>
      <c r="D65" s="6" t="str">
        <f t="shared" si="21"/>
        <v>NA</v>
      </c>
      <c r="E65" s="7" t="str">
        <f t="shared" si="1"/>
        <v>NA</v>
      </c>
      <c r="F65" s="7" t="str">
        <f t="shared" si="2"/>
        <v>NA</v>
      </c>
      <c r="G65" s="7" t="str">
        <f t="shared" si="3"/>
        <v>NA</v>
      </c>
      <c r="H65" s="7" t="str">
        <f t="shared" si="31"/>
        <v>NA</v>
      </c>
      <c r="I65" s="7" t="str">
        <f t="shared" si="5"/>
        <v>NA</v>
      </c>
      <c r="J65" s="14"/>
      <c r="K65" s="18"/>
      <c r="L65" s="7" t="str">
        <f t="shared" si="6"/>
        <v>NA</v>
      </c>
      <c r="M65" s="7" t="str">
        <f t="shared" si="7"/>
        <v>NA</v>
      </c>
      <c r="N65" s="14"/>
      <c r="O65" s="13"/>
      <c r="P65" s="7" t="str">
        <f t="shared" si="8"/>
        <v>NA</v>
      </c>
      <c r="Q65" s="12">
        <f t="shared" si="26"/>
        <v>55</v>
      </c>
      <c r="R65" s="9">
        <v>19.591787626767015</v>
      </c>
      <c r="S65" s="11">
        <f t="shared" si="29"/>
        <v>-1.7999999999999964E-2</v>
      </c>
      <c r="T65" s="10">
        <f t="shared" si="22"/>
        <v>527899.60713252856</v>
      </c>
      <c r="U65" s="10">
        <f t="shared" si="30"/>
        <v>514113.1380536959</v>
      </c>
      <c r="V65" s="10">
        <f t="shared" si="23"/>
        <v>15000</v>
      </c>
      <c r="W65" s="10">
        <f t="shared" si="24"/>
        <v>409105.61333534098</v>
      </c>
      <c r="X65" s="9">
        <f t="shared" si="9"/>
        <v>765.62691908248598</v>
      </c>
      <c r="Y65" s="9">
        <f t="shared" si="27"/>
        <v>27006.884115607834</v>
      </c>
      <c r="AA65" s="10">
        <f t="shared" si="10"/>
        <v>7542.4257517795395</v>
      </c>
      <c r="AB65" s="10">
        <f t="shared" si="28"/>
        <v>422375.84209965391</v>
      </c>
      <c r="AC65" s="23"/>
      <c r="AD65" s="25" t="str">
        <f t="shared" si="11"/>
        <v>NA</v>
      </c>
      <c r="AE65" s="25" t="str">
        <f t="shared" si="12"/>
        <v>NA</v>
      </c>
      <c r="AF65" s="25" t="str">
        <f t="shared" si="13"/>
        <v>NA</v>
      </c>
      <c r="AG65" s="25">
        <f t="shared" si="14"/>
        <v>0</v>
      </c>
      <c r="AH65" s="25">
        <f t="shared" si="15"/>
        <v>0</v>
      </c>
      <c r="AI65" s="25">
        <f t="shared" si="16"/>
        <v>0</v>
      </c>
      <c r="AJ65" s="25">
        <f t="shared" si="17"/>
        <v>0</v>
      </c>
      <c r="AK65" s="25">
        <f t="shared" si="18"/>
        <v>0</v>
      </c>
      <c r="AL65" s="25">
        <f t="shared" si="19"/>
        <v>0</v>
      </c>
      <c r="AM65" s="25">
        <f t="shared" si="20"/>
        <v>0</v>
      </c>
    </row>
    <row r="66" spans="1:39" x14ac:dyDescent="0.3">
      <c r="A66" s="4">
        <f t="shared" si="25"/>
        <v>57</v>
      </c>
      <c r="B66">
        <v>20.884845610133638</v>
      </c>
      <c r="C66" s="5" t="str">
        <f t="shared" si="0"/>
        <v>NA</v>
      </c>
      <c r="D66" s="6" t="str">
        <f t="shared" si="21"/>
        <v>NA</v>
      </c>
      <c r="E66" s="7" t="str">
        <f t="shared" si="1"/>
        <v>NA</v>
      </c>
      <c r="F66" s="7" t="str">
        <f t="shared" si="2"/>
        <v>NA</v>
      </c>
      <c r="G66" s="7" t="str">
        <f t="shared" si="3"/>
        <v>NA</v>
      </c>
      <c r="H66" s="7" t="str">
        <f t="shared" si="31"/>
        <v>NA</v>
      </c>
      <c r="I66" s="7" t="str">
        <f t="shared" si="5"/>
        <v>NA</v>
      </c>
      <c r="J66" s="14"/>
      <c r="K66" s="18"/>
      <c r="L66" s="7" t="str">
        <f t="shared" si="6"/>
        <v>NA</v>
      </c>
      <c r="M66" s="7" t="str">
        <f t="shared" si="7"/>
        <v>NA</v>
      </c>
      <c r="N66" s="14"/>
      <c r="O66" s="13"/>
      <c r="P66" s="7" t="str">
        <f t="shared" si="8"/>
        <v>NA</v>
      </c>
      <c r="Q66" s="12">
        <f t="shared" si="26"/>
        <v>56</v>
      </c>
      <c r="R66" s="9">
        <v>20.884845610133638</v>
      </c>
      <c r="S66" s="11">
        <f t="shared" si="29"/>
        <v>6.5999999999999989E-2</v>
      </c>
      <c r="T66" s="10">
        <f t="shared" si="22"/>
        <v>539904.04982501059</v>
      </c>
      <c r="U66" s="10">
        <f t="shared" si="30"/>
        <v>564034.60516523989</v>
      </c>
      <c r="V66" s="10">
        <f t="shared" si="23"/>
        <v>1000</v>
      </c>
      <c r="W66" s="10">
        <f t="shared" si="24"/>
        <v>410105.61333534098</v>
      </c>
      <c r="X66" s="9">
        <f t="shared" si="9"/>
        <v>47.881608447935335</v>
      </c>
      <c r="Y66" s="9">
        <f t="shared" si="27"/>
        <v>27054.765724055771</v>
      </c>
      <c r="AA66" s="10">
        <f t="shared" si="10"/>
        <v>7542.4257517795395</v>
      </c>
      <c r="AB66" s="10">
        <f t="shared" si="28"/>
        <v>429918.26785143343</v>
      </c>
      <c r="AC66" s="23"/>
      <c r="AD66" s="25" t="str">
        <f t="shared" si="11"/>
        <v>NA</v>
      </c>
      <c r="AE66" s="25" t="str">
        <f t="shared" si="12"/>
        <v>NA</v>
      </c>
      <c r="AF66" s="25" t="str">
        <f t="shared" si="13"/>
        <v>NA</v>
      </c>
      <c r="AG66" s="25">
        <f t="shared" si="14"/>
        <v>0</v>
      </c>
      <c r="AH66" s="25">
        <f t="shared" si="15"/>
        <v>0</v>
      </c>
      <c r="AI66" s="25">
        <f t="shared" si="16"/>
        <v>0</v>
      </c>
      <c r="AJ66" s="25">
        <f t="shared" si="17"/>
        <v>0</v>
      </c>
      <c r="AK66" s="25">
        <f t="shared" si="18"/>
        <v>0</v>
      </c>
      <c r="AL66" s="25">
        <f t="shared" si="19"/>
        <v>0</v>
      </c>
      <c r="AM66" s="25">
        <f t="shared" si="20"/>
        <v>0</v>
      </c>
    </row>
    <row r="67" spans="1:39" x14ac:dyDescent="0.3">
      <c r="A67" s="4">
        <f t="shared" si="25"/>
        <v>58</v>
      </c>
      <c r="B67">
        <v>21.051924375014707</v>
      </c>
      <c r="C67" s="5" t="str">
        <f t="shared" si="0"/>
        <v>NA</v>
      </c>
      <c r="D67" s="6" t="str">
        <f t="shared" si="21"/>
        <v>NA</v>
      </c>
      <c r="E67" s="7" t="str">
        <f t="shared" si="1"/>
        <v>NA</v>
      </c>
      <c r="F67" s="7" t="str">
        <f t="shared" si="2"/>
        <v>NA</v>
      </c>
      <c r="G67" s="7" t="str">
        <f t="shared" si="3"/>
        <v>NA</v>
      </c>
      <c r="H67" s="7" t="str">
        <f t="shared" si="31"/>
        <v>NA</v>
      </c>
      <c r="I67" s="7" t="str">
        <f t="shared" si="5"/>
        <v>NA</v>
      </c>
      <c r="J67" s="14"/>
      <c r="K67" s="18"/>
      <c r="L67" s="7" t="str">
        <f t="shared" si="6"/>
        <v>NA</v>
      </c>
      <c r="M67" s="7" t="str">
        <f t="shared" si="7"/>
        <v>NA</v>
      </c>
      <c r="N67" s="14"/>
      <c r="O67" s="13"/>
      <c r="P67" s="7" t="str">
        <f t="shared" si="8"/>
        <v>NA</v>
      </c>
      <c r="Q67" s="12">
        <f t="shared" si="26"/>
        <v>57</v>
      </c>
      <c r="R67" s="9">
        <v>21.051924375014707</v>
      </c>
      <c r="S67" s="11">
        <f t="shared" si="29"/>
        <v>7.9999999999999828E-3</v>
      </c>
      <c r="T67" s="10">
        <f t="shared" si="22"/>
        <v>552008.52953992994</v>
      </c>
      <c r="U67" s="10">
        <f t="shared" si="30"/>
        <v>569554.88200656185</v>
      </c>
      <c r="V67" s="10">
        <f t="shared" si="23"/>
        <v>1000</v>
      </c>
      <c r="W67" s="10">
        <f t="shared" si="24"/>
        <v>411105.61333534098</v>
      </c>
      <c r="X67" s="9">
        <f t="shared" si="9"/>
        <v>47.501595682475532</v>
      </c>
      <c r="Y67" s="9">
        <f t="shared" si="27"/>
        <v>27102.267319738246</v>
      </c>
      <c r="AA67" s="10">
        <f t="shared" si="10"/>
        <v>7542.4257517795395</v>
      </c>
      <c r="AB67" s="10">
        <f t="shared" si="28"/>
        <v>437460.69360321295</v>
      </c>
      <c r="AC67" s="23"/>
      <c r="AD67" s="25" t="str">
        <f t="shared" si="11"/>
        <v>NA</v>
      </c>
      <c r="AE67" s="25" t="str">
        <f t="shared" si="12"/>
        <v>NA</v>
      </c>
      <c r="AF67" s="25" t="str">
        <f t="shared" si="13"/>
        <v>NA</v>
      </c>
      <c r="AG67" s="25">
        <f t="shared" si="14"/>
        <v>0</v>
      </c>
      <c r="AH67" s="25">
        <f t="shared" si="15"/>
        <v>0</v>
      </c>
      <c r="AI67" s="25">
        <f t="shared" si="16"/>
        <v>0</v>
      </c>
      <c r="AJ67" s="25">
        <f t="shared" si="17"/>
        <v>0</v>
      </c>
      <c r="AK67" s="25">
        <f t="shared" si="18"/>
        <v>0</v>
      </c>
      <c r="AL67" s="25">
        <f t="shared" si="19"/>
        <v>0</v>
      </c>
      <c r="AM67" s="25">
        <f t="shared" si="20"/>
        <v>0</v>
      </c>
    </row>
    <row r="68" spans="1:39" x14ac:dyDescent="0.3">
      <c r="A68" s="4">
        <f t="shared" si="25"/>
        <v>59</v>
      </c>
      <c r="B68">
        <v>20.399314719389249</v>
      </c>
      <c r="C68" s="5" t="str">
        <f t="shared" si="0"/>
        <v>NA</v>
      </c>
      <c r="D68" s="6" t="str">
        <f t="shared" si="21"/>
        <v>NA</v>
      </c>
      <c r="E68" s="7" t="str">
        <f t="shared" si="1"/>
        <v>NA</v>
      </c>
      <c r="F68" s="7" t="str">
        <f t="shared" si="2"/>
        <v>NA</v>
      </c>
      <c r="G68" s="7" t="str">
        <f t="shared" si="3"/>
        <v>NA</v>
      </c>
      <c r="H68" s="7" t="str">
        <f t="shared" si="31"/>
        <v>NA</v>
      </c>
      <c r="I68" s="7" t="str">
        <f t="shared" si="5"/>
        <v>NA</v>
      </c>
      <c r="J68" s="14"/>
      <c r="K68" s="18"/>
      <c r="L68" s="7" t="str">
        <f t="shared" si="6"/>
        <v>NA</v>
      </c>
      <c r="M68" s="7" t="str">
        <f t="shared" si="7"/>
        <v>NA</v>
      </c>
      <c r="N68" s="14"/>
      <c r="O68" s="13"/>
      <c r="P68" s="7" t="str">
        <f t="shared" si="8"/>
        <v>NA</v>
      </c>
      <c r="Q68" s="12">
        <f t="shared" si="26"/>
        <v>58</v>
      </c>
      <c r="R68" s="9">
        <v>20.399314719389249</v>
      </c>
      <c r="S68" s="11">
        <f t="shared" si="29"/>
        <v>-3.1000000000000093E-2</v>
      </c>
      <c r="T68" s="10">
        <f t="shared" si="22"/>
        <v>564213.87991914037</v>
      </c>
      <c r="U68" s="10">
        <f t="shared" si="30"/>
        <v>552867.68066435831</v>
      </c>
      <c r="V68" s="10">
        <f t="shared" si="23"/>
        <v>15000</v>
      </c>
      <c r="W68" s="10">
        <f t="shared" si="24"/>
        <v>426105.61333534098</v>
      </c>
      <c r="X68" s="9">
        <f t="shared" si="9"/>
        <v>735.31881861417241</v>
      </c>
      <c r="Y68" s="9">
        <f t="shared" si="27"/>
        <v>27837.586138352417</v>
      </c>
      <c r="AA68" s="10">
        <f t="shared" si="10"/>
        <v>7542.4257517795395</v>
      </c>
      <c r="AB68" s="10">
        <f t="shared" si="28"/>
        <v>445003.11935499246</v>
      </c>
      <c r="AC68" s="23"/>
      <c r="AD68" s="25" t="str">
        <f t="shared" si="11"/>
        <v>NA</v>
      </c>
      <c r="AE68" s="25" t="str">
        <f t="shared" si="12"/>
        <v>NA</v>
      </c>
      <c r="AF68" s="25" t="str">
        <f t="shared" si="13"/>
        <v>NA</v>
      </c>
      <c r="AG68" s="25">
        <f t="shared" si="14"/>
        <v>0</v>
      </c>
      <c r="AH68" s="25">
        <f t="shared" si="15"/>
        <v>0</v>
      </c>
      <c r="AI68" s="25">
        <f t="shared" si="16"/>
        <v>0</v>
      </c>
      <c r="AJ68" s="25">
        <f t="shared" si="17"/>
        <v>0</v>
      </c>
      <c r="AK68" s="25">
        <f t="shared" si="18"/>
        <v>0</v>
      </c>
      <c r="AL68" s="25">
        <f t="shared" si="19"/>
        <v>0</v>
      </c>
      <c r="AM68" s="25">
        <f t="shared" si="20"/>
        <v>0</v>
      </c>
    </row>
    <row r="69" spans="1:39" x14ac:dyDescent="0.3">
      <c r="A69" s="4">
        <f t="shared" si="25"/>
        <v>60</v>
      </c>
      <c r="B69">
        <v>21.378481825919934</v>
      </c>
      <c r="C69" s="5" t="str">
        <f t="shared" si="0"/>
        <v>NA</v>
      </c>
      <c r="D69" s="6" t="str">
        <f t="shared" si="21"/>
        <v>NA</v>
      </c>
      <c r="E69" s="7" t="str">
        <f t="shared" si="1"/>
        <v>NA</v>
      </c>
      <c r="F69" s="7" t="str">
        <f t="shared" si="2"/>
        <v>NA</v>
      </c>
      <c r="G69" s="7" t="str">
        <f t="shared" si="3"/>
        <v>NA</v>
      </c>
      <c r="H69" s="7" t="str">
        <f t="shared" si="31"/>
        <v>NA</v>
      </c>
      <c r="I69" s="7" t="str">
        <f t="shared" si="5"/>
        <v>NA</v>
      </c>
      <c r="J69" s="14"/>
      <c r="K69" s="18"/>
      <c r="L69" s="7" t="str">
        <f t="shared" si="6"/>
        <v>NA</v>
      </c>
      <c r="M69" s="7" t="str">
        <f t="shared" si="7"/>
        <v>NA</v>
      </c>
      <c r="N69" s="14"/>
      <c r="O69" s="13"/>
      <c r="P69" s="7" t="str">
        <f t="shared" si="8"/>
        <v>NA</v>
      </c>
      <c r="Q69" s="12">
        <f t="shared" si="26"/>
        <v>59</v>
      </c>
      <c r="R69" s="9">
        <v>21.378481825919934</v>
      </c>
      <c r="S69" s="11">
        <f t="shared" si="29"/>
        <v>4.8000000000000057E-2</v>
      </c>
      <c r="T69" s="10">
        <f t="shared" si="22"/>
        <v>576520.94155151094</v>
      </c>
      <c r="U69" s="10">
        <f t="shared" si="30"/>
        <v>595125.32933624752</v>
      </c>
      <c r="V69" s="10">
        <f t="shared" si="23"/>
        <v>1000</v>
      </c>
      <c r="W69" s="10">
        <f t="shared" si="24"/>
        <v>427105.61333534098</v>
      </c>
      <c r="X69" s="9">
        <f t="shared" si="9"/>
        <v>46.776006273166182</v>
      </c>
      <c r="Y69" s="9">
        <f t="shared" si="27"/>
        <v>27884.362144625582</v>
      </c>
      <c r="AA69" s="10">
        <f t="shared" si="10"/>
        <v>7542.4257517795395</v>
      </c>
      <c r="AB69" s="10">
        <f t="shared" si="28"/>
        <v>452545.54510677198</v>
      </c>
      <c r="AC69" s="23"/>
      <c r="AD69" s="25" t="str">
        <f t="shared" si="11"/>
        <v>NA</v>
      </c>
      <c r="AE69" s="25" t="str">
        <f t="shared" si="12"/>
        <v>NA</v>
      </c>
      <c r="AF69" s="25" t="str">
        <f t="shared" si="13"/>
        <v>NA</v>
      </c>
      <c r="AG69" s="25">
        <f t="shared" si="14"/>
        <v>0</v>
      </c>
      <c r="AH69" s="25">
        <f t="shared" si="15"/>
        <v>0</v>
      </c>
      <c r="AI69" s="25">
        <f t="shared" si="16"/>
        <v>0</v>
      </c>
      <c r="AJ69" s="25">
        <f t="shared" si="17"/>
        <v>0</v>
      </c>
      <c r="AK69" s="25">
        <f t="shared" si="18"/>
        <v>0</v>
      </c>
      <c r="AL69" s="25">
        <f t="shared" si="19"/>
        <v>0</v>
      </c>
      <c r="AM69" s="25">
        <f t="shared" si="20"/>
        <v>0</v>
      </c>
    </row>
    <row r="70" spans="1:39" x14ac:dyDescent="0.3">
      <c r="A70" s="4">
        <f t="shared" si="25"/>
        <v>61</v>
      </c>
      <c r="B70">
        <v>22.618433771823291</v>
      </c>
      <c r="C70" s="5" t="str">
        <f t="shared" si="0"/>
        <v>NA</v>
      </c>
      <c r="D70" s="6" t="str">
        <f t="shared" si="21"/>
        <v>NA</v>
      </c>
      <c r="E70" s="7" t="str">
        <f t="shared" si="1"/>
        <v>NA</v>
      </c>
      <c r="F70" s="7" t="str">
        <f t="shared" si="2"/>
        <v>NA</v>
      </c>
      <c r="G70" s="7" t="str">
        <f t="shared" si="3"/>
        <v>NA</v>
      </c>
      <c r="H70" s="7" t="str">
        <f t="shared" si="31"/>
        <v>NA</v>
      </c>
      <c r="I70" s="7" t="str">
        <f t="shared" si="5"/>
        <v>NA</v>
      </c>
      <c r="J70" s="14"/>
      <c r="K70" s="18"/>
      <c r="L70" s="7" t="str">
        <f t="shared" si="6"/>
        <v>NA</v>
      </c>
      <c r="M70" s="7" t="str">
        <f t="shared" si="7"/>
        <v>NA</v>
      </c>
      <c r="N70" s="14"/>
      <c r="O70" s="13"/>
      <c r="P70" s="7" t="str">
        <f t="shared" si="8"/>
        <v>NA</v>
      </c>
      <c r="Q70" s="12">
        <f t="shared" si="26"/>
        <v>60</v>
      </c>
      <c r="R70" s="9">
        <v>22.618433771823291</v>
      </c>
      <c r="S70" s="11">
        <f t="shared" si="29"/>
        <v>5.8000000000000038E-2</v>
      </c>
      <c r="T70" s="10">
        <f t="shared" si="22"/>
        <v>588930.56203081796</v>
      </c>
      <c r="U70" s="10">
        <f t="shared" si="30"/>
        <v>630700.5984377499</v>
      </c>
      <c r="V70" s="10">
        <f t="shared" si="23"/>
        <v>1000</v>
      </c>
      <c r="W70" s="10">
        <f t="shared" si="24"/>
        <v>428105.61333534098</v>
      </c>
      <c r="X70" s="9">
        <f t="shared" si="9"/>
        <v>44.211726156111702</v>
      </c>
      <c r="Y70" s="9">
        <f t="shared" si="27"/>
        <v>27928.573870781693</v>
      </c>
      <c r="AA70" s="10">
        <f t="shared" si="10"/>
        <v>7542.4257517795395</v>
      </c>
      <c r="AB70" s="10">
        <f t="shared" si="28"/>
        <v>460087.9708585515</v>
      </c>
      <c r="AC70" s="23"/>
      <c r="AD70" s="25" t="str">
        <f t="shared" si="11"/>
        <v>NA</v>
      </c>
      <c r="AE70" s="25" t="str">
        <f t="shared" si="12"/>
        <v>NA</v>
      </c>
      <c r="AF70" s="25" t="str">
        <f t="shared" si="13"/>
        <v>NA</v>
      </c>
      <c r="AG70" s="25">
        <f t="shared" si="14"/>
        <v>0</v>
      </c>
      <c r="AH70" s="25">
        <f t="shared" si="15"/>
        <v>0</v>
      </c>
      <c r="AI70" s="25">
        <f t="shared" si="16"/>
        <v>0</v>
      </c>
      <c r="AJ70" s="25">
        <f t="shared" si="17"/>
        <v>0</v>
      </c>
      <c r="AK70" s="25">
        <f t="shared" si="18"/>
        <v>0</v>
      </c>
      <c r="AL70" s="25">
        <f t="shared" si="19"/>
        <v>0</v>
      </c>
      <c r="AM70" s="25">
        <f t="shared" si="20"/>
        <v>0</v>
      </c>
    </row>
    <row r="71" spans="1:39" x14ac:dyDescent="0.3">
      <c r="A71" s="4">
        <f t="shared" si="25"/>
        <v>62</v>
      </c>
      <c r="B71">
        <v>23.885066063045397</v>
      </c>
      <c r="C71" s="5" t="str">
        <f t="shared" si="0"/>
        <v>NA</v>
      </c>
      <c r="D71" s="6" t="str">
        <f t="shared" si="21"/>
        <v>NA</v>
      </c>
      <c r="E71" s="7" t="str">
        <f t="shared" si="1"/>
        <v>NA</v>
      </c>
      <c r="F71" s="7" t="str">
        <f t="shared" si="2"/>
        <v>NA</v>
      </c>
      <c r="G71" s="7" t="str">
        <f t="shared" si="3"/>
        <v>NA</v>
      </c>
      <c r="H71" s="7" t="str">
        <f t="shared" si="31"/>
        <v>NA</v>
      </c>
      <c r="I71" s="7" t="str">
        <f t="shared" si="5"/>
        <v>NA</v>
      </c>
      <c r="J71" s="14"/>
      <c r="K71" s="18"/>
      <c r="L71" s="7" t="str">
        <f t="shared" si="6"/>
        <v>NA</v>
      </c>
      <c r="M71" s="7" t="str">
        <f t="shared" si="7"/>
        <v>NA</v>
      </c>
      <c r="N71" s="14"/>
      <c r="O71" s="13"/>
      <c r="P71" s="7" t="str">
        <f t="shared" si="8"/>
        <v>NA</v>
      </c>
      <c r="Q71" s="12">
        <f t="shared" si="26"/>
        <v>61</v>
      </c>
      <c r="R71" s="9">
        <v>23.885066063045397</v>
      </c>
      <c r="S71" s="11">
        <f t="shared" si="29"/>
        <v>5.6000000000000057E-2</v>
      </c>
      <c r="T71" s="10">
        <f t="shared" si="22"/>
        <v>601443.59601411887</v>
      </c>
      <c r="U71" s="10">
        <f t="shared" si="30"/>
        <v>667075.83195026394</v>
      </c>
      <c r="V71" s="10">
        <f t="shared" si="23"/>
        <v>1000</v>
      </c>
      <c r="W71" s="10">
        <f t="shared" si="24"/>
        <v>429105.61333534098</v>
      </c>
      <c r="X71" s="9">
        <f t="shared" si="9"/>
        <v>41.86716492056032</v>
      </c>
      <c r="Y71" s="9">
        <f t="shared" si="27"/>
        <v>27970.441035702253</v>
      </c>
      <c r="AA71" s="10">
        <f t="shared" si="10"/>
        <v>7542.4257517795395</v>
      </c>
      <c r="AB71" s="10">
        <f t="shared" si="28"/>
        <v>467630.39661033102</v>
      </c>
      <c r="AC71" s="23"/>
      <c r="AD71" s="25" t="str">
        <f t="shared" si="11"/>
        <v>NA</v>
      </c>
      <c r="AE71" s="25" t="str">
        <f t="shared" si="12"/>
        <v>NA</v>
      </c>
      <c r="AF71" s="25" t="str">
        <f t="shared" si="13"/>
        <v>NA</v>
      </c>
      <c r="AG71" s="25">
        <f t="shared" si="14"/>
        <v>0</v>
      </c>
      <c r="AH71" s="25">
        <f t="shared" si="15"/>
        <v>0</v>
      </c>
      <c r="AI71" s="25">
        <f t="shared" si="16"/>
        <v>0</v>
      </c>
      <c r="AJ71" s="25">
        <f t="shared" si="17"/>
        <v>0</v>
      </c>
      <c r="AK71" s="25">
        <f t="shared" si="18"/>
        <v>0</v>
      </c>
      <c r="AL71" s="25">
        <f t="shared" si="19"/>
        <v>0</v>
      </c>
      <c r="AM71" s="25">
        <f t="shared" si="20"/>
        <v>0</v>
      </c>
    </row>
    <row r="72" spans="1:39" x14ac:dyDescent="0.3">
      <c r="A72" s="4">
        <f t="shared" si="25"/>
        <v>63</v>
      </c>
      <c r="B72">
        <v>27.826101963447886</v>
      </c>
      <c r="C72" s="5" t="str">
        <f t="shared" si="0"/>
        <v>NA</v>
      </c>
      <c r="D72" s="6" t="str">
        <f t="shared" si="21"/>
        <v>NA</v>
      </c>
      <c r="E72" s="7" t="str">
        <f t="shared" si="1"/>
        <v>NA</v>
      </c>
      <c r="F72" s="7" t="str">
        <f t="shared" si="2"/>
        <v>NA</v>
      </c>
      <c r="G72" s="7" t="str">
        <f t="shared" si="3"/>
        <v>NA</v>
      </c>
      <c r="H72" s="7" t="str">
        <f t="shared" si="31"/>
        <v>NA</v>
      </c>
      <c r="I72" s="7" t="str">
        <f t="shared" si="5"/>
        <v>NA</v>
      </c>
      <c r="J72" s="14"/>
      <c r="K72" s="18"/>
      <c r="L72" s="7" t="str">
        <f t="shared" si="6"/>
        <v>NA</v>
      </c>
      <c r="M72" s="7" t="str">
        <f t="shared" si="7"/>
        <v>NA</v>
      </c>
      <c r="N72" s="14"/>
      <c r="O72" s="13"/>
      <c r="P72" s="7" t="str">
        <f t="shared" si="8"/>
        <v>NA</v>
      </c>
      <c r="Q72" s="12">
        <f t="shared" si="26"/>
        <v>62</v>
      </c>
      <c r="R72" s="9">
        <v>27.826101963447886</v>
      </c>
      <c r="S72" s="11">
        <f t="shared" si="29"/>
        <v>0.16499999999999998</v>
      </c>
      <c r="T72" s="10">
        <f t="shared" si="22"/>
        <v>614060.90528061439</v>
      </c>
      <c r="U72" s="10">
        <f t="shared" si="30"/>
        <v>778308.34422205749</v>
      </c>
      <c r="V72" s="10">
        <f t="shared" si="23"/>
        <v>1000</v>
      </c>
      <c r="W72" s="10">
        <f t="shared" si="24"/>
        <v>430105.61333534098</v>
      </c>
      <c r="X72" s="9">
        <f t="shared" si="9"/>
        <v>35.937480618506711</v>
      </c>
      <c r="Y72" s="9">
        <f t="shared" si="27"/>
        <v>28006.378516320761</v>
      </c>
      <c r="AA72" s="10">
        <f t="shared" si="10"/>
        <v>7542.4257517795395</v>
      </c>
      <c r="AB72" s="10">
        <f t="shared" si="28"/>
        <v>475172.82236211054</v>
      </c>
      <c r="AC72" s="23"/>
      <c r="AD72" s="25" t="str">
        <f t="shared" si="11"/>
        <v>NA</v>
      </c>
      <c r="AE72" s="25" t="str">
        <f t="shared" si="12"/>
        <v>NA</v>
      </c>
      <c r="AF72" s="25" t="str">
        <f t="shared" si="13"/>
        <v>NA</v>
      </c>
      <c r="AG72" s="25">
        <f t="shared" si="14"/>
        <v>0</v>
      </c>
      <c r="AH72" s="25">
        <f t="shared" si="15"/>
        <v>0</v>
      </c>
      <c r="AI72" s="25">
        <f t="shared" si="16"/>
        <v>0</v>
      </c>
      <c r="AJ72" s="25">
        <f t="shared" si="17"/>
        <v>0</v>
      </c>
      <c r="AK72" s="25">
        <f t="shared" si="18"/>
        <v>0</v>
      </c>
      <c r="AL72" s="25">
        <f t="shared" si="19"/>
        <v>0</v>
      </c>
      <c r="AM72" s="25">
        <f t="shared" si="20"/>
        <v>0</v>
      </c>
    </row>
    <row r="73" spans="1:39" x14ac:dyDescent="0.3">
      <c r="A73" s="4">
        <f t="shared" si="25"/>
        <v>64</v>
      </c>
      <c r="B73">
        <v>30.44175554801199</v>
      </c>
      <c r="C73" s="5" t="str">
        <f t="shared" si="0"/>
        <v>NA</v>
      </c>
      <c r="D73" s="6" t="str">
        <f t="shared" si="21"/>
        <v>NA</v>
      </c>
      <c r="E73" s="7" t="str">
        <f t="shared" si="1"/>
        <v>NA</v>
      </c>
      <c r="F73" s="7" t="str">
        <f t="shared" si="2"/>
        <v>NA</v>
      </c>
      <c r="G73" s="7" t="str">
        <f t="shared" si="3"/>
        <v>NA</v>
      </c>
      <c r="H73" s="7" t="str">
        <f t="shared" si="31"/>
        <v>NA</v>
      </c>
      <c r="I73" s="7" t="str">
        <f t="shared" si="5"/>
        <v>NA</v>
      </c>
      <c r="J73" s="14"/>
      <c r="K73" s="18"/>
      <c r="L73" s="7" t="str">
        <f t="shared" si="6"/>
        <v>NA</v>
      </c>
      <c r="M73" s="7" t="str">
        <f t="shared" si="7"/>
        <v>NA</v>
      </c>
      <c r="N73" s="14"/>
      <c r="O73" s="13"/>
      <c r="P73" s="7" t="str">
        <f t="shared" si="8"/>
        <v>NA</v>
      </c>
      <c r="Q73" s="12">
        <f t="shared" si="26"/>
        <v>63</v>
      </c>
      <c r="R73" s="9">
        <v>30.44175554801199</v>
      </c>
      <c r="S73" s="11">
        <f t="shared" si="29"/>
        <v>9.4000000000000083E-2</v>
      </c>
      <c r="T73" s="10">
        <f t="shared" si="22"/>
        <v>626783.35879099695</v>
      </c>
      <c r="U73" s="10">
        <f t="shared" si="30"/>
        <v>852563.32857893093</v>
      </c>
      <c r="V73" s="10">
        <f t="shared" si="23"/>
        <v>1000</v>
      </c>
      <c r="W73" s="10">
        <f t="shared" si="24"/>
        <v>431105.61333534098</v>
      </c>
      <c r="X73" s="9">
        <f t="shared" si="9"/>
        <v>32.849616653113998</v>
      </c>
      <c r="Y73" s="9">
        <f t="shared" si="27"/>
        <v>28039.228132973876</v>
      </c>
      <c r="AA73" s="10">
        <f t="shared" si="10"/>
        <v>7542.4257517795395</v>
      </c>
      <c r="AB73" s="10">
        <f t="shared" si="28"/>
        <v>482715.24811389006</v>
      </c>
      <c r="AC73" s="23"/>
      <c r="AD73" s="25" t="str">
        <f t="shared" si="11"/>
        <v>NA</v>
      </c>
      <c r="AE73" s="25" t="str">
        <f t="shared" si="12"/>
        <v>NA</v>
      </c>
      <c r="AF73" s="25" t="str">
        <f t="shared" si="13"/>
        <v>NA</v>
      </c>
      <c r="AG73" s="25">
        <f t="shared" si="14"/>
        <v>0</v>
      </c>
      <c r="AH73" s="25">
        <f t="shared" si="15"/>
        <v>0</v>
      </c>
      <c r="AI73" s="25">
        <f t="shared" si="16"/>
        <v>0</v>
      </c>
      <c r="AJ73" s="25">
        <f t="shared" si="17"/>
        <v>0</v>
      </c>
      <c r="AK73" s="25">
        <f t="shared" si="18"/>
        <v>0</v>
      </c>
      <c r="AL73" s="25">
        <f t="shared" si="19"/>
        <v>0</v>
      </c>
      <c r="AM73" s="25">
        <f t="shared" si="20"/>
        <v>0</v>
      </c>
    </row>
    <row r="74" spans="1:39" x14ac:dyDescent="0.3">
      <c r="A74" s="4">
        <f t="shared" si="25"/>
        <v>65</v>
      </c>
      <c r="B74">
        <v>31.415891725548374</v>
      </c>
      <c r="C74" s="5" t="str">
        <f t="shared" ref="C74:C137" si="32">IF(AND(A74&gt;=startm,A74&lt;=endm),A74-startm,"NA")</f>
        <v>NA</v>
      </c>
      <c r="D74" s="6" t="str">
        <f t="shared" si="21"/>
        <v>NA</v>
      </c>
      <c r="E74" s="7" t="str">
        <f t="shared" ref="E74:E137" si="33">IF(C74="NA","NA",IF(C74=0,typical,(1+return/12)*typical*((1+return/12)^C74-1)/(return/12)))</f>
        <v>NA</v>
      </c>
      <c r="F74" s="7" t="str">
        <f t="shared" ref="F74:F137" si="34">IF(C74="NA","NA",IF(C74=0,lumpsum*(1+D74),I73*(1+D74)))</f>
        <v>NA</v>
      </c>
      <c r="G74" s="7" t="str">
        <f t="shared" ref="G74:G137" si="35">IF(C74="NA","NA",IF(C74=0,lumpsum,0))</f>
        <v>NA</v>
      </c>
      <c r="H74" s="7" t="str">
        <f t="shared" si="31"/>
        <v>NA</v>
      </c>
      <c r="I74" s="7" t="str">
        <f t="shared" ref="I74:I137" si="36">IF(C74="NA","NA",IF(C74=0,lumpsum*(1+D74),I73*(1+D74)))</f>
        <v>NA</v>
      </c>
      <c r="J74" s="14"/>
      <c r="K74" s="18"/>
      <c r="L74" s="7" t="str">
        <f t="shared" ref="L74:L137" si="37">IF(C74="NA","NA",IF(C74&lt;lumpsum/stp,stp,0))</f>
        <v>NA</v>
      </c>
      <c r="M74" s="7" t="str">
        <f t="shared" ref="M74:M137" si="38">IF(C74="NA","NA",IF(M73="NA",L74,IF(M73=lumpsum,0,M73+L74)))</f>
        <v>NA</v>
      </c>
      <c r="N74" s="14"/>
      <c r="O74" s="13"/>
      <c r="P74" s="7" t="str">
        <f t="shared" ref="P74:P137" si="39">IF(C74="NA","NA",(IF(P73="NA",0,P73))*(1+D74)+L74)</f>
        <v>NA</v>
      </c>
      <c r="Q74" s="12">
        <f t="shared" si="26"/>
        <v>64</v>
      </c>
      <c r="R74" s="9">
        <v>31.415891725548374</v>
      </c>
      <c r="S74" s="11">
        <f t="shared" si="29"/>
        <v>3.1999999999999994E-2</v>
      </c>
      <c r="T74" s="10">
        <f t="shared" si="22"/>
        <v>639611.83274729957</v>
      </c>
      <c r="U74" s="10">
        <f t="shared" si="30"/>
        <v>880877.35509345669</v>
      </c>
      <c r="V74" s="10">
        <f t="shared" si="23"/>
        <v>1000</v>
      </c>
      <c r="W74" s="10">
        <f t="shared" si="24"/>
        <v>432105.61333534098</v>
      </c>
      <c r="X74" s="9">
        <f t="shared" ref="X74:X137" si="40">V74/R74</f>
        <v>31.831023888676352</v>
      </c>
      <c r="Y74" s="9">
        <f t="shared" si="27"/>
        <v>28071.059156862553</v>
      </c>
      <c r="AA74" s="10">
        <f t="shared" ref="AA74:AA137" si="41">typical</f>
        <v>7542.4257517795395</v>
      </c>
      <c r="AB74" s="10">
        <f t="shared" si="28"/>
        <v>490257.67386566958</v>
      </c>
      <c r="AC74" s="23"/>
      <c r="AD74" s="25" t="str">
        <f t="shared" ref="AD74:AD137" si="42">IF(A74=endm,E74,IF(C74="NA","NA",-typical))</f>
        <v>NA</v>
      </c>
      <c r="AE74" s="25" t="str">
        <f t="shared" ref="AE74:AE137" si="43">IF(A74=endm,P74,IF(C74="NA","NA",-typical))</f>
        <v>NA</v>
      </c>
      <c r="AF74" s="25" t="str">
        <f t="shared" ref="AF74:AF137" si="44">IF(A74=endm,F74,IF(C74="NA","NA",-G74))</f>
        <v>NA</v>
      </c>
      <c r="AG74" s="25">
        <f t="shared" ref="AG74:AG137" si="45">IF(A74=endm,O74,0)</f>
        <v>0</v>
      </c>
      <c r="AH74" s="25">
        <f t="shared" ref="AH74:AH137" si="46">IF(A74=endm,J74,0)</f>
        <v>0</v>
      </c>
      <c r="AI74" s="25">
        <f t="shared" ref="AI74:AI137" si="47">IF(A74=endm,E74,0)</f>
        <v>0</v>
      </c>
      <c r="AJ74" s="25">
        <f t="shared" ref="AJ74:AJ137" si="48">IF(A74=endm,P74,0)</f>
        <v>0</v>
      </c>
      <c r="AK74" s="25">
        <f t="shared" ref="AK74:AK137" si="49">IF(A74=endm,F74,0)</f>
        <v>0</v>
      </c>
      <c r="AL74" s="25">
        <f t="shared" ref="AL74:AL137" si="50">IF(C74=(lumpsum/stp)-1,M74,0)</f>
        <v>0</v>
      </c>
      <c r="AM74" s="25">
        <f t="shared" ref="AM74:AM137" si="51">IF(A74=endm,H74,0)</f>
        <v>0</v>
      </c>
    </row>
    <row r="75" spans="1:39" x14ac:dyDescent="0.3">
      <c r="A75" s="4">
        <f t="shared" si="25"/>
        <v>66</v>
      </c>
      <c r="B75">
        <v>37.604822395481406</v>
      </c>
      <c r="C75" s="5" t="str">
        <f t="shared" si="32"/>
        <v>NA</v>
      </c>
      <c r="D75" s="6" t="str">
        <f t="shared" ref="D75:D138" si="52">IF(C75="NA","NA",IF(C75=0,0,(B75-B74)/B74))</f>
        <v>NA</v>
      </c>
      <c r="E75" s="7" t="str">
        <f t="shared" si="33"/>
        <v>NA</v>
      </c>
      <c r="F75" s="7" t="str">
        <f t="shared" si="34"/>
        <v>NA</v>
      </c>
      <c r="G75" s="7" t="str">
        <f t="shared" si="35"/>
        <v>NA</v>
      </c>
      <c r="H75" s="7" t="str">
        <f t="shared" si="31"/>
        <v>NA</v>
      </c>
      <c r="I75" s="7" t="str">
        <f t="shared" si="36"/>
        <v>NA</v>
      </c>
      <c r="J75" s="14"/>
      <c r="K75" s="18"/>
      <c r="L75" s="7" t="str">
        <f t="shared" si="37"/>
        <v>NA</v>
      </c>
      <c r="M75" s="7" t="str">
        <f t="shared" si="38"/>
        <v>NA</v>
      </c>
      <c r="N75" s="14"/>
      <c r="O75" s="13"/>
      <c r="P75" s="7" t="str">
        <f t="shared" si="39"/>
        <v>NA</v>
      </c>
      <c r="Q75" s="12">
        <f t="shared" si="26"/>
        <v>65</v>
      </c>
      <c r="R75" s="9">
        <v>37.604822395481406</v>
      </c>
      <c r="S75" s="11">
        <f t="shared" si="29"/>
        <v>0.19700000000000009</v>
      </c>
      <c r="T75" s="10">
        <f t="shared" ref="T75:T138" si="53">(1+return/12)*typical*((1+return/12)^Q75-1)/(return/12)</f>
        <v>652547.21065323811</v>
      </c>
      <c r="U75" s="10">
        <f t="shared" si="30"/>
        <v>1055607.1940468678</v>
      </c>
      <c r="V75" s="10">
        <f t="shared" ref="V75:V138" si="54">IF((U75-T75)&gt;0,IF(typical-(U75-T75)&lt;min,min,typical-(U75-T75)),IF((U75-T75)&lt;0,IF(typical-(U75-T75)&gt;max,max,typical-(U75-T75)),IF((T75-U75)=0,min,)))</f>
        <v>1000</v>
      </c>
      <c r="W75" s="10">
        <f t="shared" ref="W75:W138" si="55">W74+V75</f>
        <v>433105.61333534098</v>
      </c>
      <c r="X75" s="9">
        <f t="shared" si="40"/>
        <v>26.592334075753005</v>
      </c>
      <c r="Y75" s="9">
        <f t="shared" si="27"/>
        <v>28097.651490938308</v>
      </c>
      <c r="AA75" s="10">
        <f t="shared" si="41"/>
        <v>7542.4257517795395</v>
      </c>
      <c r="AB75" s="10">
        <f t="shared" si="28"/>
        <v>497800.0996174491</v>
      </c>
      <c r="AC75" s="23"/>
      <c r="AD75" s="25" t="str">
        <f t="shared" si="42"/>
        <v>NA</v>
      </c>
      <c r="AE75" s="25" t="str">
        <f t="shared" si="43"/>
        <v>NA</v>
      </c>
      <c r="AF75" s="25" t="str">
        <f t="shared" si="44"/>
        <v>NA</v>
      </c>
      <c r="AG75" s="25">
        <f t="shared" si="45"/>
        <v>0</v>
      </c>
      <c r="AH75" s="25">
        <f t="shared" si="46"/>
        <v>0</v>
      </c>
      <c r="AI75" s="25">
        <f t="shared" si="47"/>
        <v>0</v>
      </c>
      <c r="AJ75" s="25">
        <f t="shared" si="48"/>
        <v>0</v>
      </c>
      <c r="AK75" s="25">
        <f t="shared" si="49"/>
        <v>0</v>
      </c>
      <c r="AL75" s="25">
        <f t="shared" si="50"/>
        <v>0</v>
      </c>
      <c r="AM75" s="25">
        <f t="shared" si="51"/>
        <v>0</v>
      </c>
    </row>
    <row r="76" spans="1:39" x14ac:dyDescent="0.3">
      <c r="A76" s="4">
        <f t="shared" ref="A76:A139" si="56">A75+1</f>
        <v>67</v>
      </c>
      <c r="B76">
        <v>40.50039371993347</v>
      </c>
      <c r="C76" s="5" t="str">
        <f t="shared" si="32"/>
        <v>NA</v>
      </c>
      <c r="D76" s="6" t="str">
        <f t="shared" si="52"/>
        <v>NA</v>
      </c>
      <c r="E76" s="7" t="str">
        <f t="shared" si="33"/>
        <v>NA</v>
      </c>
      <c r="F76" s="7" t="str">
        <f t="shared" si="34"/>
        <v>NA</v>
      </c>
      <c r="G76" s="7" t="str">
        <f t="shared" si="35"/>
        <v>NA</v>
      </c>
      <c r="H76" s="7" t="str">
        <f t="shared" si="31"/>
        <v>NA</v>
      </c>
      <c r="I76" s="7" t="str">
        <f t="shared" si="36"/>
        <v>NA</v>
      </c>
      <c r="J76" s="14"/>
      <c r="K76" s="18"/>
      <c r="L76" s="7" t="str">
        <f t="shared" si="37"/>
        <v>NA</v>
      </c>
      <c r="M76" s="7" t="str">
        <f t="shared" si="38"/>
        <v>NA</v>
      </c>
      <c r="N76" s="14"/>
      <c r="O76" s="13"/>
      <c r="P76" s="7" t="str">
        <f t="shared" si="39"/>
        <v>NA</v>
      </c>
      <c r="Q76" s="12">
        <f t="shared" ref="Q76:Q139" si="57">Q75+1</f>
        <v>66</v>
      </c>
      <c r="R76" s="9">
        <v>40.50039371993347</v>
      </c>
      <c r="S76" s="11">
        <f t="shared" si="29"/>
        <v>7.6999999999999874E-2</v>
      </c>
      <c r="T76" s="10">
        <f t="shared" si="53"/>
        <v>665590.38337505935</v>
      </c>
      <c r="U76" s="10">
        <f t="shared" si="30"/>
        <v>1137965.9479884766</v>
      </c>
      <c r="V76" s="10">
        <f t="shared" si="54"/>
        <v>1000</v>
      </c>
      <c r="W76" s="10">
        <f t="shared" si="55"/>
        <v>434105.61333534098</v>
      </c>
      <c r="X76" s="9">
        <f t="shared" si="40"/>
        <v>24.691117990485616</v>
      </c>
      <c r="Y76" s="9">
        <f t="shared" ref="Y76:Y139" si="58">Y75+X76</f>
        <v>28122.342608928793</v>
      </c>
      <c r="AA76" s="10">
        <f t="shared" si="41"/>
        <v>7542.4257517795395</v>
      </c>
      <c r="AB76" s="10">
        <f t="shared" ref="AB76:AB139" si="59">AB75+AA76</f>
        <v>505342.52536922862</v>
      </c>
      <c r="AC76" s="23"/>
      <c r="AD76" s="25" t="str">
        <f t="shared" si="42"/>
        <v>NA</v>
      </c>
      <c r="AE76" s="25" t="str">
        <f t="shared" si="43"/>
        <v>NA</v>
      </c>
      <c r="AF76" s="25" t="str">
        <f t="shared" si="44"/>
        <v>NA</v>
      </c>
      <c r="AG76" s="25">
        <f t="shared" si="45"/>
        <v>0</v>
      </c>
      <c r="AH76" s="25">
        <f t="shared" si="46"/>
        <v>0</v>
      </c>
      <c r="AI76" s="25">
        <f t="shared" si="47"/>
        <v>0</v>
      </c>
      <c r="AJ76" s="25">
        <f t="shared" si="48"/>
        <v>0</v>
      </c>
      <c r="AK76" s="25">
        <f t="shared" si="49"/>
        <v>0</v>
      </c>
      <c r="AL76" s="25">
        <f t="shared" si="50"/>
        <v>0</v>
      </c>
      <c r="AM76" s="25">
        <f t="shared" si="51"/>
        <v>0</v>
      </c>
    </row>
    <row r="77" spans="1:39" x14ac:dyDescent="0.3">
      <c r="A77" s="4">
        <f t="shared" si="56"/>
        <v>68</v>
      </c>
      <c r="B77">
        <v>36.814857891419528</v>
      </c>
      <c r="C77" s="5" t="str">
        <f t="shared" si="32"/>
        <v>NA</v>
      </c>
      <c r="D77" s="6" t="str">
        <f t="shared" si="52"/>
        <v>NA</v>
      </c>
      <c r="E77" s="7" t="str">
        <f t="shared" si="33"/>
        <v>NA</v>
      </c>
      <c r="F77" s="7" t="str">
        <f t="shared" si="34"/>
        <v>NA</v>
      </c>
      <c r="G77" s="7" t="str">
        <f t="shared" si="35"/>
        <v>NA</v>
      </c>
      <c r="H77" s="7" t="str">
        <f t="shared" si="31"/>
        <v>NA</v>
      </c>
      <c r="I77" s="7" t="str">
        <f t="shared" si="36"/>
        <v>NA</v>
      </c>
      <c r="J77" s="14"/>
      <c r="K77" s="18"/>
      <c r="L77" s="7" t="str">
        <f t="shared" si="37"/>
        <v>NA</v>
      </c>
      <c r="M77" s="7" t="str">
        <f t="shared" si="38"/>
        <v>NA</v>
      </c>
      <c r="N77" s="14"/>
      <c r="O77" s="13"/>
      <c r="P77" s="7" t="str">
        <f t="shared" si="39"/>
        <v>NA</v>
      </c>
      <c r="Q77" s="12">
        <f t="shared" si="57"/>
        <v>67</v>
      </c>
      <c r="R77" s="9">
        <v>36.814857891419528</v>
      </c>
      <c r="S77" s="11">
        <f t="shared" si="29"/>
        <v>-9.09999999999999E-2</v>
      </c>
      <c r="T77" s="10">
        <f t="shared" si="53"/>
        <v>678742.24920289568</v>
      </c>
      <c r="U77" s="10">
        <f t="shared" si="30"/>
        <v>1035320.0467215254</v>
      </c>
      <c r="V77" s="10">
        <f t="shared" si="54"/>
        <v>1000</v>
      </c>
      <c r="W77" s="10">
        <f t="shared" si="55"/>
        <v>435105.61333534098</v>
      </c>
      <c r="X77" s="9">
        <f t="shared" si="40"/>
        <v>27.16294608414259</v>
      </c>
      <c r="Y77" s="9">
        <f t="shared" si="58"/>
        <v>28149.505555012936</v>
      </c>
      <c r="AA77" s="10">
        <f t="shared" si="41"/>
        <v>7542.4257517795395</v>
      </c>
      <c r="AB77" s="10">
        <f t="shared" si="59"/>
        <v>512884.95112100814</v>
      </c>
      <c r="AC77" s="23"/>
      <c r="AD77" s="25" t="str">
        <f t="shared" si="42"/>
        <v>NA</v>
      </c>
      <c r="AE77" s="25" t="str">
        <f t="shared" si="43"/>
        <v>NA</v>
      </c>
      <c r="AF77" s="25" t="str">
        <f t="shared" si="44"/>
        <v>NA</v>
      </c>
      <c r="AG77" s="25">
        <f t="shared" si="45"/>
        <v>0</v>
      </c>
      <c r="AH77" s="25">
        <f t="shared" si="46"/>
        <v>0</v>
      </c>
      <c r="AI77" s="25">
        <f t="shared" si="47"/>
        <v>0</v>
      </c>
      <c r="AJ77" s="25">
        <f t="shared" si="48"/>
        <v>0</v>
      </c>
      <c r="AK77" s="25">
        <f t="shared" si="49"/>
        <v>0</v>
      </c>
      <c r="AL77" s="25">
        <f t="shared" si="50"/>
        <v>0</v>
      </c>
      <c r="AM77" s="25">
        <f t="shared" si="51"/>
        <v>0</v>
      </c>
    </row>
    <row r="78" spans="1:39" x14ac:dyDescent="0.3">
      <c r="A78" s="4">
        <f t="shared" si="56"/>
        <v>69</v>
      </c>
      <c r="B78">
        <v>34.201002981128745</v>
      </c>
      <c r="C78" s="5" t="str">
        <f t="shared" si="32"/>
        <v>NA</v>
      </c>
      <c r="D78" s="6" t="str">
        <f t="shared" si="52"/>
        <v>NA</v>
      </c>
      <c r="E78" s="7" t="str">
        <f t="shared" si="33"/>
        <v>NA</v>
      </c>
      <c r="F78" s="7" t="str">
        <f t="shared" si="34"/>
        <v>NA</v>
      </c>
      <c r="G78" s="7" t="str">
        <f t="shared" si="35"/>
        <v>NA</v>
      </c>
      <c r="H78" s="7" t="str">
        <f t="shared" si="31"/>
        <v>NA</v>
      </c>
      <c r="I78" s="7" t="str">
        <f t="shared" si="36"/>
        <v>NA</v>
      </c>
      <c r="J78" s="14"/>
      <c r="K78" s="18"/>
      <c r="L78" s="7" t="str">
        <f t="shared" si="37"/>
        <v>NA</v>
      </c>
      <c r="M78" s="7" t="str">
        <f t="shared" si="38"/>
        <v>NA</v>
      </c>
      <c r="N78" s="14"/>
      <c r="O78" s="13"/>
      <c r="P78" s="7" t="str">
        <f t="shared" si="39"/>
        <v>NA</v>
      </c>
      <c r="Q78" s="12">
        <f t="shared" si="57"/>
        <v>68</v>
      </c>
      <c r="R78" s="9">
        <v>34.201002981128745</v>
      </c>
      <c r="S78" s="11">
        <f t="shared" ref="S78:S141" si="60">(R78-R77)/R77</f>
        <v>-7.099999999999991E-2</v>
      </c>
      <c r="T78" s="10">
        <f t="shared" si="53"/>
        <v>692003.7139126308</v>
      </c>
      <c r="U78" s="10">
        <f t="shared" ref="U78:U141" si="61">(U77+V77)*(1+S78)</f>
        <v>962741.32340429712</v>
      </c>
      <c r="V78" s="10">
        <f t="shared" si="54"/>
        <v>1000</v>
      </c>
      <c r="W78" s="10">
        <f t="shared" si="55"/>
        <v>436105.61333534098</v>
      </c>
      <c r="X78" s="9">
        <f t="shared" si="40"/>
        <v>29.238908594340781</v>
      </c>
      <c r="Y78" s="9">
        <f t="shared" si="58"/>
        <v>28178.744463607276</v>
      </c>
      <c r="AA78" s="10">
        <f t="shared" si="41"/>
        <v>7542.4257517795395</v>
      </c>
      <c r="AB78" s="10">
        <f t="shared" si="59"/>
        <v>520427.37687278766</v>
      </c>
      <c r="AC78" s="23"/>
      <c r="AD78" s="25" t="str">
        <f t="shared" si="42"/>
        <v>NA</v>
      </c>
      <c r="AE78" s="25" t="str">
        <f t="shared" si="43"/>
        <v>NA</v>
      </c>
      <c r="AF78" s="25" t="str">
        <f t="shared" si="44"/>
        <v>NA</v>
      </c>
      <c r="AG78" s="25">
        <f t="shared" si="45"/>
        <v>0</v>
      </c>
      <c r="AH78" s="25">
        <f t="shared" si="46"/>
        <v>0</v>
      </c>
      <c r="AI78" s="25">
        <f t="shared" si="47"/>
        <v>0</v>
      </c>
      <c r="AJ78" s="25">
        <f t="shared" si="48"/>
        <v>0</v>
      </c>
      <c r="AK78" s="25">
        <f t="shared" si="49"/>
        <v>0</v>
      </c>
      <c r="AL78" s="25">
        <f t="shared" si="50"/>
        <v>0</v>
      </c>
      <c r="AM78" s="25">
        <f t="shared" si="51"/>
        <v>0</v>
      </c>
    </row>
    <row r="79" spans="1:39" x14ac:dyDescent="0.3">
      <c r="A79" s="4">
        <f t="shared" si="56"/>
        <v>70</v>
      </c>
      <c r="B79">
        <v>37.450098264335978</v>
      </c>
      <c r="C79" s="5" t="str">
        <f t="shared" si="32"/>
        <v>NA</v>
      </c>
      <c r="D79" s="6" t="str">
        <f t="shared" si="52"/>
        <v>NA</v>
      </c>
      <c r="E79" s="7" t="str">
        <f t="shared" si="33"/>
        <v>NA</v>
      </c>
      <c r="F79" s="7" t="str">
        <f t="shared" si="34"/>
        <v>NA</v>
      </c>
      <c r="G79" s="7" t="str">
        <f t="shared" si="35"/>
        <v>NA</v>
      </c>
      <c r="H79" s="7" t="str">
        <f t="shared" si="31"/>
        <v>NA</v>
      </c>
      <c r="I79" s="7" t="str">
        <f t="shared" si="36"/>
        <v>NA</v>
      </c>
      <c r="J79" s="14"/>
      <c r="K79" s="18"/>
      <c r="L79" s="7" t="str">
        <f t="shared" si="37"/>
        <v>NA</v>
      </c>
      <c r="M79" s="7" t="str">
        <f t="shared" si="38"/>
        <v>NA</v>
      </c>
      <c r="N79" s="14"/>
      <c r="O79" s="13"/>
      <c r="P79" s="7" t="str">
        <f t="shared" si="39"/>
        <v>NA</v>
      </c>
      <c r="Q79" s="12">
        <f t="shared" si="57"/>
        <v>69</v>
      </c>
      <c r="R79" s="9">
        <v>37.450098264335978</v>
      </c>
      <c r="S79" s="11">
        <f t="shared" si="60"/>
        <v>9.5000000000000043E-2</v>
      </c>
      <c r="T79" s="10">
        <f t="shared" si="53"/>
        <v>705375.69082828029</v>
      </c>
      <c r="U79" s="10">
        <f t="shared" si="61"/>
        <v>1055296.7491277053</v>
      </c>
      <c r="V79" s="10">
        <f t="shared" si="54"/>
        <v>1000</v>
      </c>
      <c r="W79" s="10">
        <f t="shared" si="55"/>
        <v>437105.61333534098</v>
      </c>
      <c r="X79" s="9">
        <f t="shared" si="40"/>
        <v>26.70219962953496</v>
      </c>
      <c r="Y79" s="9">
        <f t="shared" si="58"/>
        <v>28205.446663236809</v>
      </c>
      <c r="AA79" s="10">
        <f t="shared" si="41"/>
        <v>7542.4257517795395</v>
      </c>
      <c r="AB79" s="10">
        <f t="shared" si="59"/>
        <v>527969.80262456718</v>
      </c>
      <c r="AC79" s="23"/>
      <c r="AD79" s="25" t="str">
        <f t="shared" si="42"/>
        <v>NA</v>
      </c>
      <c r="AE79" s="25" t="str">
        <f t="shared" si="43"/>
        <v>NA</v>
      </c>
      <c r="AF79" s="25" t="str">
        <f t="shared" si="44"/>
        <v>NA</v>
      </c>
      <c r="AG79" s="25">
        <f t="shared" si="45"/>
        <v>0</v>
      </c>
      <c r="AH79" s="25">
        <f t="shared" si="46"/>
        <v>0</v>
      </c>
      <c r="AI79" s="25">
        <f t="shared" si="47"/>
        <v>0</v>
      </c>
      <c r="AJ79" s="25">
        <f t="shared" si="48"/>
        <v>0</v>
      </c>
      <c r="AK79" s="25">
        <f t="shared" si="49"/>
        <v>0</v>
      </c>
      <c r="AL79" s="25">
        <f t="shared" si="50"/>
        <v>0</v>
      </c>
      <c r="AM79" s="25">
        <f t="shared" si="51"/>
        <v>0</v>
      </c>
    </row>
    <row r="80" spans="1:39" x14ac:dyDescent="0.3">
      <c r="A80" s="4">
        <f t="shared" si="56"/>
        <v>71</v>
      </c>
      <c r="B80">
        <v>39.023002391438091</v>
      </c>
      <c r="C80" s="5" t="str">
        <f t="shared" si="32"/>
        <v>NA</v>
      </c>
      <c r="D80" s="6" t="str">
        <f t="shared" si="52"/>
        <v>NA</v>
      </c>
      <c r="E80" s="7" t="str">
        <f t="shared" si="33"/>
        <v>NA</v>
      </c>
      <c r="F80" s="7" t="str">
        <f t="shared" si="34"/>
        <v>NA</v>
      </c>
      <c r="G80" s="7" t="str">
        <f t="shared" si="35"/>
        <v>NA</v>
      </c>
      <c r="H80" s="7" t="str">
        <f t="shared" si="31"/>
        <v>NA</v>
      </c>
      <c r="I80" s="7" t="str">
        <f t="shared" si="36"/>
        <v>NA</v>
      </c>
      <c r="J80" s="14"/>
      <c r="K80" s="18"/>
      <c r="L80" s="7" t="str">
        <f t="shared" si="37"/>
        <v>NA</v>
      </c>
      <c r="M80" s="7" t="str">
        <f t="shared" si="38"/>
        <v>NA</v>
      </c>
      <c r="N80" s="14"/>
      <c r="O80" s="13"/>
      <c r="P80" s="7" t="str">
        <f t="shared" si="39"/>
        <v>NA</v>
      </c>
      <c r="Q80" s="12">
        <f t="shared" si="57"/>
        <v>70</v>
      </c>
      <c r="R80" s="9">
        <v>39.023002391438091</v>
      </c>
      <c r="S80" s="11">
        <f t="shared" si="60"/>
        <v>4.2000000000000058E-2</v>
      </c>
      <c r="T80" s="10">
        <f t="shared" si="53"/>
        <v>718859.10088489379</v>
      </c>
      <c r="U80" s="10">
        <f t="shared" si="61"/>
        <v>1100661.2125910691</v>
      </c>
      <c r="V80" s="10">
        <f t="shared" si="54"/>
        <v>1000</v>
      </c>
      <c r="W80" s="10">
        <f t="shared" si="55"/>
        <v>438105.61333534098</v>
      </c>
      <c r="X80" s="9">
        <f t="shared" si="40"/>
        <v>25.625911352720689</v>
      </c>
      <c r="Y80" s="9">
        <f t="shared" si="58"/>
        <v>28231.072574589529</v>
      </c>
      <c r="AA80" s="10">
        <f t="shared" si="41"/>
        <v>7542.4257517795395</v>
      </c>
      <c r="AB80" s="10">
        <f t="shared" si="59"/>
        <v>535512.22837634676</v>
      </c>
      <c r="AC80" s="23"/>
      <c r="AD80" s="25" t="str">
        <f t="shared" si="42"/>
        <v>NA</v>
      </c>
      <c r="AE80" s="25" t="str">
        <f t="shared" si="43"/>
        <v>NA</v>
      </c>
      <c r="AF80" s="25" t="str">
        <f t="shared" si="44"/>
        <v>NA</v>
      </c>
      <c r="AG80" s="25">
        <f t="shared" si="45"/>
        <v>0</v>
      </c>
      <c r="AH80" s="25">
        <f t="shared" si="46"/>
        <v>0</v>
      </c>
      <c r="AI80" s="25">
        <f t="shared" si="47"/>
        <v>0</v>
      </c>
      <c r="AJ80" s="25">
        <f t="shared" si="48"/>
        <v>0</v>
      </c>
      <c r="AK80" s="25">
        <f t="shared" si="49"/>
        <v>0</v>
      </c>
      <c r="AL80" s="25">
        <f t="shared" si="50"/>
        <v>0</v>
      </c>
      <c r="AM80" s="25">
        <f t="shared" si="51"/>
        <v>0</v>
      </c>
    </row>
    <row r="81" spans="1:39" x14ac:dyDescent="0.3">
      <c r="A81" s="4">
        <f t="shared" si="56"/>
        <v>72</v>
      </c>
      <c r="B81">
        <v>41.442428539707258</v>
      </c>
      <c r="C81" s="5" t="str">
        <f t="shared" si="32"/>
        <v>NA</v>
      </c>
      <c r="D81" s="6" t="str">
        <f t="shared" si="52"/>
        <v>NA</v>
      </c>
      <c r="E81" s="7" t="str">
        <f t="shared" si="33"/>
        <v>NA</v>
      </c>
      <c r="F81" s="7" t="str">
        <f t="shared" si="34"/>
        <v>NA</v>
      </c>
      <c r="G81" s="7" t="str">
        <f t="shared" si="35"/>
        <v>NA</v>
      </c>
      <c r="H81" s="7" t="str">
        <f t="shared" si="31"/>
        <v>NA</v>
      </c>
      <c r="I81" s="7" t="str">
        <f t="shared" si="36"/>
        <v>NA</v>
      </c>
      <c r="J81" s="14"/>
      <c r="K81" s="18"/>
      <c r="L81" s="7" t="str">
        <f t="shared" si="37"/>
        <v>NA</v>
      </c>
      <c r="M81" s="7" t="str">
        <f t="shared" si="38"/>
        <v>NA</v>
      </c>
      <c r="N81" s="14"/>
      <c r="O81" s="13"/>
      <c r="P81" s="7" t="str">
        <f t="shared" si="39"/>
        <v>NA</v>
      </c>
      <c r="Q81" s="12">
        <f t="shared" si="57"/>
        <v>71</v>
      </c>
      <c r="R81" s="9">
        <v>41.442428539707258</v>
      </c>
      <c r="S81" s="11">
        <f t="shared" si="60"/>
        <v>6.2000000000000145E-2</v>
      </c>
      <c r="T81" s="10">
        <f t="shared" si="53"/>
        <v>732454.8726919787</v>
      </c>
      <c r="U81" s="10">
        <f t="shared" si="61"/>
        <v>1169964.2077717155</v>
      </c>
      <c r="V81" s="10">
        <f t="shared" si="54"/>
        <v>1000</v>
      </c>
      <c r="W81" s="10">
        <f t="shared" si="55"/>
        <v>439105.61333534098</v>
      </c>
      <c r="X81" s="9">
        <f t="shared" si="40"/>
        <v>24.129860030810438</v>
      </c>
      <c r="Y81" s="9">
        <f t="shared" si="58"/>
        <v>28255.20243462034</v>
      </c>
      <c r="AA81" s="10">
        <f t="shared" si="41"/>
        <v>7542.4257517795395</v>
      </c>
      <c r="AB81" s="10">
        <f t="shared" si="59"/>
        <v>543054.65412812633</v>
      </c>
      <c r="AC81" s="23"/>
      <c r="AD81" s="25" t="str">
        <f t="shared" si="42"/>
        <v>NA</v>
      </c>
      <c r="AE81" s="25" t="str">
        <f t="shared" si="43"/>
        <v>NA</v>
      </c>
      <c r="AF81" s="25" t="str">
        <f t="shared" si="44"/>
        <v>NA</v>
      </c>
      <c r="AG81" s="25">
        <f t="shared" si="45"/>
        <v>0</v>
      </c>
      <c r="AH81" s="25">
        <f t="shared" si="46"/>
        <v>0</v>
      </c>
      <c r="AI81" s="25">
        <f t="shared" si="47"/>
        <v>0</v>
      </c>
      <c r="AJ81" s="25">
        <f t="shared" si="48"/>
        <v>0</v>
      </c>
      <c r="AK81" s="25">
        <f t="shared" si="49"/>
        <v>0</v>
      </c>
      <c r="AL81" s="25">
        <f t="shared" si="50"/>
        <v>0</v>
      </c>
      <c r="AM81" s="25">
        <f t="shared" si="51"/>
        <v>0</v>
      </c>
    </row>
    <row r="82" spans="1:39" x14ac:dyDescent="0.3">
      <c r="A82" s="4">
        <f t="shared" si="56"/>
        <v>73</v>
      </c>
      <c r="B82">
        <v>46.995713964028027</v>
      </c>
      <c r="C82" s="5" t="str">
        <f t="shared" si="32"/>
        <v>NA</v>
      </c>
      <c r="D82" s="6" t="str">
        <f t="shared" si="52"/>
        <v>NA</v>
      </c>
      <c r="E82" s="7" t="str">
        <f t="shared" si="33"/>
        <v>NA</v>
      </c>
      <c r="F82" s="7" t="str">
        <f t="shared" si="34"/>
        <v>NA</v>
      </c>
      <c r="G82" s="7" t="str">
        <f t="shared" si="35"/>
        <v>NA</v>
      </c>
      <c r="H82" s="7" t="str">
        <f t="shared" si="31"/>
        <v>NA</v>
      </c>
      <c r="I82" s="7" t="str">
        <f t="shared" si="36"/>
        <v>NA</v>
      </c>
      <c r="J82" s="14"/>
      <c r="K82" s="18"/>
      <c r="L82" s="7" t="str">
        <f t="shared" si="37"/>
        <v>NA</v>
      </c>
      <c r="M82" s="7" t="str">
        <f t="shared" si="38"/>
        <v>NA</v>
      </c>
      <c r="N82" s="14"/>
      <c r="O82" s="13"/>
      <c r="P82" s="7" t="str">
        <f t="shared" si="39"/>
        <v>NA</v>
      </c>
      <c r="Q82" s="12">
        <f t="shared" si="57"/>
        <v>72</v>
      </c>
      <c r="R82" s="9">
        <v>46.995713964028027</v>
      </c>
      <c r="S82" s="11">
        <f t="shared" si="60"/>
        <v>0.13399999999999992</v>
      </c>
      <c r="T82" s="10">
        <f t="shared" si="53"/>
        <v>746163.94259745639</v>
      </c>
      <c r="U82" s="10">
        <f t="shared" si="61"/>
        <v>1327873.4116131251</v>
      </c>
      <c r="V82" s="10">
        <f t="shared" si="54"/>
        <v>1000</v>
      </c>
      <c r="W82" s="10">
        <f t="shared" si="55"/>
        <v>440105.61333534098</v>
      </c>
      <c r="X82" s="9">
        <f t="shared" si="40"/>
        <v>21.278536182372523</v>
      </c>
      <c r="Y82" s="9">
        <f t="shared" si="58"/>
        <v>28276.480970802713</v>
      </c>
      <c r="AA82" s="10">
        <f t="shared" si="41"/>
        <v>7542.4257517795395</v>
      </c>
      <c r="AB82" s="10">
        <f t="shared" si="59"/>
        <v>550597.07987990591</v>
      </c>
      <c r="AC82" s="23"/>
      <c r="AD82" s="25" t="str">
        <f t="shared" si="42"/>
        <v>NA</v>
      </c>
      <c r="AE82" s="25" t="str">
        <f t="shared" si="43"/>
        <v>NA</v>
      </c>
      <c r="AF82" s="25" t="str">
        <f t="shared" si="44"/>
        <v>NA</v>
      </c>
      <c r="AG82" s="25">
        <f t="shared" si="45"/>
        <v>0</v>
      </c>
      <c r="AH82" s="25">
        <f t="shared" si="46"/>
        <v>0</v>
      </c>
      <c r="AI82" s="25">
        <f t="shared" si="47"/>
        <v>0</v>
      </c>
      <c r="AJ82" s="25">
        <f t="shared" si="48"/>
        <v>0</v>
      </c>
      <c r="AK82" s="25">
        <f t="shared" si="49"/>
        <v>0</v>
      </c>
      <c r="AL82" s="25">
        <f t="shared" si="50"/>
        <v>0</v>
      </c>
      <c r="AM82" s="25">
        <f t="shared" si="51"/>
        <v>0</v>
      </c>
    </row>
    <row r="83" spans="1:39" x14ac:dyDescent="0.3">
      <c r="A83" s="4">
        <f t="shared" si="56"/>
        <v>74</v>
      </c>
      <c r="B83">
        <v>51.6482896464668</v>
      </c>
      <c r="C83" s="5" t="str">
        <f t="shared" si="32"/>
        <v>NA</v>
      </c>
      <c r="D83" s="6" t="str">
        <f t="shared" si="52"/>
        <v>NA</v>
      </c>
      <c r="E83" s="7" t="str">
        <f t="shared" si="33"/>
        <v>NA</v>
      </c>
      <c r="F83" s="7" t="str">
        <f t="shared" si="34"/>
        <v>NA</v>
      </c>
      <c r="G83" s="7" t="str">
        <f t="shared" si="35"/>
        <v>NA</v>
      </c>
      <c r="H83" s="7" t="str">
        <f t="shared" si="31"/>
        <v>NA</v>
      </c>
      <c r="I83" s="7" t="str">
        <f t="shared" si="36"/>
        <v>NA</v>
      </c>
      <c r="J83" s="14"/>
      <c r="K83" s="18"/>
      <c r="L83" s="7" t="str">
        <f t="shared" si="37"/>
        <v>NA</v>
      </c>
      <c r="M83" s="7" t="str">
        <f t="shared" si="38"/>
        <v>NA</v>
      </c>
      <c r="N83" s="14"/>
      <c r="O83" s="13"/>
      <c r="P83" s="7" t="str">
        <f t="shared" si="39"/>
        <v>NA</v>
      </c>
      <c r="Q83" s="12">
        <f t="shared" si="57"/>
        <v>73</v>
      </c>
      <c r="R83" s="9">
        <v>51.6482896464668</v>
      </c>
      <c r="S83" s="11">
        <f t="shared" si="60"/>
        <v>9.8999999999999963E-2</v>
      </c>
      <c r="T83" s="10">
        <f t="shared" si="53"/>
        <v>759987.25475214596</v>
      </c>
      <c r="U83" s="10">
        <f t="shared" si="61"/>
        <v>1460431.8793628244</v>
      </c>
      <c r="V83" s="10">
        <f t="shared" si="54"/>
        <v>1000</v>
      </c>
      <c r="W83" s="10">
        <f t="shared" si="55"/>
        <v>441105.61333534098</v>
      </c>
      <c r="X83" s="9">
        <f t="shared" si="40"/>
        <v>19.361725370675636</v>
      </c>
      <c r="Y83" s="9">
        <f t="shared" si="58"/>
        <v>28295.842696173389</v>
      </c>
      <c r="AA83" s="10">
        <f t="shared" si="41"/>
        <v>7542.4257517795395</v>
      </c>
      <c r="AB83" s="10">
        <f t="shared" si="59"/>
        <v>558139.50563168549</v>
      </c>
      <c r="AC83" s="23"/>
      <c r="AD83" s="25" t="str">
        <f t="shared" si="42"/>
        <v>NA</v>
      </c>
      <c r="AE83" s="25" t="str">
        <f t="shared" si="43"/>
        <v>NA</v>
      </c>
      <c r="AF83" s="25" t="str">
        <f t="shared" si="44"/>
        <v>NA</v>
      </c>
      <c r="AG83" s="25">
        <f t="shared" si="45"/>
        <v>0</v>
      </c>
      <c r="AH83" s="25">
        <f t="shared" si="46"/>
        <v>0</v>
      </c>
      <c r="AI83" s="25">
        <f t="shared" si="47"/>
        <v>0</v>
      </c>
      <c r="AJ83" s="25">
        <f t="shared" si="48"/>
        <v>0</v>
      </c>
      <c r="AK83" s="25">
        <f t="shared" si="49"/>
        <v>0</v>
      </c>
      <c r="AL83" s="25">
        <f t="shared" si="50"/>
        <v>0</v>
      </c>
      <c r="AM83" s="25">
        <f t="shared" si="51"/>
        <v>0</v>
      </c>
    </row>
    <row r="84" spans="1:39" x14ac:dyDescent="0.3">
      <c r="A84" s="4">
        <f t="shared" si="56"/>
        <v>75</v>
      </c>
      <c r="B84">
        <v>45.140605151011982</v>
      </c>
      <c r="C84" s="5" t="str">
        <f t="shared" si="32"/>
        <v>NA</v>
      </c>
      <c r="D84" s="6" t="str">
        <f t="shared" si="52"/>
        <v>NA</v>
      </c>
      <c r="E84" s="7" t="str">
        <f t="shared" si="33"/>
        <v>NA</v>
      </c>
      <c r="F84" s="7" t="str">
        <f t="shared" si="34"/>
        <v>NA</v>
      </c>
      <c r="G84" s="7" t="str">
        <f t="shared" si="35"/>
        <v>NA</v>
      </c>
      <c r="H84" s="7" t="str">
        <f t="shared" si="31"/>
        <v>NA</v>
      </c>
      <c r="I84" s="7" t="str">
        <f t="shared" si="36"/>
        <v>NA</v>
      </c>
      <c r="J84" s="14"/>
      <c r="K84" s="18"/>
      <c r="L84" s="7" t="str">
        <f t="shared" si="37"/>
        <v>NA</v>
      </c>
      <c r="M84" s="7" t="str">
        <f t="shared" si="38"/>
        <v>NA</v>
      </c>
      <c r="N84" s="14"/>
      <c r="O84" s="13"/>
      <c r="P84" s="7" t="str">
        <f t="shared" si="39"/>
        <v>NA</v>
      </c>
      <c r="Q84" s="12">
        <f t="shared" si="57"/>
        <v>74</v>
      </c>
      <c r="R84" s="9">
        <v>45.140605151011982</v>
      </c>
      <c r="S84" s="11">
        <f t="shared" si="60"/>
        <v>-0.12600000000000003</v>
      </c>
      <c r="T84" s="10">
        <f t="shared" si="53"/>
        <v>773925.76117479173</v>
      </c>
      <c r="U84" s="10">
        <f t="shared" si="61"/>
        <v>1277291.4625631084</v>
      </c>
      <c r="V84" s="10">
        <f t="shared" si="54"/>
        <v>1000</v>
      </c>
      <c r="W84" s="10">
        <f t="shared" si="55"/>
        <v>442105.61333534098</v>
      </c>
      <c r="X84" s="9">
        <f t="shared" si="40"/>
        <v>22.153003856608279</v>
      </c>
      <c r="Y84" s="9">
        <f t="shared" si="58"/>
        <v>28317.995700029998</v>
      </c>
      <c r="AA84" s="10">
        <f t="shared" si="41"/>
        <v>7542.4257517795395</v>
      </c>
      <c r="AB84" s="10">
        <f t="shared" si="59"/>
        <v>565681.93138346507</v>
      </c>
      <c r="AC84" s="23"/>
      <c r="AD84" s="25" t="str">
        <f t="shared" si="42"/>
        <v>NA</v>
      </c>
      <c r="AE84" s="25" t="str">
        <f t="shared" si="43"/>
        <v>NA</v>
      </c>
      <c r="AF84" s="25" t="str">
        <f t="shared" si="44"/>
        <v>NA</v>
      </c>
      <c r="AG84" s="25">
        <f t="shared" si="45"/>
        <v>0</v>
      </c>
      <c r="AH84" s="25">
        <f t="shared" si="46"/>
        <v>0</v>
      </c>
      <c r="AI84" s="25">
        <f t="shared" si="47"/>
        <v>0</v>
      </c>
      <c r="AJ84" s="25">
        <f t="shared" si="48"/>
        <v>0</v>
      </c>
      <c r="AK84" s="25">
        <f t="shared" si="49"/>
        <v>0</v>
      </c>
      <c r="AL84" s="25">
        <f t="shared" si="50"/>
        <v>0</v>
      </c>
      <c r="AM84" s="25">
        <f t="shared" si="51"/>
        <v>0</v>
      </c>
    </row>
    <row r="85" spans="1:39" x14ac:dyDescent="0.3">
      <c r="A85" s="4">
        <f t="shared" si="56"/>
        <v>76</v>
      </c>
      <c r="B85">
        <v>47.081651172505495</v>
      </c>
      <c r="C85" s="5" t="str">
        <f t="shared" si="32"/>
        <v>NA</v>
      </c>
      <c r="D85" s="6" t="str">
        <f t="shared" si="52"/>
        <v>NA</v>
      </c>
      <c r="E85" s="7" t="str">
        <f t="shared" si="33"/>
        <v>NA</v>
      </c>
      <c r="F85" s="7" t="str">
        <f t="shared" si="34"/>
        <v>NA</v>
      </c>
      <c r="G85" s="7" t="str">
        <f t="shared" si="35"/>
        <v>NA</v>
      </c>
      <c r="H85" s="7" t="str">
        <f t="shared" si="31"/>
        <v>NA</v>
      </c>
      <c r="I85" s="7" t="str">
        <f t="shared" si="36"/>
        <v>NA</v>
      </c>
      <c r="J85" s="14"/>
      <c r="K85" s="18"/>
      <c r="L85" s="7" t="str">
        <f t="shared" si="37"/>
        <v>NA</v>
      </c>
      <c r="M85" s="7" t="str">
        <f t="shared" si="38"/>
        <v>NA</v>
      </c>
      <c r="N85" s="14"/>
      <c r="O85" s="13"/>
      <c r="P85" s="7" t="str">
        <f t="shared" si="39"/>
        <v>NA</v>
      </c>
      <c r="Q85" s="12">
        <f t="shared" si="57"/>
        <v>75</v>
      </c>
      <c r="R85" s="9">
        <v>47.081651172505495</v>
      </c>
      <c r="S85" s="11">
        <f t="shared" si="60"/>
        <v>4.2999999999999948E-2</v>
      </c>
      <c r="T85" s="10">
        <f t="shared" si="53"/>
        <v>787980.42181762576</v>
      </c>
      <c r="U85" s="10">
        <f t="shared" si="61"/>
        <v>1333257.9954533221</v>
      </c>
      <c r="V85" s="10">
        <f t="shared" si="54"/>
        <v>1000</v>
      </c>
      <c r="W85" s="10">
        <f t="shared" si="55"/>
        <v>443105.61333534098</v>
      </c>
      <c r="X85" s="9">
        <f t="shared" si="40"/>
        <v>21.239696890324335</v>
      </c>
      <c r="Y85" s="9">
        <f t="shared" si="58"/>
        <v>28339.235396920321</v>
      </c>
      <c r="AA85" s="10">
        <f t="shared" si="41"/>
        <v>7542.4257517795395</v>
      </c>
      <c r="AB85" s="10">
        <f t="shared" si="59"/>
        <v>573224.35713524465</v>
      </c>
      <c r="AC85" s="23"/>
      <c r="AD85" s="25" t="str">
        <f t="shared" si="42"/>
        <v>NA</v>
      </c>
      <c r="AE85" s="25" t="str">
        <f t="shared" si="43"/>
        <v>NA</v>
      </c>
      <c r="AF85" s="25" t="str">
        <f t="shared" si="44"/>
        <v>NA</v>
      </c>
      <c r="AG85" s="25">
        <f t="shared" si="45"/>
        <v>0</v>
      </c>
      <c r="AH85" s="25">
        <f t="shared" si="46"/>
        <v>0</v>
      </c>
      <c r="AI85" s="25">
        <f t="shared" si="47"/>
        <v>0</v>
      </c>
      <c r="AJ85" s="25">
        <f t="shared" si="48"/>
        <v>0</v>
      </c>
      <c r="AK85" s="25">
        <f t="shared" si="49"/>
        <v>0</v>
      </c>
      <c r="AL85" s="25">
        <f t="shared" si="50"/>
        <v>0</v>
      </c>
      <c r="AM85" s="25">
        <f t="shared" si="51"/>
        <v>0</v>
      </c>
    </row>
    <row r="86" spans="1:39" x14ac:dyDescent="0.3">
      <c r="A86" s="4">
        <f t="shared" si="56"/>
        <v>77</v>
      </c>
      <c r="B86">
        <v>49.200325475268237</v>
      </c>
      <c r="C86" s="5" t="str">
        <f t="shared" si="32"/>
        <v>NA</v>
      </c>
      <c r="D86" s="6" t="str">
        <f t="shared" si="52"/>
        <v>NA</v>
      </c>
      <c r="E86" s="7" t="str">
        <f t="shared" si="33"/>
        <v>NA</v>
      </c>
      <c r="F86" s="7" t="str">
        <f t="shared" si="34"/>
        <v>NA</v>
      </c>
      <c r="G86" s="7" t="str">
        <f t="shared" si="35"/>
        <v>NA</v>
      </c>
      <c r="H86" s="7" t="str">
        <f t="shared" si="31"/>
        <v>NA</v>
      </c>
      <c r="I86" s="7" t="str">
        <f t="shared" si="36"/>
        <v>NA</v>
      </c>
      <c r="J86" s="14"/>
      <c r="K86" s="18"/>
      <c r="L86" s="7" t="str">
        <f t="shared" si="37"/>
        <v>NA</v>
      </c>
      <c r="M86" s="7" t="str">
        <f t="shared" si="38"/>
        <v>NA</v>
      </c>
      <c r="N86" s="14"/>
      <c r="O86" s="13"/>
      <c r="P86" s="7" t="str">
        <f t="shared" si="39"/>
        <v>NA</v>
      </c>
      <c r="Q86" s="12">
        <f t="shared" si="57"/>
        <v>76</v>
      </c>
      <c r="R86" s="9">
        <v>49.200325475268237</v>
      </c>
      <c r="S86" s="11">
        <f t="shared" si="60"/>
        <v>4.499999999999988E-2</v>
      </c>
      <c r="T86" s="10">
        <f t="shared" si="53"/>
        <v>802152.20463248377</v>
      </c>
      <c r="U86" s="10">
        <f t="shared" si="61"/>
        <v>1394299.6052487215</v>
      </c>
      <c r="V86" s="10">
        <f t="shared" si="54"/>
        <v>1000</v>
      </c>
      <c r="W86" s="10">
        <f t="shared" si="55"/>
        <v>444105.61333534098</v>
      </c>
      <c r="X86" s="9">
        <f t="shared" si="40"/>
        <v>20.325068794568743</v>
      </c>
      <c r="Y86" s="9">
        <f t="shared" si="58"/>
        <v>28359.560465714891</v>
      </c>
      <c r="AA86" s="10">
        <f t="shared" si="41"/>
        <v>7542.4257517795395</v>
      </c>
      <c r="AB86" s="10">
        <f t="shared" si="59"/>
        <v>580766.78288702422</v>
      </c>
      <c r="AC86" s="23"/>
      <c r="AD86" s="25" t="str">
        <f t="shared" si="42"/>
        <v>NA</v>
      </c>
      <c r="AE86" s="25" t="str">
        <f t="shared" si="43"/>
        <v>NA</v>
      </c>
      <c r="AF86" s="25" t="str">
        <f t="shared" si="44"/>
        <v>NA</v>
      </c>
      <c r="AG86" s="25">
        <f t="shared" si="45"/>
        <v>0</v>
      </c>
      <c r="AH86" s="25">
        <f t="shared" si="46"/>
        <v>0</v>
      </c>
      <c r="AI86" s="25">
        <f t="shared" si="47"/>
        <v>0</v>
      </c>
      <c r="AJ86" s="25">
        <f t="shared" si="48"/>
        <v>0</v>
      </c>
      <c r="AK86" s="25">
        <f t="shared" si="49"/>
        <v>0</v>
      </c>
      <c r="AL86" s="25">
        <f t="shared" si="50"/>
        <v>0</v>
      </c>
      <c r="AM86" s="25">
        <f t="shared" si="51"/>
        <v>0</v>
      </c>
    </row>
    <row r="87" spans="1:39" x14ac:dyDescent="0.3">
      <c r="A87" s="4">
        <f t="shared" si="56"/>
        <v>78</v>
      </c>
      <c r="B87">
        <v>47.625915060059654</v>
      </c>
      <c r="C87" s="5" t="str">
        <f t="shared" si="32"/>
        <v>NA</v>
      </c>
      <c r="D87" s="6" t="str">
        <f t="shared" si="52"/>
        <v>NA</v>
      </c>
      <c r="E87" s="7" t="str">
        <f t="shared" si="33"/>
        <v>NA</v>
      </c>
      <c r="F87" s="7" t="str">
        <f t="shared" si="34"/>
        <v>NA</v>
      </c>
      <c r="G87" s="7" t="str">
        <f t="shared" si="35"/>
        <v>NA</v>
      </c>
      <c r="H87" s="7" t="str">
        <f t="shared" ref="H87:H150" si="62">IF(C87="NA","NA",IF(H86="NA",G87,H86+G87))</f>
        <v>NA</v>
      </c>
      <c r="I87" s="7" t="str">
        <f t="shared" si="36"/>
        <v>NA</v>
      </c>
      <c r="J87" s="14"/>
      <c r="K87" s="18"/>
      <c r="L87" s="7" t="str">
        <f t="shared" si="37"/>
        <v>NA</v>
      </c>
      <c r="M87" s="7" t="str">
        <f t="shared" si="38"/>
        <v>NA</v>
      </c>
      <c r="N87" s="14"/>
      <c r="O87" s="13"/>
      <c r="P87" s="7" t="str">
        <f t="shared" si="39"/>
        <v>NA</v>
      </c>
      <c r="Q87" s="12">
        <f t="shared" si="57"/>
        <v>77</v>
      </c>
      <c r="R87" s="9">
        <v>47.625915060059654</v>
      </c>
      <c r="S87" s="11">
        <f t="shared" si="60"/>
        <v>-3.199999999999998E-2</v>
      </c>
      <c r="T87" s="10">
        <f t="shared" si="53"/>
        <v>816442.08563746512</v>
      </c>
      <c r="U87" s="10">
        <f t="shared" si="61"/>
        <v>1350650.0178807625</v>
      </c>
      <c r="V87" s="10">
        <f t="shared" si="54"/>
        <v>1000</v>
      </c>
      <c r="W87" s="10">
        <f t="shared" si="55"/>
        <v>445105.61333534098</v>
      </c>
      <c r="X87" s="9">
        <f t="shared" si="40"/>
        <v>20.996971895215644</v>
      </c>
      <c r="Y87" s="9">
        <f t="shared" si="58"/>
        <v>28380.557437610107</v>
      </c>
      <c r="AA87" s="10">
        <f t="shared" si="41"/>
        <v>7542.4257517795395</v>
      </c>
      <c r="AB87" s="10">
        <f t="shared" si="59"/>
        <v>588309.2086388038</v>
      </c>
      <c r="AC87" s="23"/>
      <c r="AD87" s="25" t="str">
        <f t="shared" si="42"/>
        <v>NA</v>
      </c>
      <c r="AE87" s="25" t="str">
        <f t="shared" si="43"/>
        <v>NA</v>
      </c>
      <c r="AF87" s="25" t="str">
        <f t="shared" si="44"/>
        <v>NA</v>
      </c>
      <c r="AG87" s="25">
        <f t="shared" si="45"/>
        <v>0</v>
      </c>
      <c r="AH87" s="25">
        <f t="shared" si="46"/>
        <v>0</v>
      </c>
      <c r="AI87" s="25">
        <f t="shared" si="47"/>
        <v>0</v>
      </c>
      <c r="AJ87" s="25">
        <f t="shared" si="48"/>
        <v>0</v>
      </c>
      <c r="AK87" s="25">
        <f t="shared" si="49"/>
        <v>0</v>
      </c>
      <c r="AL87" s="25">
        <f t="shared" si="50"/>
        <v>0</v>
      </c>
      <c r="AM87" s="25">
        <f t="shared" si="51"/>
        <v>0</v>
      </c>
    </row>
    <row r="88" spans="1:39" x14ac:dyDescent="0.3">
      <c r="A88" s="4">
        <f t="shared" si="56"/>
        <v>79</v>
      </c>
      <c r="B88">
        <v>46.911526334158758</v>
      </c>
      <c r="C88" s="5" t="str">
        <f t="shared" si="32"/>
        <v>NA</v>
      </c>
      <c r="D88" s="6" t="str">
        <f t="shared" si="52"/>
        <v>NA</v>
      </c>
      <c r="E88" s="7" t="str">
        <f t="shared" si="33"/>
        <v>NA</v>
      </c>
      <c r="F88" s="7" t="str">
        <f t="shared" si="34"/>
        <v>NA</v>
      </c>
      <c r="G88" s="7" t="str">
        <f t="shared" si="35"/>
        <v>NA</v>
      </c>
      <c r="H88" s="7" t="str">
        <f t="shared" si="62"/>
        <v>NA</v>
      </c>
      <c r="I88" s="7" t="str">
        <f t="shared" si="36"/>
        <v>NA</v>
      </c>
      <c r="J88" s="14"/>
      <c r="K88" s="18"/>
      <c r="L88" s="7" t="str">
        <f t="shared" si="37"/>
        <v>NA</v>
      </c>
      <c r="M88" s="7" t="str">
        <f t="shared" si="38"/>
        <v>NA</v>
      </c>
      <c r="N88" s="14"/>
      <c r="O88" s="13"/>
      <c r="P88" s="7" t="str">
        <f t="shared" si="39"/>
        <v>NA</v>
      </c>
      <c r="Q88" s="12">
        <f t="shared" si="57"/>
        <v>78</v>
      </c>
      <c r="R88" s="9">
        <v>46.911526334158758</v>
      </c>
      <c r="S88" s="11">
        <f t="shared" si="60"/>
        <v>-1.5000000000000031E-2</v>
      </c>
      <c r="T88" s="10">
        <f t="shared" si="53"/>
        <v>830851.04898415529</v>
      </c>
      <c r="U88" s="10">
        <f t="shared" si="61"/>
        <v>1331375.2676125511</v>
      </c>
      <c r="V88" s="10">
        <f t="shared" si="54"/>
        <v>1000</v>
      </c>
      <c r="W88" s="10">
        <f t="shared" si="55"/>
        <v>446105.61333534098</v>
      </c>
      <c r="X88" s="9">
        <f t="shared" si="40"/>
        <v>21.316722736259536</v>
      </c>
      <c r="Y88" s="9">
        <f t="shared" si="58"/>
        <v>28401.874160346368</v>
      </c>
      <c r="AA88" s="10">
        <f t="shared" si="41"/>
        <v>7542.4257517795395</v>
      </c>
      <c r="AB88" s="10">
        <f t="shared" si="59"/>
        <v>595851.63439058338</v>
      </c>
      <c r="AC88" s="23"/>
      <c r="AD88" s="25" t="str">
        <f t="shared" si="42"/>
        <v>NA</v>
      </c>
      <c r="AE88" s="25" t="str">
        <f t="shared" si="43"/>
        <v>NA</v>
      </c>
      <c r="AF88" s="25" t="str">
        <f t="shared" si="44"/>
        <v>NA</v>
      </c>
      <c r="AG88" s="25">
        <f t="shared" si="45"/>
        <v>0</v>
      </c>
      <c r="AH88" s="25">
        <f t="shared" si="46"/>
        <v>0</v>
      </c>
      <c r="AI88" s="25">
        <f t="shared" si="47"/>
        <v>0</v>
      </c>
      <c r="AJ88" s="25">
        <f t="shared" si="48"/>
        <v>0</v>
      </c>
      <c r="AK88" s="25">
        <f t="shared" si="49"/>
        <v>0</v>
      </c>
      <c r="AL88" s="25">
        <f t="shared" si="50"/>
        <v>0</v>
      </c>
      <c r="AM88" s="25">
        <f t="shared" si="51"/>
        <v>0</v>
      </c>
    </row>
    <row r="89" spans="1:39" x14ac:dyDescent="0.3">
      <c r="A89" s="4">
        <f t="shared" si="56"/>
        <v>80</v>
      </c>
      <c r="B89">
        <v>43.111692701091897</v>
      </c>
      <c r="C89" s="5" t="str">
        <f t="shared" si="32"/>
        <v>NA</v>
      </c>
      <c r="D89" s="6" t="str">
        <f t="shared" si="52"/>
        <v>NA</v>
      </c>
      <c r="E89" s="7" t="str">
        <f t="shared" si="33"/>
        <v>NA</v>
      </c>
      <c r="F89" s="7" t="str">
        <f t="shared" si="34"/>
        <v>NA</v>
      </c>
      <c r="G89" s="7" t="str">
        <f t="shared" si="35"/>
        <v>NA</v>
      </c>
      <c r="H89" s="7" t="str">
        <f t="shared" si="62"/>
        <v>NA</v>
      </c>
      <c r="I89" s="7" t="str">
        <f t="shared" si="36"/>
        <v>NA</v>
      </c>
      <c r="J89" s="14"/>
      <c r="K89" s="18"/>
      <c r="L89" s="7" t="str">
        <f t="shared" si="37"/>
        <v>NA</v>
      </c>
      <c r="M89" s="7" t="str">
        <f t="shared" si="38"/>
        <v>NA</v>
      </c>
      <c r="N89" s="14"/>
      <c r="O89" s="13"/>
      <c r="P89" s="7" t="str">
        <f t="shared" si="39"/>
        <v>NA</v>
      </c>
      <c r="Q89" s="12">
        <f t="shared" si="57"/>
        <v>79</v>
      </c>
      <c r="R89" s="9">
        <v>43.111692701091897</v>
      </c>
      <c r="S89" s="11">
        <f t="shared" si="60"/>
        <v>-8.100000000000003E-2</v>
      </c>
      <c r="T89" s="10">
        <f t="shared" si="53"/>
        <v>845380.08702540083</v>
      </c>
      <c r="U89" s="10">
        <f t="shared" si="61"/>
        <v>1224452.8709359344</v>
      </c>
      <c r="V89" s="10">
        <f t="shared" si="54"/>
        <v>1000</v>
      </c>
      <c r="W89" s="10">
        <f t="shared" si="55"/>
        <v>447105.61333534098</v>
      </c>
      <c r="X89" s="9">
        <f t="shared" si="40"/>
        <v>23.195563369161629</v>
      </c>
      <c r="Y89" s="9">
        <f t="shared" si="58"/>
        <v>28425.069723715529</v>
      </c>
      <c r="AA89" s="10">
        <f t="shared" si="41"/>
        <v>7542.4257517795395</v>
      </c>
      <c r="AB89" s="10">
        <f t="shared" si="59"/>
        <v>603394.06014236296</v>
      </c>
      <c r="AC89" s="23"/>
      <c r="AD89" s="25" t="str">
        <f t="shared" si="42"/>
        <v>NA</v>
      </c>
      <c r="AE89" s="25" t="str">
        <f t="shared" si="43"/>
        <v>NA</v>
      </c>
      <c r="AF89" s="25" t="str">
        <f t="shared" si="44"/>
        <v>NA</v>
      </c>
      <c r="AG89" s="25">
        <f t="shared" si="45"/>
        <v>0</v>
      </c>
      <c r="AH89" s="25">
        <f t="shared" si="46"/>
        <v>0</v>
      </c>
      <c r="AI89" s="25">
        <f t="shared" si="47"/>
        <v>0</v>
      </c>
      <c r="AJ89" s="25">
        <f t="shared" si="48"/>
        <v>0</v>
      </c>
      <c r="AK89" s="25">
        <f t="shared" si="49"/>
        <v>0</v>
      </c>
      <c r="AL89" s="25">
        <f t="shared" si="50"/>
        <v>0</v>
      </c>
      <c r="AM89" s="25">
        <f t="shared" si="51"/>
        <v>0</v>
      </c>
    </row>
    <row r="90" spans="1:39" x14ac:dyDescent="0.3">
      <c r="A90" s="4">
        <f t="shared" si="56"/>
        <v>81</v>
      </c>
      <c r="B90">
        <v>46.258846268271604</v>
      </c>
      <c r="C90" s="5" t="str">
        <f t="shared" si="32"/>
        <v>NA</v>
      </c>
      <c r="D90" s="6" t="str">
        <f t="shared" si="52"/>
        <v>NA</v>
      </c>
      <c r="E90" s="7" t="str">
        <f t="shared" si="33"/>
        <v>NA</v>
      </c>
      <c r="F90" s="7" t="str">
        <f t="shared" si="34"/>
        <v>NA</v>
      </c>
      <c r="G90" s="7" t="str">
        <f t="shared" si="35"/>
        <v>NA</v>
      </c>
      <c r="H90" s="7" t="str">
        <f t="shared" si="62"/>
        <v>NA</v>
      </c>
      <c r="I90" s="7" t="str">
        <f t="shared" si="36"/>
        <v>NA</v>
      </c>
      <c r="J90" s="14"/>
      <c r="K90" s="18"/>
      <c r="L90" s="7" t="str">
        <f t="shared" si="37"/>
        <v>NA</v>
      </c>
      <c r="M90" s="7" t="str">
        <f t="shared" si="38"/>
        <v>NA</v>
      </c>
      <c r="N90" s="14"/>
      <c r="O90" s="13"/>
      <c r="P90" s="7" t="str">
        <f t="shared" si="39"/>
        <v>NA</v>
      </c>
      <c r="Q90" s="12">
        <f t="shared" si="57"/>
        <v>80</v>
      </c>
      <c r="R90" s="9">
        <v>46.258846268271604</v>
      </c>
      <c r="S90" s="11">
        <f t="shared" si="60"/>
        <v>7.2999999999999968E-2</v>
      </c>
      <c r="T90" s="10">
        <f t="shared" si="53"/>
        <v>860030.20038365666</v>
      </c>
      <c r="U90" s="10">
        <f t="shared" si="61"/>
        <v>1314910.9305142574</v>
      </c>
      <c r="V90" s="10">
        <f t="shared" si="54"/>
        <v>1000</v>
      </c>
      <c r="W90" s="10">
        <f t="shared" si="55"/>
        <v>448105.61333534098</v>
      </c>
      <c r="X90" s="9">
        <f t="shared" si="40"/>
        <v>21.617486830532741</v>
      </c>
      <c r="Y90" s="9">
        <f t="shared" si="58"/>
        <v>28446.687210546061</v>
      </c>
      <c r="AA90" s="10">
        <f t="shared" si="41"/>
        <v>7542.4257517795395</v>
      </c>
      <c r="AB90" s="10">
        <f t="shared" si="59"/>
        <v>610936.48589414253</v>
      </c>
      <c r="AC90" s="23"/>
      <c r="AD90" s="25" t="str">
        <f t="shared" si="42"/>
        <v>NA</v>
      </c>
      <c r="AE90" s="25" t="str">
        <f t="shared" si="43"/>
        <v>NA</v>
      </c>
      <c r="AF90" s="25" t="str">
        <f t="shared" si="44"/>
        <v>NA</v>
      </c>
      <c r="AG90" s="25">
        <f t="shared" si="45"/>
        <v>0</v>
      </c>
      <c r="AH90" s="25">
        <f t="shared" si="46"/>
        <v>0</v>
      </c>
      <c r="AI90" s="25">
        <f t="shared" si="47"/>
        <v>0</v>
      </c>
      <c r="AJ90" s="25">
        <f t="shared" si="48"/>
        <v>0</v>
      </c>
      <c r="AK90" s="25">
        <f t="shared" si="49"/>
        <v>0</v>
      </c>
      <c r="AL90" s="25">
        <f t="shared" si="50"/>
        <v>0</v>
      </c>
      <c r="AM90" s="25">
        <f t="shared" si="51"/>
        <v>0</v>
      </c>
    </row>
    <row r="91" spans="1:39" x14ac:dyDescent="0.3">
      <c r="A91" s="4">
        <f t="shared" si="56"/>
        <v>82</v>
      </c>
      <c r="B91">
        <v>45.24115165036963</v>
      </c>
      <c r="C91" s="5" t="str">
        <f t="shared" si="32"/>
        <v>NA</v>
      </c>
      <c r="D91" s="6" t="str">
        <f t="shared" si="52"/>
        <v>NA</v>
      </c>
      <c r="E91" s="7" t="str">
        <f t="shared" si="33"/>
        <v>NA</v>
      </c>
      <c r="F91" s="7" t="str">
        <f t="shared" si="34"/>
        <v>NA</v>
      </c>
      <c r="G91" s="7" t="str">
        <f t="shared" si="35"/>
        <v>NA</v>
      </c>
      <c r="H91" s="7" t="str">
        <f t="shared" si="62"/>
        <v>NA</v>
      </c>
      <c r="I91" s="7" t="str">
        <f t="shared" si="36"/>
        <v>NA</v>
      </c>
      <c r="J91" s="14"/>
      <c r="K91" s="18"/>
      <c r="L91" s="7" t="str">
        <f t="shared" si="37"/>
        <v>NA</v>
      </c>
      <c r="M91" s="7" t="str">
        <f t="shared" si="38"/>
        <v>NA</v>
      </c>
      <c r="N91" s="14"/>
      <c r="O91" s="13"/>
      <c r="P91" s="7" t="str">
        <f t="shared" si="39"/>
        <v>NA</v>
      </c>
      <c r="Q91" s="12">
        <f t="shared" si="57"/>
        <v>81</v>
      </c>
      <c r="R91" s="9">
        <v>45.24115165036963</v>
      </c>
      <c r="S91" s="11">
        <f t="shared" si="60"/>
        <v>-2.1999999999999964E-2</v>
      </c>
      <c r="T91" s="10">
        <f t="shared" si="53"/>
        <v>874802.39801989822</v>
      </c>
      <c r="U91" s="10">
        <f t="shared" si="61"/>
        <v>1286960.8900429436</v>
      </c>
      <c r="V91" s="10">
        <f t="shared" si="54"/>
        <v>1000</v>
      </c>
      <c r="W91" s="10">
        <f t="shared" si="55"/>
        <v>449105.61333534098</v>
      </c>
      <c r="X91" s="9">
        <f t="shared" si="40"/>
        <v>22.103769765370899</v>
      </c>
      <c r="Y91" s="9">
        <f t="shared" si="58"/>
        <v>28468.790980311431</v>
      </c>
      <c r="AA91" s="10">
        <f t="shared" si="41"/>
        <v>7542.4257517795395</v>
      </c>
      <c r="AB91" s="10">
        <f t="shared" si="59"/>
        <v>618478.91164592211</v>
      </c>
      <c r="AC91" s="23"/>
      <c r="AD91" s="25" t="str">
        <f t="shared" si="42"/>
        <v>NA</v>
      </c>
      <c r="AE91" s="25" t="str">
        <f t="shared" si="43"/>
        <v>NA</v>
      </c>
      <c r="AF91" s="25" t="str">
        <f t="shared" si="44"/>
        <v>NA</v>
      </c>
      <c r="AG91" s="25">
        <f t="shared" si="45"/>
        <v>0</v>
      </c>
      <c r="AH91" s="25">
        <f t="shared" si="46"/>
        <v>0</v>
      </c>
      <c r="AI91" s="25">
        <f t="shared" si="47"/>
        <v>0</v>
      </c>
      <c r="AJ91" s="25">
        <f t="shared" si="48"/>
        <v>0</v>
      </c>
      <c r="AK91" s="25">
        <f t="shared" si="49"/>
        <v>0</v>
      </c>
      <c r="AL91" s="25">
        <f t="shared" si="50"/>
        <v>0</v>
      </c>
      <c r="AM91" s="25">
        <f t="shared" si="51"/>
        <v>0</v>
      </c>
    </row>
    <row r="92" spans="1:39" x14ac:dyDescent="0.3">
      <c r="A92" s="4">
        <f t="shared" si="56"/>
        <v>83</v>
      </c>
      <c r="B92">
        <v>39.26931963252084</v>
      </c>
      <c r="C92" s="5" t="str">
        <f t="shared" si="32"/>
        <v>NA</v>
      </c>
      <c r="D92" s="6" t="str">
        <f t="shared" si="52"/>
        <v>NA</v>
      </c>
      <c r="E92" s="7" t="str">
        <f t="shared" si="33"/>
        <v>NA</v>
      </c>
      <c r="F92" s="7" t="str">
        <f t="shared" si="34"/>
        <v>NA</v>
      </c>
      <c r="G92" s="7" t="str">
        <f t="shared" si="35"/>
        <v>NA</v>
      </c>
      <c r="H92" s="7" t="str">
        <f t="shared" si="62"/>
        <v>NA</v>
      </c>
      <c r="I92" s="7" t="str">
        <f t="shared" si="36"/>
        <v>NA</v>
      </c>
      <c r="J92" s="14"/>
      <c r="K92" s="18"/>
      <c r="L92" s="7" t="str">
        <f t="shared" si="37"/>
        <v>NA</v>
      </c>
      <c r="M92" s="7" t="str">
        <f t="shared" si="38"/>
        <v>NA</v>
      </c>
      <c r="N92" s="14"/>
      <c r="O92" s="13"/>
      <c r="P92" s="7" t="str">
        <f t="shared" si="39"/>
        <v>NA</v>
      </c>
      <c r="Q92" s="12">
        <f t="shared" si="57"/>
        <v>82</v>
      </c>
      <c r="R92" s="9">
        <v>39.26931963252084</v>
      </c>
      <c r="S92" s="11">
        <f t="shared" si="60"/>
        <v>-0.13199999999999998</v>
      </c>
      <c r="T92" s="10">
        <f t="shared" si="53"/>
        <v>889697.69730310852</v>
      </c>
      <c r="U92" s="10">
        <f t="shared" si="61"/>
        <v>1117950.0525572752</v>
      </c>
      <c r="V92" s="10">
        <f t="shared" si="54"/>
        <v>1000</v>
      </c>
      <c r="W92" s="10">
        <f t="shared" si="55"/>
        <v>450105.61333534098</v>
      </c>
      <c r="X92" s="9">
        <f t="shared" si="40"/>
        <v>25.465172540749883</v>
      </c>
      <c r="Y92" s="9">
        <f t="shared" si="58"/>
        <v>28494.25615285218</v>
      </c>
      <c r="AA92" s="10">
        <f t="shared" si="41"/>
        <v>7542.4257517795395</v>
      </c>
      <c r="AB92" s="10">
        <f t="shared" si="59"/>
        <v>626021.33739770169</v>
      </c>
      <c r="AC92" s="23"/>
      <c r="AD92" s="25" t="str">
        <f t="shared" si="42"/>
        <v>NA</v>
      </c>
      <c r="AE92" s="25" t="str">
        <f t="shared" si="43"/>
        <v>NA</v>
      </c>
      <c r="AF92" s="25" t="str">
        <f t="shared" si="44"/>
        <v>NA</v>
      </c>
      <c r="AG92" s="25">
        <f t="shared" si="45"/>
        <v>0</v>
      </c>
      <c r="AH92" s="25">
        <f t="shared" si="46"/>
        <v>0</v>
      </c>
      <c r="AI92" s="25">
        <f t="shared" si="47"/>
        <v>0</v>
      </c>
      <c r="AJ92" s="25">
        <f t="shared" si="48"/>
        <v>0</v>
      </c>
      <c r="AK92" s="25">
        <f t="shared" si="49"/>
        <v>0</v>
      </c>
      <c r="AL92" s="25">
        <f t="shared" si="50"/>
        <v>0</v>
      </c>
      <c r="AM92" s="25">
        <f t="shared" si="51"/>
        <v>0</v>
      </c>
    </row>
    <row r="93" spans="1:39" x14ac:dyDescent="0.3">
      <c r="A93" s="4">
        <f t="shared" si="56"/>
        <v>84</v>
      </c>
      <c r="B93">
        <v>41.19351629451436</v>
      </c>
      <c r="C93" s="5" t="str">
        <f t="shared" si="32"/>
        <v>NA</v>
      </c>
      <c r="D93" s="6" t="str">
        <f t="shared" si="52"/>
        <v>NA</v>
      </c>
      <c r="E93" s="7" t="str">
        <f t="shared" si="33"/>
        <v>NA</v>
      </c>
      <c r="F93" s="7" t="str">
        <f t="shared" si="34"/>
        <v>NA</v>
      </c>
      <c r="G93" s="7" t="str">
        <f t="shared" si="35"/>
        <v>NA</v>
      </c>
      <c r="H93" s="7" t="str">
        <f t="shared" si="62"/>
        <v>NA</v>
      </c>
      <c r="I93" s="7" t="str">
        <f t="shared" si="36"/>
        <v>NA</v>
      </c>
      <c r="J93" s="14"/>
      <c r="K93" s="18"/>
      <c r="L93" s="7" t="str">
        <f t="shared" si="37"/>
        <v>NA</v>
      </c>
      <c r="M93" s="7" t="str">
        <f t="shared" si="38"/>
        <v>NA</v>
      </c>
      <c r="N93" s="14"/>
      <c r="O93" s="13"/>
      <c r="P93" s="7" t="str">
        <f t="shared" si="39"/>
        <v>NA</v>
      </c>
      <c r="Q93" s="12">
        <f t="shared" si="57"/>
        <v>83</v>
      </c>
      <c r="R93" s="9">
        <v>41.19351629451436</v>
      </c>
      <c r="S93" s="11">
        <f t="shared" si="60"/>
        <v>4.8999999999999967E-2</v>
      </c>
      <c r="T93" s="10">
        <f t="shared" si="53"/>
        <v>904717.12408034527</v>
      </c>
      <c r="U93" s="10">
        <f t="shared" si="61"/>
        <v>1173778.6051325817</v>
      </c>
      <c r="V93" s="10">
        <f t="shared" si="54"/>
        <v>1000</v>
      </c>
      <c r="W93" s="10">
        <f t="shared" si="55"/>
        <v>451105.61333534098</v>
      </c>
      <c r="X93" s="9">
        <f t="shared" si="40"/>
        <v>24.275664957816858</v>
      </c>
      <c r="Y93" s="9">
        <f t="shared" si="58"/>
        <v>28518.531817809999</v>
      </c>
      <c r="AA93" s="10">
        <f t="shared" si="41"/>
        <v>7542.4257517795395</v>
      </c>
      <c r="AB93" s="10">
        <f t="shared" si="59"/>
        <v>633563.76314948127</v>
      </c>
      <c r="AC93" s="23"/>
      <c r="AD93" s="25" t="str">
        <f t="shared" si="42"/>
        <v>NA</v>
      </c>
      <c r="AE93" s="25" t="str">
        <f t="shared" si="43"/>
        <v>NA</v>
      </c>
      <c r="AF93" s="25" t="str">
        <f t="shared" si="44"/>
        <v>NA</v>
      </c>
      <c r="AG93" s="25">
        <f t="shared" si="45"/>
        <v>0</v>
      </c>
      <c r="AH93" s="25">
        <f t="shared" si="46"/>
        <v>0</v>
      </c>
      <c r="AI93" s="25">
        <f t="shared" si="47"/>
        <v>0</v>
      </c>
      <c r="AJ93" s="25">
        <f t="shared" si="48"/>
        <v>0</v>
      </c>
      <c r="AK93" s="25">
        <f t="shared" si="49"/>
        <v>0</v>
      </c>
      <c r="AL93" s="25">
        <f t="shared" si="50"/>
        <v>0</v>
      </c>
      <c r="AM93" s="25">
        <f t="shared" si="51"/>
        <v>0</v>
      </c>
    </row>
    <row r="94" spans="1:39" x14ac:dyDescent="0.3">
      <c r="A94" s="4">
        <f t="shared" si="56"/>
        <v>85</v>
      </c>
      <c r="B94">
        <v>43.500353207007166</v>
      </c>
      <c r="C94" s="5" t="str">
        <f t="shared" si="32"/>
        <v>NA</v>
      </c>
      <c r="D94" s="6" t="str">
        <f t="shared" si="52"/>
        <v>NA</v>
      </c>
      <c r="E94" s="7" t="str">
        <f t="shared" si="33"/>
        <v>NA</v>
      </c>
      <c r="F94" s="7" t="str">
        <f t="shared" si="34"/>
        <v>NA</v>
      </c>
      <c r="G94" s="7" t="str">
        <f t="shared" si="35"/>
        <v>NA</v>
      </c>
      <c r="H94" s="7" t="str">
        <f t="shared" si="62"/>
        <v>NA</v>
      </c>
      <c r="I94" s="7" t="str">
        <f t="shared" si="36"/>
        <v>NA</v>
      </c>
      <c r="J94" s="14"/>
      <c r="K94" s="18"/>
      <c r="L94" s="7" t="str">
        <f t="shared" si="37"/>
        <v>NA</v>
      </c>
      <c r="M94" s="7" t="str">
        <f t="shared" si="38"/>
        <v>NA</v>
      </c>
      <c r="N94" s="14"/>
      <c r="O94" s="13"/>
      <c r="P94" s="7" t="str">
        <f t="shared" si="39"/>
        <v>NA</v>
      </c>
      <c r="Q94" s="12">
        <f t="shared" si="57"/>
        <v>84</v>
      </c>
      <c r="R94" s="9">
        <v>43.500353207007166</v>
      </c>
      <c r="S94" s="11">
        <f t="shared" si="60"/>
        <v>5.6000000000000029E-2</v>
      </c>
      <c r="T94" s="10">
        <f t="shared" si="53"/>
        <v>919861.71274739236</v>
      </c>
      <c r="U94" s="10">
        <f t="shared" si="61"/>
        <v>1240566.2070200064</v>
      </c>
      <c r="V94" s="10">
        <f t="shared" si="54"/>
        <v>1000</v>
      </c>
      <c r="W94" s="10">
        <f t="shared" si="55"/>
        <v>452105.61333534098</v>
      </c>
      <c r="X94" s="9">
        <f t="shared" si="40"/>
        <v>22.98831908884172</v>
      </c>
      <c r="Y94" s="9">
        <f t="shared" si="58"/>
        <v>28541.520136898842</v>
      </c>
      <c r="AA94" s="10">
        <f t="shared" si="41"/>
        <v>7542.4257517795395</v>
      </c>
      <c r="AB94" s="10">
        <f t="shared" si="59"/>
        <v>641106.18890126084</v>
      </c>
      <c r="AC94" s="23"/>
      <c r="AD94" s="25" t="str">
        <f t="shared" si="42"/>
        <v>NA</v>
      </c>
      <c r="AE94" s="25" t="str">
        <f t="shared" si="43"/>
        <v>NA</v>
      </c>
      <c r="AF94" s="25" t="str">
        <f t="shared" si="44"/>
        <v>NA</v>
      </c>
      <c r="AG94" s="25">
        <f t="shared" si="45"/>
        <v>0</v>
      </c>
      <c r="AH94" s="25">
        <f t="shared" si="46"/>
        <v>0</v>
      </c>
      <c r="AI94" s="25">
        <f t="shared" si="47"/>
        <v>0</v>
      </c>
      <c r="AJ94" s="25">
        <f t="shared" si="48"/>
        <v>0</v>
      </c>
      <c r="AK94" s="25">
        <f t="shared" si="49"/>
        <v>0</v>
      </c>
      <c r="AL94" s="25">
        <f t="shared" si="50"/>
        <v>0</v>
      </c>
      <c r="AM94" s="25">
        <f t="shared" si="51"/>
        <v>0</v>
      </c>
    </row>
    <row r="95" spans="1:39" x14ac:dyDescent="0.3">
      <c r="A95" s="4">
        <f t="shared" si="56"/>
        <v>86</v>
      </c>
      <c r="B95">
        <v>45.240367335287452</v>
      </c>
      <c r="C95" s="5" t="str">
        <f t="shared" si="32"/>
        <v>NA</v>
      </c>
      <c r="D95" s="6" t="str">
        <f t="shared" si="52"/>
        <v>NA</v>
      </c>
      <c r="E95" s="7" t="str">
        <f t="shared" si="33"/>
        <v>NA</v>
      </c>
      <c r="F95" s="7" t="str">
        <f t="shared" si="34"/>
        <v>NA</v>
      </c>
      <c r="G95" s="7" t="str">
        <f t="shared" si="35"/>
        <v>NA</v>
      </c>
      <c r="H95" s="7" t="str">
        <f t="shared" si="62"/>
        <v>NA</v>
      </c>
      <c r="I95" s="7" t="str">
        <f t="shared" si="36"/>
        <v>NA</v>
      </c>
      <c r="J95" s="14"/>
      <c r="K95" s="18"/>
      <c r="L95" s="7" t="str">
        <f t="shared" si="37"/>
        <v>NA</v>
      </c>
      <c r="M95" s="7" t="str">
        <f t="shared" si="38"/>
        <v>NA</v>
      </c>
      <c r="N95" s="14"/>
      <c r="O95" s="13"/>
      <c r="P95" s="7" t="str">
        <f t="shared" si="39"/>
        <v>NA</v>
      </c>
      <c r="Q95" s="12">
        <f t="shared" si="57"/>
        <v>85</v>
      </c>
      <c r="R95" s="9">
        <v>45.240367335287452</v>
      </c>
      <c r="S95" s="11">
        <f t="shared" si="60"/>
        <v>3.9999999999999994E-2</v>
      </c>
      <c r="T95" s="10">
        <f t="shared" si="53"/>
        <v>935132.50631999818</v>
      </c>
      <c r="U95" s="10">
        <f t="shared" si="61"/>
        <v>1291228.8553008067</v>
      </c>
      <c r="V95" s="10">
        <f t="shared" si="54"/>
        <v>1000</v>
      </c>
      <c r="W95" s="10">
        <f t="shared" si="55"/>
        <v>453105.61333534098</v>
      </c>
      <c r="X95" s="9">
        <f t="shared" si="40"/>
        <v>22.104152970040115</v>
      </c>
      <c r="Y95" s="9">
        <f t="shared" si="58"/>
        <v>28563.624289868883</v>
      </c>
      <c r="AA95" s="10">
        <f t="shared" si="41"/>
        <v>7542.4257517795395</v>
      </c>
      <c r="AB95" s="10">
        <f t="shared" si="59"/>
        <v>648648.61465304042</v>
      </c>
      <c r="AC95" s="23"/>
      <c r="AD95" s="25" t="str">
        <f t="shared" si="42"/>
        <v>NA</v>
      </c>
      <c r="AE95" s="25" t="str">
        <f t="shared" si="43"/>
        <v>NA</v>
      </c>
      <c r="AF95" s="25" t="str">
        <f t="shared" si="44"/>
        <v>NA</v>
      </c>
      <c r="AG95" s="25">
        <f t="shared" si="45"/>
        <v>0</v>
      </c>
      <c r="AH95" s="25">
        <f t="shared" si="46"/>
        <v>0</v>
      </c>
      <c r="AI95" s="25">
        <f t="shared" si="47"/>
        <v>0</v>
      </c>
      <c r="AJ95" s="25">
        <f t="shared" si="48"/>
        <v>0</v>
      </c>
      <c r="AK95" s="25">
        <f t="shared" si="49"/>
        <v>0</v>
      </c>
      <c r="AL95" s="25">
        <f t="shared" si="50"/>
        <v>0</v>
      </c>
      <c r="AM95" s="25">
        <f t="shared" si="51"/>
        <v>0</v>
      </c>
    </row>
    <row r="96" spans="1:39" x14ac:dyDescent="0.3">
      <c r="A96" s="4">
        <f t="shared" si="56"/>
        <v>87</v>
      </c>
      <c r="B96">
        <v>40.082965459064681</v>
      </c>
      <c r="C96" s="5" t="str">
        <f t="shared" si="32"/>
        <v>NA</v>
      </c>
      <c r="D96" s="6" t="str">
        <f t="shared" si="52"/>
        <v>NA</v>
      </c>
      <c r="E96" s="7" t="str">
        <f t="shared" si="33"/>
        <v>NA</v>
      </c>
      <c r="F96" s="7" t="str">
        <f t="shared" si="34"/>
        <v>NA</v>
      </c>
      <c r="G96" s="7" t="str">
        <f t="shared" si="35"/>
        <v>NA</v>
      </c>
      <c r="H96" s="7" t="str">
        <f t="shared" si="62"/>
        <v>NA</v>
      </c>
      <c r="I96" s="7" t="str">
        <f t="shared" si="36"/>
        <v>NA</v>
      </c>
      <c r="J96" s="14"/>
      <c r="K96" s="18"/>
      <c r="L96" s="7" t="str">
        <f t="shared" si="37"/>
        <v>NA</v>
      </c>
      <c r="M96" s="7" t="str">
        <f t="shared" si="38"/>
        <v>NA</v>
      </c>
      <c r="N96" s="14"/>
      <c r="O96" s="13"/>
      <c r="P96" s="7" t="str">
        <f t="shared" si="39"/>
        <v>NA</v>
      </c>
      <c r="Q96" s="12">
        <f t="shared" si="57"/>
        <v>86</v>
      </c>
      <c r="R96" s="9">
        <v>40.082965459064681</v>
      </c>
      <c r="S96" s="11">
        <f t="shared" si="60"/>
        <v>-0.11400000000000003</v>
      </c>
      <c r="T96" s="10">
        <f t="shared" si="53"/>
        <v>950530.55650570965</v>
      </c>
      <c r="U96" s="10">
        <f t="shared" si="61"/>
        <v>1144914.7657965147</v>
      </c>
      <c r="V96" s="10">
        <f t="shared" si="54"/>
        <v>1000</v>
      </c>
      <c r="W96" s="10">
        <f t="shared" si="55"/>
        <v>454105.61333534098</v>
      </c>
      <c r="X96" s="9">
        <f t="shared" si="40"/>
        <v>24.948253916523836</v>
      </c>
      <c r="Y96" s="9">
        <f t="shared" si="58"/>
        <v>28588.572543785409</v>
      </c>
      <c r="AA96" s="10">
        <f t="shared" si="41"/>
        <v>7542.4257517795395</v>
      </c>
      <c r="AB96" s="10">
        <f t="shared" si="59"/>
        <v>656191.04040482</v>
      </c>
      <c r="AC96" s="23"/>
      <c r="AD96" s="25" t="str">
        <f t="shared" si="42"/>
        <v>NA</v>
      </c>
      <c r="AE96" s="25" t="str">
        <f t="shared" si="43"/>
        <v>NA</v>
      </c>
      <c r="AF96" s="25" t="str">
        <f t="shared" si="44"/>
        <v>NA</v>
      </c>
      <c r="AG96" s="25">
        <f t="shared" si="45"/>
        <v>0</v>
      </c>
      <c r="AH96" s="25">
        <f t="shared" si="46"/>
        <v>0</v>
      </c>
      <c r="AI96" s="25">
        <f t="shared" si="47"/>
        <v>0</v>
      </c>
      <c r="AJ96" s="25">
        <f t="shared" si="48"/>
        <v>0</v>
      </c>
      <c r="AK96" s="25">
        <f t="shared" si="49"/>
        <v>0</v>
      </c>
      <c r="AL96" s="25">
        <f t="shared" si="50"/>
        <v>0</v>
      </c>
      <c r="AM96" s="25">
        <f t="shared" si="51"/>
        <v>0</v>
      </c>
    </row>
    <row r="97" spans="1:39" x14ac:dyDescent="0.3">
      <c r="A97" s="4">
        <f t="shared" si="56"/>
        <v>88</v>
      </c>
      <c r="B97">
        <v>37.677987531520799</v>
      </c>
      <c r="C97" s="5" t="str">
        <f t="shared" si="32"/>
        <v>NA</v>
      </c>
      <c r="D97" s="6" t="str">
        <f t="shared" si="52"/>
        <v>NA</v>
      </c>
      <c r="E97" s="7" t="str">
        <f t="shared" si="33"/>
        <v>NA</v>
      </c>
      <c r="F97" s="7" t="str">
        <f t="shared" si="34"/>
        <v>NA</v>
      </c>
      <c r="G97" s="7" t="str">
        <f t="shared" si="35"/>
        <v>NA</v>
      </c>
      <c r="H97" s="7" t="str">
        <f t="shared" si="62"/>
        <v>NA</v>
      </c>
      <c r="I97" s="7" t="str">
        <f t="shared" si="36"/>
        <v>NA</v>
      </c>
      <c r="J97" s="14"/>
      <c r="K97" s="18"/>
      <c r="L97" s="7" t="str">
        <f t="shared" si="37"/>
        <v>NA</v>
      </c>
      <c r="M97" s="7" t="str">
        <f t="shared" si="38"/>
        <v>NA</v>
      </c>
      <c r="N97" s="14"/>
      <c r="O97" s="13"/>
      <c r="P97" s="7" t="str">
        <f t="shared" si="39"/>
        <v>NA</v>
      </c>
      <c r="Q97" s="12">
        <f t="shared" si="57"/>
        <v>87</v>
      </c>
      <c r="R97" s="9">
        <v>37.677987531520799</v>
      </c>
      <c r="S97" s="11">
        <f t="shared" si="60"/>
        <v>-6.0000000000000032E-2</v>
      </c>
      <c r="T97" s="10">
        <f t="shared" si="53"/>
        <v>966056.92377630097</v>
      </c>
      <c r="U97" s="10">
        <f t="shared" si="61"/>
        <v>1077159.8798487238</v>
      </c>
      <c r="V97" s="10">
        <f t="shared" si="54"/>
        <v>1000</v>
      </c>
      <c r="W97" s="10">
        <f t="shared" si="55"/>
        <v>455105.61333534098</v>
      </c>
      <c r="X97" s="9">
        <f t="shared" si="40"/>
        <v>26.540695655876419</v>
      </c>
      <c r="Y97" s="9">
        <f t="shared" si="58"/>
        <v>28615.113239441285</v>
      </c>
      <c r="AA97" s="10">
        <f t="shared" si="41"/>
        <v>7542.4257517795395</v>
      </c>
      <c r="AB97" s="10">
        <f t="shared" si="59"/>
        <v>663733.46615659958</v>
      </c>
      <c r="AC97" s="23"/>
      <c r="AD97" s="25" t="str">
        <f t="shared" si="42"/>
        <v>NA</v>
      </c>
      <c r="AE97" s="25" t="str">
        <f t="shared" si="43"/>
        <v>NA</v>
      </c>
      <c r="AF97" s="25" t="str">
        <f t="shared" si="44"/>
        <v>NA</v>
      </c>
      <c r="AG97" s="25">
        <f t="shared" si="45"/>
        <v>0</v>
      </c>
      <c r="AH97" s="25">
        <f t="shared" si="46"/>
        <v>0</v>
      </c>
      <c r="AI97" s="25">
        <f t="shared" si="47"/>
        <v>0</v>
      </c>
      <c r="AJ97" s="25">
        <f t="shared" si="48"/>
        <v>0</v>
      </c>
      <c r="AK97" s="25">
        <f t="shared" si="49"/>
        <v>0</v>
      </c>
      <c r="AL97" s="25">
        <f t="shared" si="50"/>
        <v>0</v>
      </c>
      <c r="AM97" s="25">
        <f t="shared" si="51"/>
        <v>0</v>
      </c>
    </row>
    <row r="98" spans="1:39" x14ac:dyDescent="0.3">
      <c r="A98" s="4">
        <f t="shared" si="56"/>
        <v>89</v>
      </c>
      <c r="B98">
        <v>36.283901992854531</v>
      </c>
      <c r="C98" s="5" t="str">
        <f t="shared" si="32"/>
        <v>NA</v>
      </c>
      <c r="D98" s="6" t="str">
        <f t="shared" si="52"/>
        <v>NA</v>
      </c>
      <c r="E98" s="7" t="str">
        <f t="shared" si="33"/>
        <v>NA</v>
      </c>
      <c r="F98" s="7" t="str">
        <f t="shared" si="34"/>
        <v>NA</v>
      </c>
      <c r="G98" s="7" t="str">
        <f t="shared" si="35"/>
        <v>NA</v>
      </c>
      <c r="H98" s="7" t="str">
        <f t="shared" si="62"/>
        <v>NA</v>
      </c>
      <c r="I98" s="7" t="str">
        <f t="shared" si="36"/>
        <v>NA</v>
      </c>
      <c r="J98" s="14"/>
      <c r="K98" s="18"/>
      <c r="L98" s="7" t="str">
        <f t="shared" si="37"/>
        <v>NA</v>
      </c>
      <c r="M98" s="7" t="str">
        <f t="shared" si="38"/>
        <v>NA</v>
      </c>
      <c r="N98" s="14"/>
      <c r="O98" s="13"/>
      <c r="P98" s="7" t="str">
        <f t="shared" si="39"/>
        <v>NA</v>
      </c>
      <c r="Q98" s="12">
        <f t="shared" si="57"/>
        <v>88</v>
      </c>
      <c r="R98" s="9">
        <v>36.283901992854531</v>
      </c>
      <c r="S98" s="11">
        <f t="shared" si="60"/>
        <v>-3.699999999999995E-2</v>
      </c>
      <c r="T98" s="10">
        <f t="shared" si="53"/>
        <v>981712.67744081444</v>
      </c>
      <c r="U98" s="10">
        <f t="shared" si="61"/>
        <v>1038267.964294321</v>
      </c>
      <c r="V98" s="10">
        <f t="shared" si="54"/>
        <v>1000</v>
      </c>
      <c r="W98" s="10">
        <f t="shared" si="55"/>
        <v>456105.61333534098</v>
      </c>
      <c r="X98" s="9">
        <f t="shared" si="40"/>
        <v>27.560431626039897</v>
      </c>
      <c r="Y98" s="9">
        <f t="shared" si="58"/>
        <v>28642.673671067325</v>
      </c>
      <c r="AA98" s="10">
        <f t="shared" si="41"/>
        <v>7542.4257517795395</v>
      </c>
      <c r="AB98" s="10">
        <f t="shared" si="59"/>
        <v>671275.89190837916</v>
      </c>
      <c r="AC98" s="23"/>
      <c r="AD98" s="25" t="str">
        <f t="shared" si="42"/>
        <v>NA</v>
      </c>
      <c r="AE98" s="25" t="str">
        <f t="shared" si="43"/>
        <v>NA</v>
      </c>
      <c r="AF98" s="25" t="str">
        <f t="shared" si="44"/>
        <v>NA</v>
      </c>
      <c r="AG98" s="25">
        <f t="shared" si="45"/>
        <v>0</v>
      </c>
      <c r="AH98" s="25">
        <f t="shared" si="46"/>
        <v>0</v>
      </c>
      <c r="AI98" s="25">
        <f t="shared" si="47"/>
        <v>0</v>
      </c>
      <c r="AJ98" s="25">
        <f t="shared" si="48"/>
        <v>0</v>
      </c>
      <c r="AK98" s="25">
        <f t="shared" si="49"/>
        <v>0</v>
      </c>
      <c r="AL98" s="25">
        <f t="shared" si="50"/>
        <v>0</v>
      </c>
      <c r="AM98" s="25">
        <f t="shared" si="51"/>
        <v>0</v>
      </c>
    </row>
    <row r="99" spans="1:39" x14ac:dyDescent="0.3">
      <c r="A99" s="4">
        <f t="shared" si="56"/>
        <v>90</v>
      </c>
      <c r="B99">
        <v>34.070583971290404</v>
      </c>
      <c r="C99" s="5" t="str">
        <f t="shared" si="32"/>
        <v>NA</v>
      </c>
      <c r="D99" s="6" t="str">
        <f t="shared" si="52"/>
        <v>NA</v>
      </c>
      <c r="E99" s="7" t="str">
        <f t="shared" si="33"/>
        <v>NA</v>
      </c>
      <c r="F99" s="7" t="str">
        <f t="shared" si="34"/>
        <v>NA</v>
      </c>
      <c r="G99" s="7" t="str">
        <f t="shared" si="35"/>
        <v>NA</v>
      </c>
      <c r="H99" s="7" t="str">
        <f t="shared" si="62"/>
        <v>NA</v>
      </c>
      <c r="I99" s="7" t="str">
        <f t="shared" si="36"/>
        <v>NA</v>
      </c>
      <c r="J99" s="14"/>
      <c r="K99" s="18"/>
      <c r="L99" s="7" t="str">
        <f t="shared" si="37"/>
        <v>NA</v>
      </c>
      <c r="M99" s="7" t="str">
        <f t="shared" si="38"/>
        <v>NA</v>
      </c>
      <c r="N99" s="14"/>
      <c r="O99" s="13"/>
      <c r="P99" s="7" t="str">
        <f t="shared" si="39"/>
        <v>NA</v>
      </c>
      <c r="Q99" s="12">
        <f t="shared" si="57"/>
        <v>89</v>
      </c>
      <c r="R99" s="9">
        <v>34.070583971290404</v>
      </c>
      <c r="S99" s="11">
        <f t="shared" si="60"/>
        <v>-6.1000000000000033E-2</v>
      </c>
      <c r="T99" s="10">
        <f t="shared" si="53"/>
        <v>997498.89571919874</v>
      </c>
      <c r="U99" s="10">
        <f t="shared" si="61"/>
        <v>975872.61847236741</v>
      </c>
      <c r="V99" s="10">
        <f t="shared" si="54"/>
        <v>15000</v>
      </c>
      <c r="W99" s="10">
        <f t="shared" si="55"/>
        <v>471105.61333534098</v>
      </c>
      <c r="X99" s="9">
        <f t="shared" si="40"/>
        <v>440.26248603897596</v>
      </c>
      <c r="Y99" s="9">
        <f t="shared" si="58"/>
        <v>29082.936157106302</v>
      </c>
      <c r="AA99" s="10">
        <f t="shared" si="41"/>
        <v>7542.4257517795395</v>
      </c>
      <c r="AB99" s="10">
        <f t="shared" si="59"/>
        <v>678818.31766015873</v>
      </c>
      <c r="AC99" s="23"/>
      <c r="AD99" s="25" t="str">
        <f t="shared" si="42"/>
        <v>NA</v>
      </c>
      <c r="AE99" s="25" t="str">
        <f t="shared" si="43"/>
        <v>NA</v>
      </c>
      <c r="AF99" s="25" t="str">
        <f t="shared" si="44"/>
        <v>NA</v>
      </c>
      <c r="AG99" s="25">
        <f t="shared" si="45"/>
        <v>0</v>
      </c>
      <c r="AH99" s="25">
        <f t="shared" si="46"/>
        <v>0</v>
      </c>
      <c r="AI99" s="25">
        <f t="shared" si="47"/>
        <v>0</v>
      </c>
      <c r="AJ99" s="25">
        <f t="shared" si="48"/>
        <v>0</v>
      </c>
      <c r="AK99" s="25">
        <f t="shared" si="49"/>
        <v>0</v>
      </c>
      <c r="AL99" s="25">
        <f t="shared" si="50"/>
        <v>0</v>
      </c>
      <c r="AM99" s="25">
        <f t="shared" si="51"/>
        <v>0</v>
      </c>
    </row>
    <row r="100" spans="1:39" x14ac:dyDescent="0.3">
      <c r="A100" s="4">
        <f t="shared" si="56"/>
        <v>91</v>
      </c>
      <c r="B100">
        <v>38.397548135644286</v>
      </c>
      <c r="C100" s="5" t="str">
        <f t="shared" si="32"/>
        <v>NA</v>
      </c>
      <c r="D100" s="6" t="str">
        <f t="shared" si="52"/>
        <v>NA</v>
      </c>
      <c r="E100" s="7" t="str">
        <f t="shared" si="33"/>
        <v>NA</v>
      </c>
      <c r="F100" s="7" t="str">
        <f t="shared" si="34"/>
        <v>NA</v>
      </c>
      <c r="G100" s="7" t="str">
        <f t="shared" si="35"/>
        <v>NA</v>
      </c>
      <c r="H100" s="7" t="str">
        <f t="shared" si="62"/>
        <v>NA</v>
      </c>
      <c r="I100" s="7" t="str">
        <f t="shared" si="36"/>
        <v>NA</v>
      </c>
      <c r="J100" s="14"/>
      <c r="K100" s="18"/>
      <c r="L100" s="7" t="str">
        <f t="shared" si="37"/>
        <v>NA</v>
      </c>
      <c r="M100" s="7" t="str">
        <f t="shared" si="38"/>
        <v>NA</v>
      </c>
      <c r="N100" s="14"/>
      <c r="O100" s="13"/>
      <c r="P100" s="7" t="str">
        <f t="shared" si="39"/>
        <v>NA</v>
      </c>
      <c r="Q100" s="12">
        <f t="shared" si="57"/>
        <v>90</v>
      </c>
      <c r="R100" s="9">
        <v>38.397548135644286</v>
      </c>
      <c r="S100" s="11">
        <f t="shared" si="60"/>
        <v>0.12700000000000003</v>
      </c>
      <c r="T100" s="10">
        <f t="shared" si="53"/>
        <v>1013416.6658165699</v>
      </c>
      <c r="U100" s="10">
        <f t="shared" si="61"/>
        <v>1116713.4410183581</v>
      </c>
      <c r="V100" s="10">
        <f t="shared" si="54"/>
        <v>1000</v>
      </c>
      <c r="W100" s="10">
        <f t="shared" si="55"/>
        <v>472105.61333534098</v>
      </c>
      <c r="X100" s="9">
        <f t="shared" si="40"/>
        <v>26.04332954977675</v>
      </c>
      <c r="Y100" s="9">
        <f t="shared" si="58"/>
        <v>29108.979486656077</v>
      </c>
      <c r="AA100" s="10">
        <f t="shared" si="41"/>
        <v>7542.4257517795395</v>
      </c>
      <c r="AB100" s="10">
        <f t="shared" si="59"/>
        <v>686360.74341193831</v>
      </c>
      <c r="AC100" s="23"/>
      <c r="AD100" s="25" t="str">
        <f t="shared" si="42"/>
        <v>NA</v>
      </c>
      <c r="AE100" s="25" t="str">
        <f t="shared" si="43"/>
        <v>NA</v>
      </c>
      <c r="AF100" s="25" t="str">
        <f t="shared" si="44"/>
        <v>NA</v>
      </c>
      <c r="AG100" s="25">
        <f t="shared" si="45"/>
        <v>0</v>
      </c>
      <c r="AH100" s="25">
        <f t="shared" si="46"/>
        <v>0</v>
      </c>
      <c r="AI100" s="25">
        <f t="shared" si="47"/>
        <v>0</v>
      </c>
      <c r="AJ100" s="25">
        <f t="shared" si="48"/>
        <v>0</v>
      </c>
      <c r="AK100" s="25">
        <f t="shared" si="49"/>
        <v>0</v>
      </c>
      <c r="AL100" s="25">
        <f t="shared" si="50"/>
        <v>0</v>
      </c>
      <c r="AM100" s="25">
        <f t="shared" si="51"/>
        <v>0</v>
      </c>
    </row>
    <row r="101" spans="1:39" x14ac:dyDescent="0.3">
      <c r="A101" s="4">
        <f t="shared" si="56"/>
        <v>92</v>
      </c>
      <c r="B101">
        <v>37.89838000988091</v>
      </c>
      <c r="C101" s="5" t="str">
        <f t="shared" si="32"/>
        <v>NA</v>
      </c>
      <c r="D101" s="6" t="str">
        <f t="shared" si="52"/>
        <v>NA</v>
      </c>
      <c r="E101" s="7" t="str">
        <f t="shared" si="33"/>
        <v>NA</v>
      </c>
      <c r="F101" s="7" t="str">
        <f t="shared" si="34"/>
        <v>NA</v>
      </c>
      <c r="G101" s="7" t="str">
        <f t="shared" si="35"/>
        <v>NA</v>
      </c>
      <c r="H101" s="7" t="str">
        <f t="shared" si="62"/>
        <v>NA</v>
      </c>
      <c r="I101" s="7" t="str">
        <f t="shared" si="36"/>
        <v>NA</v>
      </c>
      <c r="J101" s="14"/>
      <c r="K101" s="18"/>
      <c r="L101" s="7" t="str">
        <f t="shared" si="37"/>
        <v>NA</v>
      </c>
      <c r="M101" s="7" t="str">
        <f t="shared" si="38"/>
        <v>NA</v>
      </c>
      <c r="N101" s="14"/>
      <c r="O101" s="13"/>
      <c r="P101" s="7" t="str">
        <f t="shared" si="39"/>
        <v>NA</v>
      </c>
      <c r="Q101" s="12">
        <f t="shared" si="57"/>
        <v>91</v>
      </c>
      <c r="R101" s="9">
        <v>37.89838000988091</v>
      </c>
      <c r="S101" s="11">
        <f t="shared" si="60"/>
        <v>-1.3000000000000001E-2</v>
      </c>
      <c r="T101" s="10">
        <f t="shared" si="53"/>
        <v>1029467.0839980857</v>
      </c>
      <c r="U101" s="10">
        <f t="shared" si="61"/>
        <v>1103183.1662851195</v>
      </c>
      <c r="V101" s="10">
        <f t="shared" si="54"/>
        <v>1000</v>
      </c>
      <c r="W101" s="10">
        <f t="shared" si="55"/>
        <v>473105.61333534098</v>
      </c>
      <c r="X101" s="9">
        <f t="shared" si="40"/>
        <v>26.386352127433383</v>
      </c>
      <c r="Y101" s="9">
        <f t="shared" si="58"/>
        <v>29135.365838783509</v>
      </c>
      <c r="AA101" s="10">
        <f t="shared" si="41"/>
        <v>7542.4257517795395</v>
      </c>
      <c r="AB101" s="10">
        <f t="shared" si="59"/>
        <v>693903.16916371789</v>
      </c>
      <c r="AC101" s="23"/>
      <c r="AD101" s="25" t="str">
        <f t="shared" si="42"/>
        <v>NA</v>
      </c>
      <c r="AE101" s="25" t="str">
        <f t="shared" si="43"/>
        <v>NA</v>
      </c>
      <c r="AF101" s="25" t="str">
        <f t="shared" si="44"/>
        <v>NA</v>
      </c>
      <c r="AG101" s="25">
        <f t="shared" si="45"/>
        <v>0</v>
      </c>
      <c r="AH101" s="25">
        <f t="shared" si="46"/>
        <v>0</v>
      </c>
      <c r="AI101" s="25">
        <f t="shared" si="47"/>
        <v>0</v>
      </c>
      <c r="AJ101" s="25">
        <f t="shared" si="48"/>
        <v>0</v>
      </c>
      <c r="AK101" s="25">
        <f t="shared" si="49"/>
        <v>0</v>
      </c>
      <c r="AL101" s="25">
        <f t="shared" si="50"/>
        <v>0</v>
      </c>
      <c r="AM101" s="25">
        <f t="shared" si="51"/>
        <v>0</v>
      </c>
    </row>
    <row r="102" spans="1:39" x14ac:dyDescent="0.3">
      <c r="A102" s="4">
        <f t="shared" si="56"/>
        <v>93</v>
      </c>
      <c r="B102">
        <v>35.283391789199129</v>
      </c>
      <c r="C102" s="5" t="str">
        <f t="shared" si="32"/>
        <v>NA</v>
      </c>
      <c r="D102" s="6" t="str">
        <f t="shared" si="52"/>
        <v>NA</v>
      </c>
      <c r="E102" s="7" t="str">
        <f t="shared" si="33"/>
        <v>NA</v>
      </c>
      <c r="F102" s="7" t="str">
        <f t="shared" si="34"/>
        <v>NA</v>
      </c>
      <c r="G102" s="7" t="str">
        <f t="shared" si="35"/>
        <v>NA</v>
      </c>
      <c r="H102" s="7" t="str">
        <f t="shared" si="62"/>
        <v>NA</v>
      </c>
      <c r="I102" s="7" t="str">
        <f t="shared" si="36"/>
        <v>NA</v>
      </c>
      <c r="J102" s="14"/>
      <c r="K102" s="18"/>
      <c r="L102" s="7" t="str">
        <f t="shared" si="37"/>
        <v>NA</v>
      </c>
      <c r="M102" s="7" t="str">
        <f t="shared" si="38"/>
        <v>NA</v>
      </c>
      <c r="N102" s="14"/>
      <c r="O102" s="13"/>
      <c r="P102" s="7" t="str">
        <f t="shared" si="39"/>
        <v>NA</v>
      </c>
      <c r="Q102" s="12">
        <f t="shared" si="57"/>
        <v>92</v>
      </c>
      <c r="R102" s="9">
        <v>35.283391789199129</v>
      </c>
      <c r="S102" s="11">
        <f t="shared" si="60"/>
        <v>-6.899999999999995E-2</v>
      </c>
      <c r="T102" s="10">
        <f t="shared" si="53"/>
        <v>1045651.2556644478</v>
      </c>
      <c r="U102" s="10">
        <f t="shared" si="61"/>
        <v>1027994.5278114463</v>
      </c>
      <c r="V102" s="10">
        <f t="shared" si="54"/>
        <v>15000</v>
      </c>
      <c r="W102" s="10">
        <f t="shared" si="55"/>
        <v>488105.61333534098</v>
      </c>
      <c r="X102" s="9">
        <f t="shared" si="40"/>
        <v>425.12919646777738</v>
      </c>
      <c r="Y102" s="9">
        <f t="shared" si="58"/>
        <v>29560.495035251286</v>
      </c>
      <c r="AA102" s="10">
        <f t="shared" si="41"/>
        <v>7542.4257517795395</v>
      </c>
      <c r="AB102" s="10">
        <f t="shared" si="59"/>
        <v>701445.59491549747</v>
      </c>
      <c r="AC102" s="23"/>
      <c r="AD102" s="25" t="str">
        <f t="shared" si="42"/>
        <v>NA</v>
      </c>
      <c r="AE102" s="25" t="str">
        <f t="shared" si="43"/>
        <v>NA</v>
      </c>
      <c r="AF102" s="25" t="str">
        <f t="shared" si="44"/>
        <v>NA</v>
      </c>
      <c r="AG102" s="25">
        <f t="shared" si="45"/>
        <v>0</v>
      </c>
      <c r="AH102" s="25">
        <f t="shared" si="46"/>
        <v>0</v>
      </c>
      <c r="AI102" s="25">
        <f t="shared" si="47"/>
        <v>0</v>
      </c>
      <c r="AJ102" s="25">
        <f t="shared" si="48"/>
        <v>0</v>
      </c>
      <c r="AK102" s="25">
        <f t="shared" si="49"/>
        <v>0</v>
      </c>
      <c r="AL102" s="25">
        <f t="shared" si="50"/>
        <v>0</v>
      </c>
      <c r="AM102" s="25">
        <f t="shared" si="51"/>
        <v>0</v>
      </c>
    </row>
    <row r="103" spans="1:39" x14ac:dyDescent="0.3">
      <c r="A103" s="4">
        <f t="shared" si="56"/>
        <v>94</v>
      </c>
      <c r="B103">
        <v>35.353958572777529</v>
      </c>
      <c r="C103" s="5" t="str">
        <f t="shared" si="32"/>
        <v>NA</v>
      </c>
      <c r="D103" s="6" t="str">
        <f t="shared" si="52"/>
        <v>NA</v>
      </c>
      <c r="E103" s="7" t="str">
        <f t="shared" si="33"/>
        <v>NA</v>
      </c>
      <c r="F103" s="7" t="str">
        <f t="shared" si="34"/>
        <v>NA</v>
      </c>
      <c r="G103" s="7" t="str">
        <f t="shared" si="35"/>
        <v>NA</v>
      </c>
      <c r="H103" s="7" t="str">
        <f t="shared" si="62"/>
        <v>NA</v>
      </c>
      <c r="I103" s="7" t="str">
        <f t="shared" si="36"/>
        <v>NA</v>
      </c>
      <c r="J103" s="14"/>
      <c r="K103" s="18"/>
      <c r="L103" s="7" t="str">
        <f t="shared" si="37"/>
        <v>NA</v>
      </c>
      <c r="M103" s="7" t="str">
        <f t="shared" si="38"/>
        <v>NA</v>
      </c>
      <c r="N103" s="14"/>
      <c r="O103" s="13"/>
      <c r="P103" s="7" t="str">
        <f t="shared" si="39"/>
        <v>NA</v>
      </c>
      <c r="Q103" s="12">
        <f t="shared" si="57"/>
        <v>93</v>
      </c>
      <c r="R103" s="9">
        <v>35.353958572777529</v>
      </c>
      <c r="S103" s="11">
        <f t="shared" si="60"/>
        <v>2.0000000000000451E-3</v>
      </c>
      <c r="T103" s="10">
        <f t="shared" si="53"/>
        <v>1061970.2954280286</v>
      </c>
      <c r="U103" s="10">
        <f t="shared" si="61"/>
        <v>1045080.5168670693</v>
      </c>
      <c r="V103" s="10">
        <f t="shared" si="54"/>
        <v>15000</v>
      </c>
      <c r="W103" s="10">
        <f t="shared" si="55"/>
        <v>503105.61333534098</v>
      </c>
      <c r="X103" s="9">
        <f t="shared" si="40"/>
        <v>424.28063519738259</v>
      </c>
      <c r="Y103" s="9">
        <f t="shared" si="58"/>
        <v>29984.775670448667</v>
      </c>
      <c r="AA103" s="10">
        <f t="shared" si="41"/>
        <v>7542.4257517795395</v>
      </c>
      <c r="AB103" s="10">
        <f t="shared" si="59"/>
        <v>708988.02066727704</v>
      </c>
      <c r="AC103" s="23"/>
      <c r="AD103" s="25" t="str">
        <f t="shared" si="42"/>
        <v>NA</v>
      </c>
      <c r="AE103" s="25" t="str">
        <f t="shared" si="43"/>
        <v>NA</v>
      </c>
      <c r="AF103" s="25" t="str">
        <f t="shared" si="44"/>
        <v>NA</v>
      </c>
      <c r="AG103" s="25">
        <f t="shared" si="45"/>
        <v>0</v>
      </c>
      <c r="AH103" s="25">
        <f t="shared" si="46"/>
        <v>0</v>
      </c>
      <c r="AI103" s="25">
        <f t="shared" si="47"/>
        <v>0</v>
      </c>
      <c r="AJ103" s="25">
        <f t="shared" si="48"/>
        <v>0</v>
      </c>
      <c r="AK103" s="25">
        <f t="shared" si="49"/>
        <v>0</v>
      </c>
      <c r="AL103" s="25">
        <f t="shared" si="50"/>
        <v>0</v>
      </c>
      <c r="AM103" s="25">
        <f t="shared" si="51"/>
        <v>0</v>
      </c>
    </row>
    <row r="104" spans="1:39" x14ac:dyDescent="0.3">
      <c r="A104" s="4">
        <f t="shared" si="56"/>
        <v>95</v>
      </c>
      <c r="B104">
        <v>33.763030437002541</v>
      </c>
      <c r="C104" s="5" t="str">
        <f t="shared" si="32"/>
        <v>NA</v>
      </c>
      <c r="D104" s="6" t="str">
        <f t="shared" si="52"/>
        <v>NA</v>
      </c>
      <c r="E104" s="7" t="str">
        <f t="shared" si="33"/>
        <v>NA</v>
      </c>
      <c r="F104" s="7" t="str">
        <f t="shared" si="34"/>
        <v>NA</v>
      </c>
      <c r="G104" s="7" t="str">
        <f t="shared" si="35"/>
        <v>NA</v>
      </c>
      <c r="H104" s="7" t="str">
        <f t="shared" si="62"/>
        <v>NA</v>
      </c>
      <c r="I104" s="7" t="str">
        <f t="shared" si="36"/>
        <v>NA</v>
      </c>
      <c r="J104" s="14"/>
      <c r="K104" s="18"/>
      <c r="L104" s="7" t="str">
        <f t="shared" si="37"/>
        <v>NA</v>
      </c>
      <c r="M104" s="7" t="str">
        <f t="shared" si="38"/>
        <v>NA</v>
      </c>
      <c r="N104" s="14"/>
      <c r="O104" s="13"/>
      <c r="P104" s="7" t="str">
        <f t="shared" si="39"/>
        <v>NA</v>
      </c>
      <c r="Q104" s="12">
        <f t="shared" si="57"/>
        <v>94</v>
      </c>
      <c r="R104" s="9">
        <v>33.763030437002541</v>
      </c>
      <c r="S104" s="11">
        <f t="shared" si="60"/>
        <v>-4.4999999999999964E-2</v>
      </c>
      <c r="T104" s="10">
        <f t="shared" si="53"/>
        <v>1078425.3271896399</v>
      </c>
      <c r="U104" s="10">
        <f t="shared" si="61"/>
        <v>1012376.8936080512</v>
      </c>
      <c r="V104" s="10">
        <f t="shared" si="54"/>
        <v>15000</v>
      </c>
      <c r="W104" s="10">
        <f t="shared" si="55"/>
        <v>518105.61333534098</v>
      </c>
      <c r="X104" s="9">
        <f t="shared" si="40"/>
        <v>444.27291643704984</v>
      </c>
      <c r="Y104" s="9">
        <f t="shared" si="58"/>
        <v>30429.048586885718</v>
      </c>
      <c r="AA104" s="10">
        <f t="shared" si="41"/>
        <v>7542.4257517795395</v>
      </c>
      <c r="AB104" s="10">
        <f t="shared" si="59"/>
        <v>716530.44641905662</v>
      </c>
      <c r="AC104" s="23"/>
      <c r="AD104" s="25" t="str">
        <f t="shared" si="42"/>
        <v>NA</v>
      </c>
      <c r="AE104" s="25" t="str">
        <f t="shared" si="43"/>
        <v>NA</v>
      </c>
      <c r="AF104" s="25" t="str">
        <f t="shared" si="44"/>
        <v>NA</v>
      </c>
      <c r="AG104" s="25">
        <f t="shared" si="45"/>
        <v>0</v>
      </c>
      <c r="AH104" s="25">
        <f t="shared" si="46"/>
        <v>0</v>
      </c>
      <c r="AI104" s="25">
        <f t="shared" si="47"/>
        <v>0</v>
      </c>
      <c r="AJ104" s="25">
        <f t="shared" si="48"/>
        <v>0</v>
      </c>
      <c r="AK104" s="25">
        <f t="shared" si="49"/>
        <v>0</v>
      </c>
      <c r="AL104" s="25">
        <f t="shared" si="50"/>
        <v>0</v>
      </c>
      <c r="AM104" s="25">
        <f t="shared" si="51"/>
        <v>0</v>
      </c>
    </row>
    <row r="105" spans="1:39" x14ac:dyDescent="0.3">
      <c r="A105" s="4">
        <f t="shared" si="56"/>
        <v>96</v>
      </c>
      <c r="B105">
        <v>34.708395289238616</v>
      </c>
      <c r="C105" s="5" t="str">
        <f t="shared" si="32"/>
        <v>NA</v>
      </c>
      <c r="D105" s="6" t="str">
        <f t="shared" si="52"/>
        <v>NA</v>
      </c>
      <c r="E105" s="7" t="str">
        <f t="shared" si="33"/>
        <v>NA</v>
      </c>
      <c r="F105" s="7" t="str">
        <f t="shared" si="34"/>
        <v>NA</v>
      </c>
      <c r="G105" s="7" t="str">
        <f t="shared" si="35"/>
        <v>NA</v>
      </c>
      <c r="H105" s="7" t="str">
        <f t="shared" si="62"/>
        <v>NA</v>
      </c>
      <c r="I105" s="7" t="str">
        <f t="shared" si="36"/>
        <v>NA</v>
      </c>
      <c r="J105" s="14"/>
      <c r="K105" s="18"/>
      <c r="L105" s="7" t="str">
        <f t="shared" si="37"/>
        <v>NA</v>
      </c>
      <c r="M105" s="7" t="str">
        <f t="shared" si="38"/>
        <v>NA</v>
      </c>
      <c r="N105" s="14"/>
      <c r="O105" s="13"/>
      <c r="P105" s="7" t="str">
        <f t="shared" si="39"/>
        <v>NA</v>
      </c>
      <c r="Q105" s="12">
        <f t="shared" si="57"/>
        <v>95</v>
      </c>
      <c r="R105" s="9">
        <v>34.708395289238616</v>
      </c>
      <c r="S105" s="11">
        <f t="shared" si="60"/>
        <v>2.8000000000000119E-2</v>
      </c>
      <c r="T105" s="10">
        <f t="shared" si="53"/>
        <v>1095017.4842159313</v>
      </c>
      <c r="U105" s="10">
        <f t="shared" si="61"/>
        <v>1056143.4466290767</v>
      </c>
      <c r="V105" s="10">
        <f t="shared" si="54"/>
        <v>15000</v>
      </c>
      <c r="W105" s="10">
        <f t="shared" si="55"/>
        <v>533105.61333534098</v>
      </c>
      <c r="X105" s="9">
        <f t="shared" si="40"/>
        <v>432.17209770141028</v>
      </c>
      <c r="Y105" s="9">
        <f t="shared" si="58"/>
        <v>30861.22068458713</v>
      </c>
      <c r="AA105" s="10">
        <f t="shared" si="41"/>
        <v>7542.4257517795395</v>
      </c>
      <c r="AB105" s="10">
        <f t="shared" si="59"/>
        <v>724072.8721708362</v>
      </c>
      <c r="AC105" s="23"/>
      <c r="AD105" s="25" t="str">
        <f t="shared" si="42"/>
        <v>NA</v>
      </c>
      <c r="AE105" s="25" t="str">
        <f t="shared" si="43"/>
        <v>NA</v>
      </c>
      <c r="AF105" s="25" t="str">
        <f t="shared" si="44"/>
        <v>NA</v>
      </c>
      <c r="AG105" s="25">
        <f t="shared" si="45"/>
        <v>0</v>
      </c>
      <c r="AH105" s="25">
        <f t="shared" si="46"/>
        <v>0</v>
      </c>
      <c r="AI105" s="25">
        <f t="shared" si="47"/>
        <v>0</v>
      </c>
      <c r="AJ105" s="25">
        <f t="shared" si="48"/>
        <v>0</v>
      </c>
      <c r="AK105" s="25">
        <f t="shared" si="49"/>
        <v>0</v>
      </c>
      <c r="AL105" s="25">
        <f t="shared" si="50"/>
        <v>0</v>
      </c>
      <c r="AM105" s="25">
        <f t="shared" si="51"/>
        <v>0</v>
      </c>
    </row>
    <row r="106" spans="1:39" x14ac:dyDescent="0.3">
      <c r="A106" s="4">
        <f t="shared" si="56"/>
        <v>97</v>
      </c>
      <c r="B106">
        <v>34.708395289238616</v>
      </c>
      <c r="C106" s="5">
        <f t="shared" si="32"/>
        <v>0</v>
      </c>
      <c r="D106" s="6">
        <f t="shared" si="52"/>
        <v>0</v>
      </c>
      <c r="E106" s="7">
        <f t="shared" si="33"/>
        <v>7542.4257517795395</v>
      </c>
      <c r="F106" s="7">
        <f t="shared" si="34"/>
        <v>100000</v>
      </c>
      <c r="G106" s="7">
        <f t="shared" si="35"/>
        <v>100000</v>
      </c>
      <c r="H106" s="7">
        <f t="shared" si="62"/>
        <v>100000</v>
      </c>
      <c r="I106" s="7">
        <f t="shared" si="36"/>
        <v>100000</v>
      </c>
      <c r="J106" s="14"/>
      <c r="K106" s="18"/>
      <c r="L106" s="7">
        <f t="shared" si="37"/>
        <v>10000</v>
      </c>
      <c r="M106" s="7">
        <f t="shared" si="38"/>
        <v>10000</v>
      </c>
      <c r="N106" s="14"/>
      <c r="O106" s="13"/>
      <c r="P106" s="7">
        <f t="shared" si="39"/>
        <v>10000</v>
      </c>
      <c r="Q106" s="12">
        <f t="shared" si="57"/>
        <v>96</v>
      </c>
      <c r="R106" s="9">
        <v>34.708395289238616</v>
      </c>
      <c r="S106" s="11">
        <f t="shared" si="60"/>
        <v>0</v>
      </c>
      <c r="T106" s="10">
        <f t="shared" si="53"/>
        <v>1111747.9092174417</v>
      </c>
      <c r="U106" s="10">
        <f t="shared" si="61"/>
        <v>1071143.4466290767</v>
      </c>
      <c r="V106" s="10">
        <f t="shared" si="54"/>
        <v>15000</v>
      </c>
      <c r="W106" s="10">
        <f t="shared" si="55"/>
        <v>548105.61333534098</v>
      </c>
      <c r="X106" s="9">
        <f t="shared" si="40"/>
        <v>432.17209770141028</v>
      </c>
      <c r="Y106" s="9">
        <f t="shared" si="58"/>
        <v>31293.392782288542</v>
      </c>
      <c r="AA106" s="10">
        <f t="shared" si="41"/>
        <v>7542.4257517795395</v>
      </c>
      <c r="AB106" s="10">
        <f t="shared" si="59"/>
        <v>731615.29792261578</v>
      </c>
      <c r="AC106" s="23"/>
      <c r="AD106" s="25">
        <f t="shared" si="42"/>
        <v>-7542.4257517795395</v>
      </c>
      <c r="AE106" s="25">
        <f t="shared" si="43"/>
        <v>-7542.4257517795395</v>
      </c>
      <c r="AF106" s="25">
        <f t="shared" si="44"/>
        <v>-100000</v>
      </c>
      <c r="AG106" s="25">
        <f t="shared" si="45"/>
        <v>0</v>
      </c>
      <c r="AH106" s="25">
        <f t="shared" si="46"/>
        <v>0</v>
      </c>
      <c r="AI106" s="25">
        <f t="shared" si="47"/>
        <v>0</v>
      </c>
      <c r="AJ106" s="25">
        <f t="shared" si="48"/>
        <v>0</v>
      </c>
      <c r="AK106" s="25">
        <f t="shared" si="49"/>
        <v>0</v>
      </c>
      <c r="AL106" s="25">
        <f t="shared" si="50"/>
        <v>0</v>
      </c>
      <c r="AM106" s="25">
        <f t="shared" si="51"/>
        <v>0</v>
      </c>
    </row>
    <row r="107" spans="1:39" x14ac:dyDescent="0.3">
      <c r="A107" s="4">
        <f t="shared" si="56"/>
        <v>98</v>
      </c>
      <c r="B107">
        <v>32.20939082841344</v>
      </c>
      <c r="C107" s="5">
        <f t="shared" si="32"/>
        <v>1</v>
      </c>
      <c r="D107" s="6">
        <f t="shared" si="52"/>
        <v>-7.1999999999999884E-2</v>
      </c>
      <c r="E107" s="7">
        <f t="shared" si="33"/>
        <v>7605.2792997110082</v>
      </c>
      <c r="F107" s="7">
        <f t="shared" si="34"/>
        <v>92800.000000000015</v>
      </c>
      <c r="G107" s="7">
        <f t="shared" si="35"/>
        <v>0</v>
      </c>
      <c r="H107" s="7">
        <f t="shared" si="62"/>
        <v>100000</v>
      </c>
      <c r="I107" s="7">
        <f t="shared" si="36"/>
        <v>92800.000000000015</v>
      </c>
      <c r="J107" s="14"/>
      <c r="K107" s="18"/>
      <c r="L107" s="7">
        <f t="shared" si="37"/>
        <v>10000</v>
      </c>
      <c r="M107" s="7">
        <f t="shared" si="38"/>
        <v>20000</v>
      </c>
      <c r="N107" s="14"/>
      <c r="O107" s="13"/>
      <c r="P107" s="7">
        <f t="shared" si="39"/>
        <v>19280</v>
      </c>
      <c r="Q107" s="12">
        <f t="shared" si="57"/>
        <v>97</v>
      </c>
      <c r="R107" s="9">
        <v>32.20939082841344</v>
      </c>
      <c r="S107" s="11">
        <f t="shared" si="60"/>
        <v>-7.1999999999999884E-2</v>
      </c>
      <c r="T107" s="10">
        <f t="shared" si="53"/>
        <v>1128617.754427298</v>
      </c>
      <c r="U107" s="10">
        <f t="shared" si="61"/>
        <v>1007941.1184717834</v>
      </c>
      <c r="V107" s="10">
        <f t="shared" si="54"/>
        <v>15000</v>
      </c>
      <c r="W107" s="10">
        <f t="shared" si="55"/>
        <v>563105.61333534098</v>
      </c>
      <c r="X107" s="9">
        <f t="shared" si="40"/>
        <v>465.70269148858864</v>
      </c>
      <c r="Y107" s="9">
        <f t="shared" si="58"/>
        <v>31759.095473777132</v>
      </c>
      <c r="AA107" s="10">
        <f t="shared" si="41"/>
        <v>7542.4257517795395</v>
      </c>
      <c r="AB107" s="10">
        <f t="shared" si="59"/>
        <v>739157.72367439535</v>
      </c>
      <c r="AC107" s="23"/>
      <c r="AD107" s="25">
        <f t="shared" si="42"/>
        <v>-7542.4257517795395</v>
      </c>
      <c r="AE107" s="25">
        <f t="shared" si="43"/>
        <v>-7542.4257517795395</v>
      </c>
      <c r="AF107" s="25">
        <f t="shared" si="44"/>
        <v>0</v>
      </c>
      <c r="AG107" s="25">
        <f t="shared" si="45"/>
        <v>0</v>
      </c>
      <c r="AH107" s="25">
        <f t="shared" si="46"/>
        <v>0</v>
      </c>
      <c r="AI107" s="25">
        <f t="shared" si="47"/>
        <v>0</v>
      </c>
      <c r="AJ107" s="25">
        <f t="shared" si="48"/>
        <v>0</v>
      </c>
      <c r="AK107" s="25">
        <f t="shared" si="49"/>
        <v>0</v>
      </c>
      <c r="AL107" s="25">
        <f t="shared" si="50"/>
        <v>0</v>
      </c>
      <c r="AM107" s="25">
        <f t="shared" si="51"/>
        <v>0</v>
      </c>
    </row>
    <row r="108" spans="1:39" x14ac:dyDescent="0.3">
      <c r="A108" s="4">
        <f t="shared" si="56"/>
        <v>99</v>
      </c>
      <c r="B108">
        <v>31.307527885217862</v>
      </c>
      <c r="C108" s="5">
        <f t="shared" si="32"/>
        <v>2</v>
      </c>
      <c r="D108" s="6">
        <f t="shared" si="52"/>
        <v>-2.8000000000000053E-2</v>
      </c>
      <c r="E108" s="7">
        <f t="shared" si="33"/>
        <v>15273.935926919619</v>
      </c>
      <c r="F108" s="7">
        <f t="shared" si="34"/>
        <v>90201.600000000006</v>
      </c>
      <c r="G108" s="7">
        <f t="shared" si="35"/>
        <v>0</v>
      </c>
      <c r="H108" s="7">
        <f t="shared" si="62"/>
        <v>100000</v>
      </c>
      <c r="I108" s="7">
        <f t="shared" si="36"/>
        <v>90201.600000000006</v>
      </c>
      <c r="J108" s="14"/>
      <c r="K108" s="18"/>
      <c r="L108" s="7">
        <f t="shared" si="37"/>
        <v>10000</v>
      </c>
      <c r="M108" s="7">
        <f t="shared" si="38"/>
        <v>30000</v>
      </c>
      <c r="N108" s="14"/>
      <c r="O108" s="13"/>
      <c r="P108" s="7">
        <f t="shared" si="39"/>
        <v>28740.16</v>
      </c>
      <c r="Q108" s="12">
        <f t="shared" si="57"/>
        <v>98</v>
      </c>
      <c r="R108" s="9">
        <v>31.307527885217862</v>
      </c>
      <c r="S108" s="11">
        <f t="shared" si="60"/>
        <v>-2.8000000000000053E-2</v>
      </c>
      <c r="T108" s="10">
        <f t="shared" si="53"/>
        <v>1145628.1816805701</v>
      </c>
      <c r="U108" s="10">
        <f t="shared" si="61"/>
        <v>994298.76715457335</v>
      </c>
      <c r="V108" s="10">
        <f t="shared" si="54"/>
        <v>15000</v>
      </c>
      <c r="W108" s="10">
        <f t="shared" si="55"/>
        <v>578105.61333534098</v>
      </c>
      <c r="X108" s="9">
        <f t="shared" si="40"/>
        <v>479.11799535863031</v>
      </c>
      <c r="Y108" s="9">
        <f t="shared" si="58"/>
        <v>32238.213469135761</v>
      </c>
      <c r="AA108" s="10">
        <f t="shared" si="41"/>
        <v>7542.4257517795395</v>
      </c>
      <c r="AB108" s="10">
        <f t="shared" si="59"/>
        <v>746700.14942617493</v>
      </c>
      <c r="AC108" s="23"/>
      <c r="AD108" s="25">
        <f t="shared" si="42"/>
        <v>-7542.4257517795395</v>
      </c>
      <c r="AE108" s="25">
        <f t="shared" si="43"/>
        <v>-7542.4257517795395</v>
      </c>
      <c r="AF108" s="25">
        <f t="shared" si="44"/>
        <v>0</v>
      </c>
      <c r="AG108" s="25">
        <f t="shared" si="45"/>
        <v>0</v>
      </c>
      <c r="AH108" s="25">
        <f t="shared" si="46"/>
        <v>0</v>
      </c>
      <c r="AI108" s="25">
        <f t="shared" si="47"/>
        <v>0</v>
      </c>
      <c r="AJ108" s="25">
        <f t="shared" si="48"/>
        <v>0</v>
      </c>
      <c r="AK108" s="25">
        <f t="shared" si="49"/>
        <v>0</v>
      </c>
      <c r="AL108" s="25">
        <f t="shared" si="50"/>
        <v>0</v>
      </c>
      <c r="AM108" s="25">
        <f t="shared" si="51"/>
        <v>0</v>
      </c>
    </row>
    <row r="109" spans="1:39" x14ac:dyDescent="0.3">
      <c r="A109" s="4">
        <f t="shared" si="56"/>
        <v>100</v>
      </c>
      <c r="B109">
        <v>37.068113016097946</v>
      </c>
      <c r="C109" s="5">
        <f t="shared" si="32"/>
        <v>3</v>
      </c>
      <c r="D109" s="6">
        <f t="shared" si="52"/>
        <v>0.18399999999999994</v>
      </c>
      <c r="E109" s="7">
        <f t="shared" si="33"/>
        <v>23006.498026021571</v>
      </c>
      <c r="F109" s="7">
        <f t="shared" si="34"/>
        <v>106798.69440000001</v>
      </c>
      <c r="G109" s="7">
        <f t="shared" si="35"/>
        <v>0</v>
      </c>
      <c r="H109" s="7">
        <f t="shared" si="62"/>
        <v>100000</v>
      </c>
      <c r="I109" s="7">
        <f t="shared" si="36"/>
        <v>106798.69440000001</v>
      </c>
      <c r="J109" s="14"/>
      <c r="K109" s="18"/>
      <c r="L109" s="7">
        <f t="shared" si="37"/>
        <v>10000</v>
      </c>
      <c r="M109" s="7">
        <f t="shared" si="38"/>
        <v>40000</v>
      </c>
      <c r="N109" s="14"/>
      <c r="O109" s="13"/>
      <c r="P109" s="7">
        <f t="shared" si="39"/>
        <v>44028.349439999998</v>
      </c>
      <c r="Q109" s="12">
        <f t="shared" si="57"/>
        <v>99</v>
      </c>
      <c r="R109" s="9">
        <v>37.068113016097946</v>
      </c>
      <c r="S109" s="11">
        <f t="shared" si="60"/>
        <v>0.18399999999999994</v>
      </c>
      <c r="T109" s="10">
        <f t="shared" si="53"/>
        <v>1162780.3624942855</v>
      </c>
      <c r="U109" s="10">
        <f t="shared" si="61"/>
        <v>1195009.7403110147</v>
      </c>
      <c r="V109" s="10">
        <f t="shared" si="54"/>
        <v>1000</v>
      </c>
      <c r="W109" s="10">
        <f t="shared" si="55"/>
        <v>579105.61333534098</v>
      </c>
      <c r="X109" s="9">
        <f t="shared" si="40"/>
        <v>26.977364603526482</v>
      </c>
      <c r="Y109" s="9">
        <f t="shared" si="58"/>
        <v>32265.190833739289</v>
      </c>
      <c r="AA109" s="10">
        <f t="shared" si="41"/>
        <v>7542.4257517795395</v>
      </c>
      <c r="AB109" s="10">
        <f t="shared" si="59"/>
        <v>754242.57517795451</v>
      </c>
      <c r="AC109" s="23"/>
      <c r="AD109" s="25">
        <f t="shared" si="42"/>
        <v>-7542.4257517795395</v>
      </c>
      <c r="AE109" s="25">
        <f t="shared" si="43"/>
        <v>-7542.4257517795395</v>
      </c>
      <c r="AF109" s="25">
        <f t="shared" si="44"/>
        <v>0</v>
      </c>
      <c r="AG109" s="25">
        <f t="shared" si="45"/>
        <v>0</v>
      </c>
      <c r="AH109" s="25">
        <f t="shared" si="46"/>
        <v>0</v>
      </c>
      <c r="AI109" s="25">
        <f t="shared" si="47"/>
        <v>0</v>
      </c>
      <c r="AJ109" s="25">
        <f t="shared" si="48"/>
        <v>0</v>
      </c>
      <c r="AK109" s="25">
        <f t="shared" si="49"/>
        <v>0</v>
      </c>
      <c r="AL109" s="25">
        <f t="shared" si="50"/>
        <v>0</v>
      </c>
      <c r="AM109" s="25">
        <f t="shared" si="51"/>
        <v>0</v>
      </c>
    </row>
    <row r="110" spans="1:39" x14ac:dyDescent="0.3">
      <c r="A110" s="4">
        <f t="shared" si="56"/>
        <v>101</v>
      </c>
      <c r="B110">
        <v>45.593779009800471</v>
      </c>
      <c r="C110" s="5">
        <f t="shared" si="32"/>
        <v>4</v>
      </c>
      <c r="D110" s="6">
        <f t="shared" si="52"/>
        <v>0.22999999999999993</v>
      </c>
      <c r="E110" s="7">
        <f t="shared" si="33"/>
        <v>30803.498142616067</v>
      </c>
      <c r="F110" s="7">
        <f t="shared" si="34"/>
        <v>131362.39411200001</v>
      </c>
      <c r="G110" s="7">
        <f t="shared" si="35"/>
        <v>0</v>
      </c>
      <c r="H110" s="7">
        <f t="shared" si="62"/>
        <v>100000</v>
      </c>
      <c r="I110" s="7">
        <f t="shared" si="36"/>
        <v>131362.39411200001</v>
      </c>
      <c r="J110" s="14"/>
      <c r="K110" s="18"/>
      <c r="L110" s="7">
        <f t="shared" si="37"/>
        <v>10000</v>
      </c>
      <c r="M110" s="7">
        <f t="shared" si="38"/>
        <v>50000</v>
      </c>
      <c r="N110" s="14"/>
      <c r="O110" s="13"/>
      <c r="P110" s="7">
        <f t="shared" si="39"/>
        <v>64154.869811199998</v>
      </c>
      <c r="Q110" s="12">
        <f t="shared" si="57"/>
        <v>100</v>
      </c>
      <c r="R110" s="9">
        <v>45.593779009800471</v>
      </c>
      <c r="S110" s="11">
        <f t="shared" si="60"/>
        <v>0.22999999999999993</v>
      </c>
      <c r="T110" s="10">
        <f t="shared" si="53"/>
        <v>1180075.4781481151</v>
      </c>
      <c r="U110" s="10">
        <f t="shared" si="61"/>
        <v>1471091.9805825481</v>
      </c>
      <c r="V110" s="10">
        <f t="shared" si="54"/>
        <v>1000</v>
      </c>
      <c r="W110" s="10">
        <f t="shared" si="55"/>
        <v>580105.61333534098</v>
      </c>
      <c r="X110" s="9">
        <f t="shared" si="40"/>
        <v>21.93281675083454</v>
      </c>
      <c r="Y110" s="9">
        <f t="shared" si="58"/>
        <v>32287.123650490124</v>
      </c>
      <c r="AA110" s="10">
        <f t="shared" si="41"/>
        <v>7542.4257517795395</v>
      </c>
      <c r="AB110" s="10">
        <f t="shared" si="59"/>
        <v>761785.00092973409</v>
      </c>
      <c r="AC110" s="23"/>
      <c r="AD110" s="25">
        <f t="shared" si="42"/>
        <v>-7542.4257517795395</v>
      </c>
      <c r="AE110" s="25">
        <f t="shared" si="43"/>
        <v>-7542.4257517795395</v>
      </c>
      <c r="AF110" s="25">
        <f t="shared" si="44"/>
        <v>0</v>
      </c>
      <c r="AG110" s="25">
        <f t="shared" si="45"/>
        <v>0</v>
      </c>
      <c r="AH110" s="25">
        <f t="shared" si="46"/>
        <v>0</v>
      </c>
      <c r="AI110" s="25">
        <f t="shared" si="47"/>
        <v>0</v>
      </c>
      <c r="AJ110" s="25">
        <f t="shared" si="48"/>
        <v>0</v>
      </c>
      <c r="AK110" s="25">
        <f t="shared" si="49"/>
        <v>0</v>
      </c>
      <c r="AL110" s="25">
        <f t="shared" si="50"/>
        <v>0</v>
      </c>
      <c r="AM110" s="25">
        <f t="shared" si="51"/>
        <v>0</v>
      </c>
    </row>
    <row r="111" spans="1:39" x14ac:dyDescent="0.3">
      <c r="A111" s="4">
        <f t="shared" si="56"/>
        <v>102</v>
      </c>
      <c r="B111">
        <v>45.867341683859273</v>
      </c>
      <c r="C111" s="5">
        <f t="shared" si="32"/>
        <v>5</v>
      </c>
      <c r="D111" s="6">
        <f t="shared" si="52"/>
        <v>5.9999999999999767E-3</v>
      </c>
      <c r="E111" s="7">
        <f t="shared" si="33"/>
        <v>38665.473260182145</v>
      </c>
      <c r="F111" s="7">
        <f t="shared" si="34"/>
        <v>132150.56847667202</v>
      </c>
      <c r="G111" s="7">
        <f t="shared" si="35"/>
        <v>0</v>
      </c>
      <c r="H111" s="7">
        <f t="shared" si="62"/>
        <v>100000</v>
      </c>
      <c r="I111" s="7">
        <f t="shared" si="36"/>
        <v>132150.56847667202</v>
      </c>
      <c r="J111" s="14"/>
      <c r="K111" s="18"/>
      <c r="L111" s="7">
        <f t="shared" si="37"/>
        <v>10000</v>
      </c>
      <c r="M111" s="7">
        <f t="shared" si="38"/>
        <v>60000</v>
      </c>
      <c r="N111" s="14"/>
      <c r="O111" s="13"/>
      <c r="P111" s="7">
        <f t="shared" si="39"/>
        <v>74539.799030067195</v>
      </c>
      <c r="Q111" s="12">
        <f t="shared" si="57"/>
        <v>101</v>
      </c>
      <c r="R111" s="9">
        <v>45.867341683859273</v>
      </c>
      <c r="S111" s="11">
        <f t="shared" si="60"/>
        <v>5.9999999999999767E-3</v>
      </c>
      <c r="T111" s="10">
        <f t="shared" si="53"/>
        <v>1197514.7197657272</v>
      </c>
      <c r="U111" s="10">
        <f t="shared" si="61"/>
        <v>1480924.5324660433</v>
      </c>
      <c r="V111" s="10">
        <f t="shared" si="54"/>
        <v>1000</v>
      </c>
      <c r="W111" s="10">
        <f t="shared" si="55"/>
        <v>581105.61333534098</v>
      </c>
      <c r="X111" s="9">
        <f t="shared" si="40"/>
        <v>21.802004722499543</v>
      </c>
      <c r="Y111" s="9">
        <f t="shared" si="58"/>
        <v>32308.925655212624</v>
      </c>
      <c r="AA111" s="10">
        <f t="shared" si="41"/>
        <v>7542.4257517795395</v>
      </c>
      <c r="AB111" s="10">
        <f t="shared" si="59"/>
        <v>769327.42668151367</v>
      </c>
      <c r="AC111" s="23"/>
      <c r="AD111" s="25">
        <f t="shared" si="42"/>
        <v>-7542.4257517795395</v>
      </c>
      <c r="AE111" s="25">
        <f t="shared" si="43"/>
        <v>-7542.4257517795395</v>
      </c>
      <c r="AF111" s="25">
        <f t="shared" si="44"/>
        <v>0</v>
      </c>
      <c r="AG111" s="25">
        <f t="shared" si="45"/>
        <v>0</v>
      </c>
      <c r="AH111" s="25">
        <f t="shared" si="46"/>
        <v>0</v>
      </c>
      <c r="AI111" s="25">
        <f t="shared" si="47"/>
        <v>0</v>
      </c>
      <c r="AJ111" s="25">
        <f t="shared" si="48"/>
        <v>0</v>
      </c>
      <c r="AK111" s="25">
        <f t="shared" si="49"/>
        <v>0</v>
      </c>
      <c r="AL111" s="25">
        <f t="shared" si="50"/>
        <v>0</v>
      </c>
      <c r="AM111" s="25">
        <f t="shared" si="51"/>
        <v>0</v>
      </c>
    </row>
    <row r="112" spans="1:39" x14ac:dyDescent="0.3">
      <c r="A112" s="4">
        <f t="shared" si="56"/>
        <v>103</v>
      </c>
      <c r="B112">
        <v>47.426831301110489</v>
      </c>
      <c r="C112" s="5">
        <f t="shared" si="32"/>
        <v>6</v>
      </c>
      <c r="D112" s="6">
        <f t="shared" si="52"/>
        <v>3.4000000000000023E-2</v>
      </c>
      <c r="E112" s="7">
        <f t="shared" si="33"/>
        <v>46592.964837061445</v>
      </c>
      <c r="F112" s="7">
        <f t="shared" si="34"/>
        <v>136643.68780487886</v>
      </c>
      <c r="G112" s="7">
        <f t="shared" si="35"/>
        <v>0</v>
      </c>
      <c r="H112" s="7">
        <f t="shared" si="62"/>
        <v>100000</v>
      </c>
      <c r="I112" s="7">
        <f t="shared" si="36"/>
        <v>136643.68780487886</v>
      </c>
      <c r="J112" s="14"/>
      <c r="K112" s="18"/>
      <c r="L112" s="7">
        <f t="shared" si="37"/>
        <v>10000</v>
      </c>
      <c r="M112" s="7">
        <f t="shared" si="38"/>
        <v>70000</v>
      </c>
      <c r="N112" s="14"/>
      <c r="O112" s="13"/>
      <c r="P112" s="7">
        <f t="shared" si="39"/>
        <v>87074.152197089483</v>
      </c>
      <c r="Q112" s="12">
        <f t="shared" si="57"/>
        <v>102</v>
      </c>
      <c r="R112" s="9">
        <v>47.426831301110489</v>
      </c>
      <c r="S112" s="11">
        <f t="shared" si="60"/>
        <v>3.4000000000000023E-2</v>
      </c>
      <c r="T112" s="10">
        <f t="shared" si="53"/>
        <v>1215099.2883968195</v>
      </c>
      <c r="U112" s="10">
        <f t="shared" si="61"/>
        <v>1532309.9665698889</v>
      </c>
      <c r="V112" s="10">
        <f t="shared" si="54"/>
        <v>1000</v>
      </c>
      <c r="W112" s="10">
        <f t="shared" si="55"/>
        <v>582105.61333534098</v>
      </c>
      <c r="X112" s="9">
        <f t="shared" si="40"/>
        <v>21.085110950192981</v>
      </c>
      <c r="Y112" s="9">
        <f t="shared" si="58"/>
        <v>32330.010766162817</v>
      </c>
      <c r="AA112" s="10">
        <f t="shared" si="41"/>
        <v>7542.4257517795395</v>
      </c>
      <c r="AB112" s="10">
        <f t="shared" si="59"/>
        <v>776869.85243329324</v>
      </c>
      <c r="AC112" s="23"/>
      <c r="AD112" s="25">
        <f t="shared" si="42"/>
        <v>-7542.4257517795395</v>
      </c>
      <c r="AE112" s="25">
        <f t="shared" si="43"/>
        <v>-7542.4257517795395</v>
      </c>
      <c r="AF112" s="25">
        <f t="shared" si="44"/>
        <v>0</v>
      </c>
      <c r="AG112" s="25">
        <f t="shared" si="45"/>
        <v>0</v>
      </c>
      <c r="AH112" s="25">
        <f t="shared" si="46"/>
        <v>0</v>
      </c>
      <c r="AI112" s="25">
        <f t="shared" si="47"/>
        <v>0</v>
      </c>
      <c r="AJ112" s="25">
        <f t="shared" si="48"/>
        <v>0</v>
      </c>
      <c r="AK112" s="25">
        <f t="shared" si="49"/>
        <v>0</v>
      </c>
      <c r="AL112" s="25">
        <f t="shared" si="50"/>
        <v>0</v>
      </c>
      <c r="AM112" s="25">
        <f t="shared" si="51"/>
        <v>0</v>
      </c>
    </row>
    <row r="113" spans="1:39" x14ac:dyDescent="0.3">
      <c r="A113" s="4">
        <f t="shared" si="56"/>
        <v>104</v>
      </c>
      <c r="B113">
        <v>46.668002000292724</v>
      </c>
      <c r="C113" s="5">
        <f t="shared" si="32"/>
        <v>7</v>
      </c>
      <c r="D113" s="6">
        <f t="shared" si="52"/>
        <v>-1.5999999999999955E-2</v>
      </c>
      <c r="E113" s="7">
        <f t="shared" si="33"/>
        <v>54586.518843747828</v>
      </c>
      <c r="F113" s="7">
        <f t="shared" si="34"/>
        <v>134457.3888000008</v>
      </c>
      <c r="G113" s="7">
        <f t="shared" si="35"/>
        <v>0</v>
      </c>
      <c r="H113" s="7">
        <f t="shared" si="62"/>
        <v>100000</v>
      </c>
      <c r="I113" s="7">
        <f t="shared" si="36"/>
        <v>134457.3888000008</v>
      </c>
      <c r="J113" s="14"/>
      <c r="K113" s="18"/>
      <c r="L113" s="7">
        <f t="shared" si="37"/>
        <v>10000</v>
      </c>
      <c r="M113" s="7">
        <f t="shared" si="38"/>
        <v>80000</v>
      </c>
      <c r="N113" s="14"/>
      <c r="O113" s="13"/>
      <c r="P113" s="7">
        <f t="shared" si="39"/>
        <v>95680.965761936066</v>
      </c>
      <c r="Q113" s="12">
        <f t="shared" si="57"/>
        <v>103</v>
      </c>
      <c r="R113" s="9">
        <v>46.668002000292724</v>
      </c>
      <c r="S113" s="11">
        <f t="shared" si="60"/>
        <v>-1.5999999999999955E-2</v>
      </c>
      <c r="T113" s="10">
        <f t="shared" si="53"/>
        <v>1232830.3950998366</v>
      </c>
      <c r="U113" s="10">
        <f t="shared" si="61"/>
        <v>1508777.0071047707</v>
      </c>
      <c r="V113" s="10">
        <f t="shared" si="54"/>
        <v>1000</v>
      </c>
      <c r="W113" s="10">
        <f t="shared" si="55"/>
        <v>583105.61333534098</v>
      </c>
      <c r="X113" s="9">
        <f t="shared" si="40"/>
        <v>21.427958282716443</v>
      </c>
      <c r="Y113" s="9">
        <f t="shared" si="58"/>
        <v>32351.438724445532</v>
      </c>
      <c r="AA113" s="10">
        <f t="shared" si="41"/>
        <v>7542.4257517795395</v>
      </c>
      <c r="AB113" s="10">
        <f t="shared" si="59"/>
        <v>784412.27818507282</v>
      </c>
      <c r="AC113" s="23"/>
      <c r="AD113" s="25">
        <f t="shared" si="42"/>
        <v>-7542.4257517795395</v>
      </c>
      <c r="AE113" s="25">
        <f t="shared" si="43"/>
        <v>-7542.4257517795395</v>
      </c>
      <c r="AF113" s="25">
        <f t="shared" si="44"/>
        <v>0</v>
      </c>
      <c r="AG113" s="25">
        <f t="shared" si="45"/>
        <v>0</v>
      </c>
      <c r="AH113" s="25">
        <f t="shared" si="46"/>
        <v>0</v>
      </c>
      <c r="AI113" s="25">
        <f t="shared" si="47"/>
        <v>0</v>
      </c>
      <c r="AJ113" s="25">
        <f t="shared" si="48"/>
        <v>0</v>
      </c>
      <c r="AK113" s="25">
        <f t="shared" si="49"/>
        <v>0</v>
      </c>
      <c r="AL113" s="25">
        <f t="shared" si="50"/>
        <v>0</v>
      </c>
      <c r="AM113" s="25">
        <f t="shared" si="51"/>
        <v>0</v>
      </c>
    </row>
    <row r="114" spans="1:39" x14ac:dyDescent="0.3">
      <c r="A114" s="4">
        <f t="shared" si="56"/>
        <v>105</v>
      </c>
      <c r="B114">
        <v>52.081490232326686</v>
      </c>
      <c r="C114" s="5">
        <f t="shared" si="32"/>
        <v>8</v>
      </c>
      <c r="D114" s="6">
        <f t="shared" si="52"/>
        <v>0.11600000000000014</v>
      </c>
      <c r="E114" s="7">
        <f t="shared" si="33"/>
        <v>62646.685800490181</v>
      </c>
      <c r="F114" s="7">
        <f t="shared" si="34"/>
        <v>150054.4459008009</v>
      </c>
      <c r="G114" s="7">
        <f t="shared" si="35"/>
        <v>0</v>
      </c>
      <c r="H114" s="7">
        <f t="shared" si="62"/>
        <v>100000</v>
      </c>
      <c r="I114" s="7">
        <f t="shared" si="36"/>
        <v>150054.4459008009</v>
      </c>
      <c r="J114" s="14"/>
      <c r="K114" s="18"/>
      <c r="L114" s="7">
        <f t="shared" si="37"/>
        <v>10000</v>
      </c>
      <c r="M114" s="7">
        <f t="shared" si="38"/>
        <v>90000</v>
      </c>
      <c r="N114" s="14"/>
      <c r="O114" s="13"/>
      <c r="P114" s="7">
        <f t="shared" si="39"/>
        <v>116779.95779032067</v>
      </c>
      <c r="Q114" s="12">
        <f t="shared" si="57"/>
        <v>104</v>
      </c>
      <c r="R114" s="9">
        <v>52.081490232326686</v>
      </c>
      <c r="S114" s="11">
        <f t="shared" si="60"/>
        <v>0.11600000000000014</v>
      </c>
      <c r="T114" s="10">
        <f t="shared" si="53"/>
        <v>1250709.2610253799</v>
      </c>
      <c r="U114" s="10">
        <f t="shared" si="61"/>
        <v>1684911.1399289244</v>
      </c>
      <c r="V114" s="10">
        <f t="shared" si="54"/>
        <v>1000</v>
      </c>
      <c r="W114" s="10">
        <f t="shared" si="55"/>
        <v>584105.61333534098</v>
      </c>
      <c r="X114" s="9">
        <f t="shared" si="40"/>
        <v>19.200679464799677</v>
      </c>
      <c r="Y114" s="9">
        <f t="shared" si="58"/>
        <v>32370.639403910332</v>
      </c>
      <c r="AA114" s="10">
        <f t="shared" si="41"/>
        <v>7542.4257517795395</v>
      </c>
      <c r="AB114" s="10">
        <f t="shared" si="59"/>
        <v>791954.7039368524</v>
      </c>
      <c r="AC114" s="23"/>
      <c r="AD114" s="25">
        <f t="shared" si="42"/>
        <v>-7542.4257517795395</v>
      </c>
      <c r="AE114" s="25">
        <f t="shared" si="43"/>
        <v>-7542.4257517795395</v>
      </c>
      <c r="AF114" s="25">
        <f t="shared" si="44"/>
        <v>0</v>
      </c>
      <c r="AG114" s="25">
        <f t="shared" si="45"/>
        <v>0</v>
      </c>
      <c r="AH114" s="25">
        <f t="shared" si="46"/>
        <v>0</v>
      </c>
      <c r="AI114" s="25">
        <f t="shared" si="47"/>
        <v>0</v>
      </c>
      <c r="AJ114" s="25">
        <f t="shared" si="48"/>
        <v>0</v>
      </c>
      <c r="AK114" s="25">
        <f t="shared" si="49"/>
        <v>0</v>
      </c>
      <c r="AL114" s="25">
        <f t="shared" si="50"/>
        <v>0</v>
      </c>
      <c r="AM114" s="25">
        <f t="shared" si="51"/>
        <v>0</v>
      </c>
    </row>
    <row r="115" spans="1:39" x14ac:dyDescent="0.3">
      <c r="A115" s="4">
        <f t="shared" si="56"/>
        <v>106</v>
      </c>
      <c r="B115">
        <v>51.404430859306437</v>
      </c>
      <c r="C115" s="5">
        <f t="shared" si="32"/>
        <v>9</v>
      </c>
      <c r="D115" s="6">
        <f t="shared" si="52"/>
        <v>-1.3000000000000045E-2</v>
      </c>
      <c r="E115" s="7">
        <f t="shared" si="33"/>
        <v>70774.020815205207</v>
      </c>
      <c r="F115" s="7">
        <f t="shared" si="34"/>
        <v>148103.73810409047</v>
      </c>
      <c r="G115" s="7">
        <f t="shared" si="35"/>
        <v>0</v>
      </c>
      <c r="H115" s="7">
        <f t="shared" si="62"/>
        <v>100000</v>
      </c>
      <c r="I115" s="7">
        <f t="shared" si="36"/>
        <v>148103.73810409047</v>
      </c>
      <c r="J115" s="14"/>
      <c r="K115" s="18"/>
      <c r="L115" s="7">
        <f t="shared" si="37"/>
        <v>10000</v>
      </c>
      <c r="M115" s="7">
        <f t="shared" si="38"/>
        <v>100000</v>
      </c>
      <c r="N115" s="14"/>
      <c r="O115" s="13"/>
      <c r="P115" s="7">
        <f t="shared" si="39"/>
        <v>125261.8183390465</v>
      </c>
      <c r="Q115" s="12">
        <f t="shared" si="57"/>
        <v>105</v>
      </c>
      <c r="R115" s="9">
        <v>51.404430859306437</v>
      </c>
      <c r="S115" s="11">
        <f t="shared" si="60"/>
        <v>-1.3000000000000045E-2</v>
      </c>
      <c r="T115" s="10">
        <f t="shared" si="53"/>
        <v>1268737.1175003024</v>
      </c>
      <c r="U115" s="10">
        <f t="shared" si="61"/>
        <v>1663994.2951098483</v>
      </c>
      <c r="V115" s="10">
        <f t="shared" si="54"/>
        <v>1000</v>
      </c>
      <c r="W115" s="10">
        <f t="shared" si="55"/>
        <v>585105.61333534098</v>
      </c>
      <c r="X115" s="9">
        <f t="shared" si="40"/>
        <v>19.453575952177992</v>
      </c>
      <c r="Y115" s="9">
        <f t="shared" si="58"/>
        <v>32390.092979862511</v>
      </c>
      <c r="AA115" s="10">
        <f t="shared" si="41"/>
        <v>7542.4257517795395</v>
      </c>
      <c r="AB115" s="10">
        <f t="shared" si="59"/>
        <v>799497.12968863198</v>
      </c>
      <c r="AC115" s="23"/>
      <c r="AD115" s="25">
        <f t="shared" si="42"/>
        <v>-7542.4257517795395</v>
      </c>
      <c r="AE115" s="25">
        <f t="shared" si="43"/>
        <v>-7542.4257517795395</v>
      </c>
      <c r="AF115" s="25">
        <f t="shared" si="44"/>
        <v>0</v>
      </c>
      <c r="AG115" s="25">
        <f t="shared" si="45"/>
        <v>0</v>
      </c>
      <c r="AH115" s="25">
        <f t="shared" si="46"/>
        <v>0</v>
      </c>
      <c r="AI115" s="25">
        <f t="shared" si="47"/>
        <v>0</v>
      </c>
      <c r="AJ115" s="25">
        <f t="shared" si="48"/>
        <v>0</v>
      </c>
      <c r="AK115" s="25">
        <f t="shared" si="49"/>
        <v>0</v>
      </c>
      <c r="AL115" s="25">
        <f t="shared" si="50"/>
        <v>100000</v>
      </c>
      <c r="AM115" s="25">
        <f t="shared" si="51"/>
        <v>0</v>
      </c>
    </row>
    <row r="116" spans="1:39" x14ac:dyDescent="0.3">
      <c r="A116" s="4">
        <f t="shared" si="56"/>
        <v>107</v>
      </c>
      <c r="B116">
        <v>55.568189758910258</v>
      </c>
      <c r="C116" s="5">
        <f t="shared" si="32"/>
        <v>10</v>
      </c>
      <c r="D116" s="6">
        <f t="shared" si="52"/>
        <v>8.0999999999999975E-2</v>
      </c>
      <c r="E116" s="7">
        <f t="shared" si="33"/>
        <v>78969.083621709666</v>
      </c>
      <c r="F116" s="7">
        <f t="shared" si="34"/>
        <v>160100.14089052178</v>
      </c>
      <c r="G116" s="7">
        <f t="shared" si="35"/>
        <v>0</v>
      </c>
      <c r="H116" s="7">
        <f t="shared" si="62"/>
        <v>100000</v>
      </c>
      <c r="I116" s="7">
        <f t="shared" si="36"/>
        <v>160100.14089052178</v>
      </c>
      <c r="J116" s="14"/>
      <c r="K116" s="18"/>
      <c r="L116" s="7">
        <f t="shared" si="37"/>
        <v>0</v>
      </c>
      <c r="M116" s="7">
        <f t="shared" si="38"/>
        <v>0</v>
      </c>
      <c r="N116" s="14"/>
      <c r="O116" s="13"/>
      <c r="P116" s="7">
        <f t="shared" si="39"/>
        <v>135408.02562450926</v>
      </c>
      <c r="Q116" s="12">
        <f t="shared" si="57"/>
        <v>106</v>
      </c>
      <c r="R116" s="9">
        <v>55.568189758910258</v>
      </c>
      <c r="S116" s="11">
        <f t="shared" si="60"/>
        <v>8.0999999999999975E-2</v>
      </c>
      <c r="T116" s="10">
        <f t="shared" si="53"/>
        <v>1286915.2061125159</v>
      </c>
      <c r="U116" s="10">
        <f t="shared" si="61"/>
        <v>1799858.833013746</v>
      </c>
      <c r="V116" s="10">
        <f t="shared" si="54"/>
        <v>1000</v>
      </c>
      <c r="W116" s="10">
        <f t="shared" si="55"/>
        <v>586105.61333534098</v>
      </c>
      <c r="X116" s="9">
        <f t="shared" si="40"/>
        <v>17.995907448823306</v>
      </c>
      <c r="Y116" s="9">
        <f t="shared" si="58"/>
        <v>32408.088887311333</v>
      </c>
      <c r="AA116" s="10">
        <f t="shared" si="41"/>
        <v>7542.4257517795395</v>
      </c>
      <c r="AB116" s="10">
        <f t="shared" si="59"/>
        <v>807039.55544041155</v>
      </c>
      <c r="AC116" s="23"/>
      <c r="AD116" s="25">
        <f t="shared" si="42"/>
        <v>-7542.4257517795395</v>
      </c>
      <c r="AE116" s="25">
        <f t="shared" si="43"/>
        <v>-7542.4257517795395</v>
      </c>
      <c r="AF116" s="25">
        <f t="shared" si="44"/>
        <v>0</v>
      </c>
      <c r="AG116" s="25">
        <f t="shared" si="45"/>
        <v>0</v>
      </c>
      <c r="AH116" s="25">
        <f t="shared" si="46"/>
        <v>0</v>
      </c>
      <c r="AI116" s="25">
        <f t="shared" si="47"/>
        <v>0</v>
      </c>
      <c r="AJ116" s="25">
        <f t="shared" si="48"/>
        <v>0</v>
      </c>
      <c r="AK116" s="25">
        <f t="shared" si="49"/>
        <v>0</v>
      </c>
      <c r="AL116" s="25">
        <f t="shared" si="50"/>
        <v>0</v>
      </c>
      <c r="AM116" s="25">
        <f t="shared" si="51"/>
        <v>0</v>
      </c>
    </row>
    <row r="117" spans="1:39" x14ac:dyDescent="0.3">
      <c r="A117" s="4">
        <f t="shared" si="56"/>
        <v>108</v>
      </c>
      <c r="B117">
        <v>52.345234752893461</v>
      </c>
      <c r="C117" s="5">
        <f t="shared" si="32"/>
        <v>11</v>
      </c>
      <c r="D117" s="6">
        <f t="shared" si="52"/>
        <v>-5.8000000000000031E-2</v>
      </c>
      <c r="E117" s="7">
        <f t="shared" si="33"/>
        <v>87232.438618268163</v>
      </c>
      <c r="F117" s="7">
        <f t="shared" si="34"/>
        <v>150814.3327188715</v>
      </c>
      <c r="G117" s="7">
        <f t="shared" si="35"/>
        <v>0</v>
      </c>
      <c r="H117" s="7">
        <f t="shared" si="62"/>
        <v>100000</v>
      </c>
      <c r="I117" s="7">
        <f t="shared" si="36"/>
        <v>150814.3327188715</v>
      </c>
      <c r="J117" s="14"/>
      <c r="K117" s="18"/>
      <c r="L117" s="7">
        <f t="shared" si="37"/>
        <v>0</v>
      </c>
      <c r="M117" s="7">
        <f t="shared" si="38"/>
        <v>0</v>
      </c>
      <c r="N117" s="14"/>
      <c r="O117" s="13"/>
      <c r="P117" s="7">
        <f t="shared" si="39"/>
        <v>127554.36013828771</v>
      </c>
      <c r="Q117" s="12">
        <f t="shared" si="57"/>
        <v>107</v>
      </c>
      <c r="R117" s="9">
        <v>52.345234752893461</v>
      </c>
      <c r="S117" s="11">
        <f t="shared" si="60"/>
        <v>-5.8000000000000031E-2</v>
      </c>
      <c r="T117" s="10">
        <f t="shared" si="53"/>
        <v>1305244.7787964977</v>
      </c>
      <c r="U117" s="10">
        <f t="shared" si="61"/>
        <v>1696409.0206989485</v>
      </c>
      <c r="V117" s="10">
        <f t="shared" si="54"/>
        <v>1000</v>
      </c>
      <c r="W117" s="10">
        <f t="shared" si="55"/>
        <v>587105.61333534098</v>
      </c>
      <c r="X117" s="9">
        <f t="shared" si="40"/>
        <v>19.103935720619219</v>
      </c>
      <c r="Y117" s="9">
        <f t="shared" si="58"/>
        <v>32427.192823031954</v>
      </c>
      <c r="AA117" s="10">
        <f t="shared" si="41"/>
        <v>7542.4257517795395</v>
      </c>
      <c r="AB117" s="10">
        <f t="shared" si="59"/>
        <v>814581.98119219113</v>
      </c>
      <c r="AC117" s="23"/>
      <c r="AD117" s="25">
        <f t="shared" si="42"/>
        <v>-7542.4257517795395</v>
      </c>
      <c r="AE117" s="25">
        <f t="shared" si="43"/>
        <v>-7542.4257517795395</v>
      </c>
      <c r="AF117" s="25">
        <f t="shared" si="44"/>
        <v>0</v>
      </c>
      <c r="AG117" s="25">
        <f t="shared" si="45"/>
        <v>0</v>
      </c>
      <c r="AH117" s="25">
        <f t="shared" si="46"/>
        <v>0</v>
      </c>
      <c r="AI117" s="25">
        <f t="shared" si="47"/>
        <v>0</v>
      </c>
      <c r="AJ117" s="25">
        <f t="shared" si="48"/>
        <v>0</v>
      </c>
      <c r="AK117" s="25">
        <f t="shared" si="49"/>
        <v>0</v>
      </c>
      <c r="AL117" s="25">
        <f t="shared" si="50"/>
        <v>0</v>
      </c>
      <c r="AM117" s="25">
        <f t="shared" si="51"/>
        <v>0</v>
      </c>
    </row>
    <row r="118" spans="1:39" x14ac:dyDescent="0.3">
      <c r="A118" s="4">
        <f t="shared" si="56"/>
        <v>109</v>
      </c>
      <c r="B118">
        <v>53.339794213198431</v>
      </c>
      <c r="C118" s="5">
        <f t="shared" si="32"/>
        <v>12</v>
      </c>
      <c r="D118" s="6">
        <f t="shared" si="52"/>
        <v>1.8999999999999889E-2</v>
      </c>
      <c r="E118" s="7">
        <f t="shared" si="33"/>
        <v>95564.654906464842</v>
      </c>
      <c r="F118" s="7">
        <f t="shared" si="34"/>
        <v>153679.80504053005</v>
      </c>
      <c r="G118" s="7">
        <f t="shared" si="35"/>
        <v>0</v>
      </c>
      <c r="H118" s="7">
        <f t="shared" si="62"/>
        <v>100000</v>
      </c>
      <c r="I118" s="7">
        <f t="shared" si="36"/>
        <v>153679.80504053005</v>
      </c>
      <c r="J118" s="14"/>
      <c r="K118" s="18"/>
      <c r="L118" s="7">
        <f t="shared" si="37"/>
        <v>0</v>
      </c>
      <c r="M118" s="7">
        <f t="shared" si="38"/>
        <v>0</v>
      </c>
      <c r="N118" s="14"/>
      <c r="O118" s="13"/>
      <c r="P118" s="7">
        <f t="shared" si="39"/>
        <v>129977.89298091516</v>
      </c>
      <c r="Q118" s="12">
        <f t="shared" si="57"/>
        <v>108</v>
      </c>
      <c r="R118" s="9">
        <v>53.339794213198431</v>
      </c>
      <c r="S118" s="11">
        <f t="shared" si="60"/>
        <v>1.8999999999999889E-2</v>
      </c>
      <c r="T118" s="10">
        <f t="shared" si="53"/>
        <v>1323727.0979195132</v>
      </c>
      <c r="U118" s="10">
        <f t="shared" si="61"/>
        <v>1729659.7920922283</v>
      </c>
      <c r="V118" s="10">
        <f t="shared" si="54"/>
        <v>1000</v>
      </c>
      <c r="W118" s="10">
        <f t="shared" si="55"/>
        <v>588105.61333534098</v>
      </c>
      <c r="X118" s="9">
        <f t="shared" si="40"/>
        <v>18.747728872050267</v>
      </c>
      <c r="Y118" s="9">
        <f t="shared" si="58"/>
        <v>32445.940551904005</v>
      </c>
      <c r="AA118" s="10">
        <f t="shared" si="41"/>
        <v>7542.4257517795395</v>
      </c>
      <c r="AB118" s="10">
        <f t="shared" si="59"/>
        <v>822124.40694397071</v>
      </c>
      <c r="AC118" s="23"/>
      <c r="AD118" s="25">
        <f t="shared" si="42"/>
        <v>-7542.4257517795395</v>
      </c>
      <c r="AE118" s="25">
        <f t="shared" si="43"/>
        <v>-7542.4257517795395</v>
      </c>
      <c r="AF118" s="25">
        <f t="shared" si="44"/>
        <v>0</v>
      </c>
      <c r="AG118" s="25">
        <f t="shared" si="45"/>
        <v>0</v>
      </c>
      <c r="AH118" s="25">
        <f t="shared" si="46"/>
        <v>0</v>
      </c>
      <c r="AI118" s="25">
        <f t="shared" si="47"/>
        <v>0</v>
      </c>
      <c r="AJ118" s="25">
        <f t="shared" si="48"/>
        <v>0</v>
      </c>
      <c r="AK118" s="25">
        <f t="shared" si="49"/>
        <v>0</v>
      </c>
      <c r="AL118" s="25">
        <f t="shared" si="50"/>
        <v>0</v>
      </c>
      <c r="AM118" s="25">
        <f t="shared" si="51"/>
        <v>0</v>
      </c>
    </row>
    <row r="119" spans="1:39" x14ac:dyDescent="0.3">
      <c r="A119" s="4">
        <f t="shared" si="56"/>
        <v>110</v>
      </c>
      <c r="B119">
        <v>52.166318740508068</v>
      </c>
      <c r="C119" s="5">
        <f t="shared" si="32"/>
        <v>13</v>
      </c>
      <c r="D119" s="6">
        <f t="shared" si="52"/>
        <v>-2.1999999999999957E-2</v>
      </c>
      <c r="E119" s="7">
        <f t="shared" si="33"/>
        <v>103966.30633039618</v>
      </c>
      <c r="F119" s="7">
        <f t="shared" si="34"/>
        <v>150298.84932963841</v>
      </c>
      <c r="G119" s="7">
        <f t="shared" si="35"/>
        <v>0</v>
      </c>
      <c r="H119" s="7">
        <f t="shared" si="62"/>
        <v>100000</v>
      </c>
      <c r="I119" s="7">
        <f t="shared" si="36"/>
        <v>150298.84932963841</v>
      </c>
      <c r="J119" s="14"/>
      <c r="K119" s="18"/>
      <c r="L119" s="7">
        <f t="shared" si="37"/>
        <v>0</v>
      </c>
      <c r="M119" s="7">
        <f t="shared" si="38"/>
        <v>0</v>
      </c>
      <c r="N119" s="14"/>
      <c r="O119" s="13"/>
      <c r="P119" s="7">
        <f t="shared" si="39"/>
        <v>127118.37933533503</v>
      </c>
      <c r="Q119" s="12">
        <f t="shared" si="57"/>
        <v>109</v>
      </c>
      <c r="R119" s="9">
        <v>52.166318740508068</v>
      </c>
      <c r="S119" s="11">
        <f t="shared" si="60"/>
        <v>-2.1999999999999957E-2</v>
      </c>
      <c r="T119" s="10">
        <f t="shared" si="53"/>
        <v>1342363.4363685525</v>
      </c>
      <c r="U119" s="10">
        <f t="shared" si="61"/>
        <v>1692585.2766661996</v>
      </c>
      <c r="V119" s="10">
        <f t="shared" si="54"/>
        <v>1000</v>
      </c>
      <c r="W119" s="10">
        <f t="shared" si="55"/>
        <v>589105.61333534098</v>
      </c>
      <c r="X119" s="9">
        <f t="shared" si="40"/>
        <v>19.169456924386775</v>
      </c>
      <c r="Y119" s="9">
        <f t="shared" si="58"/>
        <v>32465.110008828393</v>
      </c>
      <c r="AA119" s="10">
        <f t="shared" si="41"/>
        <v>7542.4257517795395</v>
      </c>
      <c r="AB119" s="10">
        <f t="shared" si="59"/>
        <v>829666.83269575029</v>
      </c>
      <c r="AC119" s="23"/>
      <c r="AD119" s="25">
        <f t="shared" si="42"/>
        <v>-7542.4257517795395</v>
      </c>
      <c r="AE119" s="25">
        <f t="shared" si="43"/>
        <v>-7542.4257517795395</v>
      </c>
      <c r="AF119" s="25">
        <f t="shared" si="44"/>
        <v>0</v>
      </c>
      <c r="AG119" s="25">
        <f t="shared" si="45"/>
        <v>0</v>
      </c>
      <c r="AH119" s="25">
        <f t="shared" si="46"/>
        <v>0</v>
      </c>
      <c r="AI119" s="25">
        <f t="shared" si="47"/>
        <v>0</v>
      </c>
      <c r="AJ119" s="25">
        <f t="shared" si="48"/>
        <v>0</v>
      </c>
      <c r="AK119" s="25">
        <f t="shared" si="49"/>
        <v>0</v>
      </c>
      <c r="AL119" s="25">
        <f t="shared" si="50"/>
        <v>0</v>
      </c>
      <c r="AM119" s="25">
        <f t="shared" si="51"/>
        <v>0</v>
      </c>
    </row>
    <row r="120" spans="1:39" x14ac:dyDescent="0.3">
      <c r="A120" s="4">
        <f t="shared" si="56"/>
        <v>111</v>
      </c>
      <c r="B120">
        <v>56.078792646046168</v>
      </c>
      <c r="C120" s="5">
        <f t="shared" si="32"/>
        <v>14</v>
      </c>
      <c r="D120" s="6">
        <f t="shared" si="52"/>
        <v>7.49999999999999E-2</v>
      </c>
      <c r="E120" s="7">
        <f t="shared" si="33"/>
        <v>112437.97151619391</v>
      </c>
      <c r="F120" s="7">
        <f t="shared" si="34"/>
        <v>161571.26302936129</v>
      </c>
      <c r="G120" s="7">
        <f t="shared" si="35"/>
        <v>0</v>
      </c>
      <c r="H120" s="7">
        <f t="shared" si="62"/>
        <v>100000</v>
      </c>
      <c r="I120" s="7">
        <f t="shared" si="36"/>
        <v>161571.26302936129</v>
      </c>
      <c r="J120" s="14"/>
      <c r="K120" s="18"/>
      <c r="L120" s="7">
        <f t="shared" si="37"/>
        <v>0</v>
      </c>
      <c r="M120" s="7">
        <f t="shared" si="38"/>
        <v>0</v>
      </c>
      <c r="N120" s="14"/>
      <c r="O120" s="13"/>
      <c r="P120" s="7">
        <f t="shared" si="39"/>
        <v>136652.25778548516</v>
      </c>
      <c r="Q120" s="12">
        <f t="shared" si="57"/>
        <v>110</v>
      </c>
      <c r="R120" s="9">
        <v>56.078792646046168</v>
      </c>
      <c r="S120" s="11">
        <f t="shared" si="60"/>
        <v>7.49999999999999E-2</v>
      </c>
      <c r="T120" s="10">
        <f t="shared" si="53"/>
        <v>1361155.0776380021</v>
      </c>
      <c r="U120" s="10">
        <f t="shared" si="61"/>
        <v>1820604.1724161645</v>
      </c>
      <c r="V120" s="10">
        <f t="shared" si="54"/>
        <v>1000</v>
      </c>
      <c r="W120" s="10">
        <f t="shared" si="55"/>
        <v>590105.61333534098</v>
      </c>
      <c r="X120" s="9">
        <f t="shared" si="40"/>
        <v>17.832052952917934</v>
      </c>
      <c r="Y120" s="9">
        <f t="shared" si="58"/>
        <v>32482.942061781312</v>
      </c>
      <c r="AA120" s="10">
        <f t="shared" si="41"/>
        <v>7542.4257517795395</v>
      </c>
      <c r="AB120" s="10">
        <f t="shared" si="59"/>
        <v>837209.25844752986</v>
      </c>
      <c r="AC120" s="23"/>
      <c r="AD120" s="25">
        <f t="shared" si="42"/>
        <v>-7542.4257517795395</v>
      </c>
      <c r="AE120" s="25">
        <f t="shared" si="43"/>
        <v>-7542.4257517795395</v>
      </c>
      <c r="AF120" s="25">
        <f t="shared" si="44"/>
        <v>0</v>
      </c>
      <c r="AG120" s="25">
        <f t="shared" si="45"/>
        <v>0</v>
      </c>
      <c r="AH120" s="25">
        <f t="shared" si="46"/>
        <v>0</v>
      </c>
      <c r="AI120" s="25">
        <f t="shared" si="47"/>
        <v>0</v>
      </c>
      <c r="AJ120" s="25">
        <f t="shared" si="48"/>
        <v>0</v>
      </c>
      <c r="AK120" s="25">
        <f t="shared" si="49"/>
        <v>0</v>
      </c>
      <c r="AL120" s="25">
        <f t="shared" si="50"/>
        <v>0</v>
      </c>
      <c r="AM120" s="25">
        <f t="shared" si="51"/>
        <v>0</v>
      </c>
    </row>
    <row r="121" spans="1:39" x14ac:dyDescent="0.3">
      <c r="A121" s="4">
        <f t="shared" si="56"/>
        <v>112</v>
      </c>
      <c r="B121">
        <v>61.350199154774515</v>
      </c>
      <c r="C121" s="5">
        <f t="shared" si="32"/>
        <v>15</v>
      </c>
      <c r="D121" s="6">
        <f t="shared" si="52"/>
        <v>9.4000000000000139E-2</v>
      </c>
      <c r="E121" s="7">
        <f t="shared" si="33"/>
        <v>120980.23391187321</v>
      </c>
      <c r="F121" s="7">
        <f t="shared" si="34"/>
        <v>176758.96175412126</v>
      </c>
      <c r="G121" s="7">
        <f t="shared" si="35"/>
        <v>0</v>
      </c>
      <c r="H121" s="7">
        <f t="shared" si="62"/>
        <v>100000</v>
      </c>
      <c r="I121" s="7">
        <f t="shared" si="36"/>
        <v>176758.96175412126</v>
      </c>
      <c r="J121" s="14"/>
      <c r="K121" s="18"/>
      <c r="L121" s="7">
        <f t="shared" si="37"/>
        <v>0</v>
      </c>
      <c r="M121" s="7">
        <f t="shared" si="38"/>
        <v>0</v>
      </c>
      <c r="N121" s="14"/>
      <c r="O121" s="13"/>
      <c r="P121" s="7">
        <f t="shared" si="39"/>
        <v>149497.57001732077</v>
      </c>
      <c r="Q121" s="12">
        <f t="shared" si="57"/>
        <v>111</v>
      </c>
      <c r="R121" s="9">
        <v>61.350199154774515</v>
      </c>
      <c r="S121" s="11">
        <f t="shared" si="60"/>
        <v>9.4000000000000139E-2</v>
      </c>
      <c r="T121" s="10">
        <f t="shared" si="53"/>
        <v>1380103.3159180295</v>
      </c>
      <c r="U121" s="10">
        <f t="shared" si="61"/>
        <v>1992834.9646232841</v>
      </c>
      <c r="V121" s="10">
        <f t="shared" si="54"/>
        <v>1000</v>
      </c>
      <c r="W121" s="10">
        <f t="shared" si="55"/>
        <v>591105.61333534098</v>
      </c>
      <c r="X121" s="9">
        <f t="shared" si="40"/>
        <v>16.299865587676354</v>
      </c>
      <c r="Y121" s="9">
        <f t="shared" si="58"/>
        <v>32499.241927368988</v>
      </c>
      <c r="AA121" s="10">
        <f t="shared" si="41"/>
        <v>7542.4257517795395</v>
      </c>
      <c r="AB121" s="10">
        <f t="shared" si="59"/>
        <v>844751.68419930944</v>
      </c>
      <c r="AC121" s="23"/>
      <c r="AD121" s="25">
        <f t="shared" si="42"/>
        <v>-7542.4257517795395</v>
      </c>
      <c r="AE121" s="25">
        <f t="shared" si="43"/>
        <v>-7542.4257517795395</v>
      </c>
      <c r="AF121" s="25">
        <f t="shared" si="44"/>
        <v>0</v>
      </c>
      <c r="AG121" s="25">
        <f t="shared" si="45"/>
        <v>0</v>
      </c>
      <c r="AH121" s="25">
        <f t="shared" si="46"/>
        <v>0</v>
      </c>
      <c r="AI121" s="25">
        <f t="shared" si="47"/>
        <v>0</v>
      </c>
      <c r="AJ121" s="25">
        <f t="shared" si="48"/>
        <v>0</v>
      </c>
      <c r="AK121" s="25">
        <f t="shared" si="49"/>
        <v>0</v>
      </c>
      <c r="AL121" s="25">
        <f t="shared" si="50"/>
        <v>0</v>
      </c>
      <c r="AM121" s="25">
        <f t="shared" si="51"/>
        <v>0</v>
      </c>
    </row>
    <row r="122" spans="1:39" x14ac:dyDescent="0.3">
      <c r="A122" s="4">
        <f t="shared" si="56"/>
        <v>113</v>
      </c>
      <c r="B122">
        <v>54.356276451130221</v>
      </c>
      <c r="C122" s="5">
        <f t="shared" si="32"/>
        <v>16</v>
      </c>
      <c r="D122" s="6">
        <f t="shared" si="52"/>
        <v>-0.11399999999999999</v>
      </c>
      <c r="E122" s="7">
        <f t="shared" si="33"/>
        <v>129593.6818275165</v>
      </c>
      <c r="F122" s="7">
        <f t="shared" si="34"/>
        <v>156608.44011415145</v>
      </c>
      <c r="G122" s="7">
        <f t="shared" si="35"/>
        <v>0</v>
      </c>
      <c r="H122" s="7">
        <f t="shared" si="62"/>
        <v>100000</v>
      </c>
      <c r="I122" s="7">
        <f t="shared" si="36"/>
        <v>156608.44011415145</v>
      </c>
      <c r="J122" s="14"/>
      <c r="K122" s="18"/>
      <c r="L122" s="7">
        <f t="shared" si="37"/>
        <v>0</v>
      </c>
      <c r="M122" s="7">
        <f t="shared" si="38"/>
        <v>0</v>
      </c>
      <c r="N122" s="14"/>
      <c r="O122" s="13"/>
      <c r="P122" s="7">
        <f t="shared" si="39"/>
        <v>132454.8470353462</v>
      </c>
      <c r="Q122" s="12">
        <f t="shared" si="57"/>
        <v>112</v>
      </c>
      <c r="R122" s="9">
        <v>54.356276451130221</v>
      </c>
      <c r="S122" s="11">
        <f t="shared" si="60"/>
        <v>-0.11399999999999999</v>
      </c>
      <c r="T122" s="10">
        <f t="shared" si="53"/>
        <v>1399209.4561837243</v>
      </c>
      <c r="U122" s="10">
        <f t="shared" si="61"/>
        <v>1766537.7786562296</v>
      </c>
      <c r="V122" s="10">
        <f t="shared" si="54"/>
        <v>1000</v>
      </c>
      <c r="W122" s="10">
        <f t="shared" si="55"/>
        <v>592105.61333534098</v>
      </c>
      <c r="X122" s="9">
        <f t="shared" si="40"/>
        <v>18.397139489476697</v>
      </c>
      <c r="Y122" s="9">
        <f t="shared" si="58"/>
        <v>32517.639066858465</v>
      </c>
      <c r="AA122" s="10">
        <f t="shared" si="41"/>
        <v>7542.4257517795395</v>
      </c>
      <c r="AB122" s="10">
        <f t="shared" si="59"/>
        <v>852294.10995108902</v>
      </c>
      <c r="AC122" s="23"/>
      <c r="AD122" s="25">
        <f t="shared" si="42"/>
        <v>-7542.4257517795395</v>
      </c>
      <c r="AE122" s="25">
        <f t="shared" si="43"/>
        <v>-7542.4257517795395</v>
      </c>
      <c r="AF122" s="25">
        <f t="shared" si="44"/>
        <v>0</v>
      </c>
      <c r="AG122" s="25">
        <f t="shared" si="45"/>
        <v>0</v>
      </c>
      <c r="AH122" s="25">
        <f t="shared" si="46"/>
        <v>0</v>
      </c>
      <c r="AI122" s="25">
        <f t="shared" si="47"/>
        <v>0</v>
      </c>
      <c r="AJ122" s="25">
        <f t="shared" si="48"/>
        <v>0</v>
      </c>
      <c r="AK122" s="25">
        <f t="shared" si="49"/>
        <v>0</v>
      </c>
      <c r="AL122" s="25">
        <f t="shared" si="50"/>
        <v>0</v>
      </c>
      <c r="AM122" s="25">
        <f t="shared" si="51"/>
        <v>0</v>
      </c>
    </row>
    <row r="123" spans="1:39" x14ac:dyDescent="0.3">
      <c r="A123" s="4">
        <f t="shared" si="56"/>
        <v>114</v>
      </c>
      <c r="B123">
        <v>62.292292812995228</v>
      </c>
      <c r="C123" s="5">
        <f t="shared" si="32"/>
        <v>17</v>
      </c>
      <c r="D123" s="6">
        <f t="shared" si="52"/>
        <v>0.14599999999999991</v>
      </c>
      <c r="E123" s="7">
        <f t="shared" si="33"/>
        <v>138278.90847579006</v>
      </c>
      <c r="F123" s="7">
        <f t="shared" si="34"/>
        <v>179473.27237081755</v>
      </c>
      <c r="G123" s="7">
        <f t="shared" si="35"/>
        <v>0</v>
      </c>
      <c r="H123" s="7">
        <f t="shared" si="62"/>
        <v>100000</v>
      </c>
      <c r="I123" s="7">
        <f t="shared" si="36"/>
        <v>179473.27237081755</v>
      </c>
      <c r="J123" s="14"/>
      <c r="K123" s="18"/>
      <c r="L123" s="7">
        <f t="shared" si="37"/>
        <v>0</v>
      </c>
      <c r="M123" s="7">
        <f t="shared" si="38"/>
        <v>0</v>
      </c>
      <c r="N123" s="14"/>
      <c r="O123" s="13"/>
      <c r="P123" s="7">
        <f t="shared" si="39"/>
        <v>151793.25470250673</v>
      </c>
      <c r="Q123" s="12">
        <f t="shared" si="57"/>
        <v>113</v>
      </c>
      <c r="R123" s="9">
        <v>62.292292812995228</v>
      </c>
      <c r="S123" s="11">
        <f t="shared" si="60"/>
        <v>0.14599999999999991</v>
      </c>
      <c r="T123" s="10">
        <f t="shared" si="53"/>
        <v>1418474.8142849661</v>
      </c>
      <c r="U123" s="10">
        <f t="shared" si="61"/>
        <v>2025598.2943400389</v>
      </c>
      <c r="V123" s="10">
        <f t="shared" si="54"/>
        <v>1000</v>
      </c>
      <c r="W123" s="10">
        <f t="shared" si="55"/>
        <v>593105.61333534098</v>
      </c>
      <c r="X123" s="9">
        <f t="shared" si="40"/>
        <v>16.053350339857502</v>
      </c>
      <c r="Y123" s="9">
        <f t="shared" si="58"/>
        <v>32533.692417198323</v>
      </c>
      <c r="AA123" s="10">
        <f t="shared" si="41"/>
        <v>7542.4257517795395</v>
      </c>
      <c r="AB123" s="10">
        <f t="shared" si="59"/>
        <v>859836.5357028686</v>
      </c>
      <c r="AC123" s="23"/>
      <c r="AD123" s="25">
        <f t="shared" si="42"/>
        <v>-7542.4257517795395</v>
      </c>
      <c r="AE123" s="25">
        <f t="shared" si="43"/>
        <v>-7542.4257517795395</v>
      </c>
      <c r="AF123" s="25">
        <f t="shared" si="44"/>
        <v>0</v>
      </c>
      <c r="AG123" s="25">
        <f t="shared" si="45"/>
        <v>0</v>
      </c>
      <c r="AH123" s="25">
        <f t="shared" si="46"/>
        <v>0</v>
      </c>
      <c r="AI123" s="25">
        <f t="shared" si="47"/>
        <v>0</v>
      </c>
      <c r="AJ123" s="25">
        <f t="shared" si="48"/>
        <v>0</v>
      </c>
      <c r="AK123" s="25">
        <f t="shared" si="49"/>
        <v>0</v>
      </c>
      <c r="AL123" s="25">
        <f t="shared" si="50"/>
        <v>0</v>
      </c>
      <c r="AM123" s="25">
        <f t="shared" si="51"/>
        <v>0</v>
      </c>
    </row>
    <row r="124" spans="1:39" x14ac:dyDescent="0.3">
      <c r="A124" s="4">
        <f t="shared" si="56"/>
        <v>115</v>
      </c>
      <c r="B124">
        <v>56.312232702947689</v>
      </c>
      <c r="C124" s="5">
        <f t="shared" si="32"/>
        <v>18</v>
      </c>
      <c r="D124" s="6">
        <f t="shared" si="52"/>
        <v>-9.599999999999996E-2</v>
      </c>
      <c r="E124" s="7">
        <f t="shared" si="33"/>
        <v>147036.5120127995</v>
      </c>
      <c r="F124" s="7">
        <f t="shared" si="34"/>
        <v>162243.83822321906</v>
      </c>
      <c r="G124" s="7">
        <f t="shared" si="35"/>
        <v>0</v>
      </c>
      <c r="H124" s="7">
        <f t="shared" si="62"/>
        <v>100000</v>
      </c>
      <c r="I124" s="7">
        <f t="shared" si="36"/>
        <v>162243.83822321906</v>
      </c>
      <c r="J124" s="14"/>
      <c r="K124" s="18"/>
      <c r="L124" s="7">
        <f t="shared" si="37"/>
        <v>0</v>
      </c>
      <c r="M124" s="7">
        <f t="shared" si="38"/>
        <v>0</v>
      </c>
      <c r="N124" s="14"/>
      <c r="O124" s="13"/>
      <c r="P124" s="7">
        <f t="shared" si="39"/>
        <v>137221.1022510661</v>
      </c>
      <c r="Q124" s="12">
        <f t="shared" si="57"/>
        <v>114</v>
      </c>
      <c r="R124" s="9">
        <v>56.312232702947689</v>
      </c>
      <c r="S124" s="11">
        <f t="shared" si="60"/>
        <v>-9.599999999999996E-2</v>
      </c>
      <c r="T124" s="10">
        <f t="shared" si="53"/>
        <v>1437900.7170370524</v>
      </c>
      <c r="U124" s="10">
        <f t="shared" si="61"/>
        <v>1832044.8580833953</v>
      </c>
      <c r="V124" s="10">
        <f t="shared" si="54"/>
        <v>1000</v>
      </c>
      <c r="W124" s="10">
        <f t="shared" si="55"/>
        <v>594105.61333534098</v>
      </c>
      <c r="X124" s="9">
        <f t="shared" si="40"/>
        <v>17.758130906922016</v>
      </c>
      <c r="Y124" s="9">
        <f t="shared" si="58"/>
        <v>32551.450548105244</v>
      </c>
      <c r="AA124" s="10">
        <f t="shared" si="41"/>
        <v>7542.4257517795395</v>
      </c>
      <c r="AB124" s="10">
        <f t="shared" si="59"/>
        <v>867378.96145464818</v>
      </c>
      <c r="AC124" s="23"/>
      <c r="AD124" s="25">
        <f t="shared" si="42"/>
        <v>-7542.4257517795395</v>
      </c>
      <c r="AE124" s="25">
        <f t="shared" si="43"/>
        <v>-7542.4257517795395</v>
      </c>
      <c r="AF124" s="25">
        <f t="shared" si="44"/>
        <v>0</v>
      </c>
      <c r="AG124" s="25">
        <f t="shared" si="45"/>
        <v>0</v>
      </c>
      <c r="AH124" s="25">
        <f t="shared" si="46"/>
        <v>0</v>
      </c>
      <c r="AI124" s="25">
        <f t="shared" si="47"/>
        <v>0</v>
      </c>
      <c r="AJ124" s="25">
        <f t="shared" si="48"/>
        <v>0</v>
      </c>
      <c r="AK124" s="25">
        <f t="shared" si="49"/>
        <v>0</v>
      </c>
      <c r="AL124" s="25">
        <f t="shared" si="50"/>
        <v>0</v>
      </c>
      <c r="AM124" s="25">
        <f t="shared" si="51"/>
        <v>0</v>
      </c>
    </row>
    <row r="125" spans="1:39" x14ac:dyDescent="0.3">
      <c r="A125" s="4">
        <f t="shared" si="56"/>
        <v>116</v>
      </c>
      <c r="B125">
        <v>57.663726287818434</v>
      </c>
      <c r="C125" s="5">
        <f t="shared" si="32"/>
        <v>19</v>
      </c>
      <c r="D125" s="6">
        <f t="shared" si="52"/>
        <v>2.4000000000000011E-2</v>
      </c>
      <c r="E125" s="7">
        <f t="shared" si="33"/>
        <v>155867.09557928378</v>
      </c>
      <c r="F125" s="7">
        <f t="shared" si="34"/>
        <v>166137.69034057632</v>
      </c>
      <c r="G125" s="7">
        <f t="shared" si="35"/>
        <v>0</v>
      </c>
      <c r="H125" s="7">
        <f t="shared" si="62"/>
        <v>100000</v>
      </c>
      <c r="I125" s="7">
        <f t="shared" si="36"/>
        <v>166137.69034057632</v>
      </c>
      <c r="J125" s="14"/>
      <c r="K125" s="18"/>
      <c r="L125" s="7">
        <f t="shared" si="37"/>
        <v>0</v>
      </c>
      <c r="M125" s="7">
        <f t="shared" si="38"/>
        <v>0</v>
      </c>
      <c r="N125" s="14"/>
      <c r="O125" s="13"/>
      <c r="P125" s="7">
        <f t="shared" si="39"/>
        <v>140514.40870509169</v>
      </c>
      <c r="Q125" s="12">
        <f t="shared" si="57"/>
        <v>115</v>
      </c>
      <c r="R125" s="9">
        <v>57.663726287818434</v>
      </c>
      <c r="S125" s="11">
        <f t="shared" si="60"/>
        <v>2.4000000000000011E-2</v>
      </c>
      <c r="T125" s="10">
        <f t="shared" si="53"/>
        <v>1457488.5023120719</v>
      </c>
      <c r="U125" s="10">
        <f t="shared" si="61"/>
        <v>1877037.9346773969</v>
      </c>
      <c r="V125" s="10">
        <f t="shared" si="54"/>
        <v>1000</v>
      </c>
      <c r="W125" s="10">
        <f t="shared" si="55"/>
        <v>595105.61333534098</v>
      </c>
      <c r="X125" s="9">
        <f t="shared" si="40"/>
        <v>17.34192471379103</v>
      </c>
      <c r="Y125" s="9">
        <f t="shared" si="58"/>
        <v>32568.792472819034</v>
      </c>
      <c r="AA125" s="10">
        <f t="shared" si="41"/>
        <v>7542.4257517795395</v>
      </c>
      <c r="AB125" s="10">
        <f t="shared" si="59"/>
        <v>874921.38720642775</v>
      </c>
      <c r="AC125" s="23"/>
      <c r="AD125" s="25">
        <f t="shared" si="42"/>
        <v>-7542.4257517795395</v>
      </c>
      <c r="AE125" s="25">
        <f t="shared" si="43"/>
        <v>-7542.4257517795395</v>
      </c>
      <c r="AF125" s="25">
        <f t="shared" si="44"/>
        <v>0</v>
      </c>
      <c r="AG125" s="25">
        <f t="shared" si="45"/>
        <v>0</v>
      </c>
      <c r="AH125" s="25">
        <f t="shared" si="46"/>
        <v>0</v>
      </c>
      <c r="AI125" s="25">
        <f t="shared" si="47"/>
        <v>0</v>
      </c>
      <c r="AJ125" s="25">
        <f t="shared" si="48"/>
        <v>0</v>
      </c>
      <c r="AK125" s="25">
        <f t="shared" si="49"/>
        <v>0</v>
      </c>
      <c r="AL125" s="25">
        <f t="shared" si="50"/>
        <v>0</v>
      </c>
      <c r="AM125" s="25">
        <f t="shared" si="51"/>
        <v>0</v>
      </c>
    </row>
    <row r="126" spans="1:39" x14ac:dyDescent="0.3">
      <c r="A126" s="4">
        <f t="shared" si="56"/>
        <v>117</v>
      </c>
      <c r="B126">
        <v>58.817000813574808</v>
      </c>
      <c r="C126" s="5">
        <f t="shared" si="32"/>
        <v>20</v>
      </c>
      <c r="D126" s="6">
        <f t="shared" si="52"/>
        <v>2.000000000000008E-2</v>
      </c>
      <c r="E126" s="7">
        <f t="shared" si="33"/>
        <v>164771.2673421553</v>
      </c>
      <c r="F126" s="7">
        <f t="shared" si="34"/>
        <v>169460.44414738784</v>
      </c>
      <c r="G126" s="7">
        <f t="shared" si="35"/>
        <v>0</v>
      </c>
      <c r="H126" s="7">
        <f t="shared" si="62"/>
        <v>100000</v>
      </c>
      <c r="I126" s="7">
        <f t="shared" si="36"/>
        <v>169460.44414738784</v>
      </c>
      <c r="J126" s="14"/>
      <c r="K126" s="18"/>
      <c r="L126" s="7">
        <f t="shared" si="37"/>
        <v>0</v>
      </c>
      <c r="M126" s="7">
        <f t="shared" si="38"/>
        <v>0</v>
      </c>
      <c r="N126" s="14"/>
      <c r="O126" s="13"/>
      <c r="P126" s="7">
        <f t="shared" si="39"/>
        <v>143324.69687919354</v>
      </c>
      <c r="Q126" s="12">
        <f t="shared" si="57"/>
        <v>116</v>
      </c>
      <c r="R126" s="9">
        <v>58.817000813574808</v>
      </c>
      <c r="S126" s="11">
        <f t="shared" si="60"/>
        <v>2.000000000000008E-2</v>
      </c>
      <c r="T126" s="10">
        <f t="shared" si="53"/>
        <v>1477239.5191310495</v>
      </c>
      <c r="U126" s="10">
        <f t="shared" si="61"/>
        <v>1915598.6933709448</v>
      </c>
      <c r="V126" s="10">
        <f t="shared" si="54"/>
        <v>1000</v>
      </c>
      <c r="W126" s="10">
        <f t="shared" si="55"/>
        <v>596105.61333534098</v>
      </c>
      <c r="X126" s="9">
        <f t="shared" si="40"/>
        <v>17.001886974304931</v>
      </c>
      <c r="Y126" s="9">
        <f t="shared" si="58"/>
        <v>32585.794359793337</v>
      </c>
      <c r="AA126" s="10">
        <f t="shared" si="41"/>
        <v>7542.4257517795395</v>
      </c>
      <c r="AB126" s="10">
        <f t="shared" si="59"/>
        <v>882463.81295820733</v>
      </c>
      <c r="AC126" s="23"/>
      <c r="AD126" s="25">
        <f t="shared" si="42"/>
        <v>-7542.4257517795395</v>
      </c>
      <c r="AE126" s="25">
        <f t="shared" si="43"/>
        <v>-7542.4257517795395</v>
      </c>
      <c r="AF126" s="25">
        <f t="shared" si="44"/>
        <v>0</v>
      </c>
      <c r="AG126" s="25">
        <f t="shared" si="45"/>
        <v>0</v>
      </c>
      <c r="AH126" s="25">
        <f t="shared" si="46"/>
        <v>0</v>
      </c>
      <c r="AI126" s="25">
        <f t="shared" si="47"/>
        <v>0</v>
      </c>
      <c r="AJ126" s="25">
        <f t="shared" si="48"/>
        <v>0</v>
      </c>
      <c r="AK126" s="25">
        <f t="shared" si="49"/>
        <v>0</v>
      </c>
      <c r="AL126" s="25">
        <f t="shared" si="50"/>
        <v>0</v>
      </c>
      <c r="AM126" s="25">
        <f t="shared" si="51"/>
        <v>0</v>
      </c>
    </row>
    <row r="127" spans="1:39" x14ac:dyDescent="0.3">
      <c r="A127" s="4">
        <f t="shared" si="56"/>
        <v>118</v>
      </c>
      <c r="B127">
        <v>58.699366811947655</v>
      </c>
      <c r="C127" s="5">
        <f t="shared" si="32"/>
        <v>21</v>
      </c>
      <c r="D127" s="6">
        <f t="shared" si="52"/>
        <v>-2.0000000000000477E-3</v>
      </c>
      <c r="E127" s="7">
        <f t="shared" si="33"/>
        <v>173749.64053638416</v>
      </c>
      <c r="F127" s="7">
        <f t="shared" si="34"/>
        <v>169121.52325909305</v>
      </c>
      <c r="G127" s="7">
        <f t="shared" si="35"/>
        <v>0</v>
      </c>
      <c r="H127" s="7">
        <f t="shared" si="62"/>
        <v>100000</v>
      </c>
      <c r="I127" s="7">
        <f t="shared" si="36"/>
        <v>169121.52325909305</v>
      </c>
      <c r="J127" s="14"/>
      <c r="K127" s="18"/>
      <c r="L127" s="7">
        <f t="shared" si="37"/>
        <v>0</v>
      </c>
      <c r="M127" s="7">
        <f t="shared" si="38"/>
        <v>0</v>
      </c>
      <c r="N127" s="14"/>
      <c r="O127" s="13"/>
      <c r="P127" s="7">
        <f t="shared" si="39"/>
        <v>143038.04748543515</v>
      </c>
      <c r="Q127" s="12">
        <f t="shared" si="57"/>
        <v>117</v>
      </c>
      <c r="R127" s="9">
        <v>58.699366811947655</v>
      </c>
      <c r="S127" s="11">
        <f t="shared" si="60"/>
        <v>-2.0000000000000477E-3</v>
      </c>
      <c r="T127" s="10">
        <f t="shared" si="53"/>
        <v>1497155.1277568527</v>
      </c>
      <c r="U127" s="10">
        <f t="shared" si="61"/>
        <v>1912765.4959842029</v>
      </c>
      <c r="V127" s="10">
        <f t="shared" si="54"/>
        <v>1000</v>
      </c>
      <c r="W127" s="10">
        <f t="shared" si="55"/>
        <v>597105.61333534098</v>
      </c>
      <c r="X127" s="9">
        <f t="shared" si="40"/>
        <v>17.035958892089109</v>
      </c>
      <c r="Y127" s="9">
        <f t="shared" si="58"/>
        <v>32602.830318685425</v>
      </c>
      <c r="AA127" s="10">
        <f t="shared" si="41"/>
        <v>7542.4257517795395</v>
      </c>
      <c r="AB127" s="10">
        <f t="shared" si="59"/>
        <v>890006.23870998691</v>
      </c>
      <c r="AC127" s="23"/>
      <c r="AD127" s="25">
        <f t="shared" si="42"/>
        <v>-7542.4257517795395</v>
      </c>
      <c r="AE127" s="25">
        <f t="shared" si="43"/>
        <v>-7542.4257517795395</v>
      </c>
      <c r="AF127" s="25">
        <f t="shared" si="44"/>
        <v>0</v>
      </c>
      <c r="AG127" s="25">
        <f t="shared" si="45"/>
        <v>0</v>
      </c>
      <c r="AH127" s="25">
        <f t="shared" si="46"/>
        <v>0</v>
      </c>
      <c r="AI127" s="25">
        <f t="shared" si="47"/>
        <v>0</v>
      </c>
      <c r="AJ127" s="25">
        <f t="shared" si="48"/>
        <v>0</v>
      </c>
      <c r="AK127" s="25">
        <f t="shared" si="49"/>
        <v>0</v>
      </c>
      <c r="AL127" s="25">
        <f t="shared" si="50"/>
        <v>0</v>
      </c>
      <c r="AM127" s="25">
        <f t="shared" si="51"/>
        <v>0</v>
      </c>
    </row>
    <row r="128" spans="1:39" x14ac:dyDescent="0.3">
      <c r="A128" s="4">
        <f t="shared" si="56"/>
        <v>119</v>
      </c>
      <c r="B128">
        <v>54.238214934239636</v>
      </c>
      <c r="C128" s="5">
        <f t="shared" si="32"/>
        <v>22</v>
      </c>
      <c r="D128" s="6">
        <f t="shared" si="52"/>
        <v>-7.5999999999999956E-2</v>
      </c>
      <c r="E128" s="7">
        <f t="shared" si="33"/>
        <v>182802.83350723199</v>
      </c>
      <c r="F128" s="7">
        <f t="shared" si="34"/>
        <v>156268.28749140198</v>
      </c>
      <c r="G128" s="7">
        <f t="shared" si="35"/>
        <v>0</v>
      </c>
      <c r="H128" s="7">
        <f t="shared" si="62"/>
        <v>100000</v>
      </c>
      <c r="I128" s="7">
        <f t="shared" si="36"/>
        <v>156268.28749140198</v>
      </c>
      <c r="J128" s="14"/>
      <c r="K128" s="18"/>
      <c r="L128" s="7">
        <f t="shared" si="37"/>
        <v>0</v>
      </c>
      <c r="M128" s="7">
        <f t="shared" si="38"/>
        <v>0</v>
      </c>
      <c r="N128" s="14"/>
      <c r="O128" s="13"/>
      <c r="P128" s="7">
        <f t="shared" si="39"/>
        <v>132167.15587654209</v>
      </c>
      <c r="Q128" s="12">
        <f t="shared" si="57"/>
        <v>118</v>
      </c>
      <c r="R128" s="9">
        <v>54.238214934239636</v>
      </c>
      <c r="S128" s="11">
        <f t="shared" si="60"/>
        <v>-7.5999999999999956E-2</v>
      </c>
      <c r="T128" s="10">
        <f t="shared" si="53"/>
        <v>1517236.6997878712</v>
      </c>
      <c r="U128" s="10">
        <f t="shared" si="61"/>
        <v>1768319.3182894036</v>
      </c>
      <c r="V128" s="10">
        <f t="shared" si="54"/>
        <v>1000</v>
      </c>
      <c r="W128" s="10">
        <f t="shared" si="55"/>
        <v>598105.61333534098</v>
      </c>
      <c r="X128" s="9">
        <f t="shared" si="40"/>
        <v>18.437184948148385</v>
      </c>
      <c r="Y128" s="9">
        <f t="shared" si="58"/>
        <v>32621.267503633571</v>
      </c>
      <c r="AA128" s="10">
        <f t="shared" si="41"/>
        <v>7542.4257517795395</v>
      </c>
      <c r="AB128" s="10">
        <f t="shared" si="59"/>
        <v>897548.66446176649</v>
      </c>
      <c r="AC128" s="23"/>
      <c r="AD128" s="25">
        <f t="shared" si="42"/>
        <v>-7542.4257517795395</v>
      </c>
      <c r="AE128" s="25">
        <f t="shared" si="43"/>
        <v>-7542.4257517795395</v>
      </c>
      <c r="AF128" s="25">
        <f t="shared" si="44"/>
        <v>0</v>
      </c>
      <c r="AG128" s="25">
        <f t="shared" si="45"/>
        <v>0</v>
      </c>
      <c r="AH128" s="25">
        <f t="shared" si="46"/>
        <v>0</v>
      </c>
      <c r="AI128" s="25">
        <f t="shared" si="47"/>
        <v>0</v>
      </c>
      <c r="AJ128" s="25">
        <f t="shared" si="48"/>
        <v>0</v>
      </c>
      <c r="AK128" s="25">
        <f t="shared" si="49"/>
        <v>0</v>
      </c>
      <c r="AL128" s="25">
        <f t="shared" si="50"/>
        <v>0</v>
      </c>
      <c r="AM128" s="25">
        <f t="shared" si="51"/>
        <v>0</v>
      </c>
    </row>
    <row r="129" spans="1:39" x14ac:dyDescent="0.3">
      <c r="A129" s="4">
        <f t="shared" si="56"/>
        <v>120</v>
      </c>
      <c r="B129">
        <v>61.234944660756547</v>
      </c>
      <c r="C129" s="5">
        <f t="shared" si="32"/>
        <v>23</v>
      </c>
      <c r="D129" s="6">
        <f t="shared" si="52"/>
        <v>0.12899999999999995</v>
      </c>
      <c r="E129" s="7">
        <f t="shared" si="33"/>
        <v>191931.46975283642</v>
      </c>
      <c r="F129" s="7">
        <f t="shared" si="34"/>
        <v>176426.89657779282</v>
      </c>
      <c r="G129" s="7">
        <f t="shared" si="35"/>
        <v>0</v>
      </c>
      <c r="H129" s="7">
        <f t="shared" si="62"/>
        <v>100000</v>
      </c>
      <c r="I129" s="7">
        <f t="shared" si="36"/>
        <v>176426.89657779282</v>
      </c>
      <c r="J129" s="14"/>
      <c r="K129" s="18"/>
      <c r="L129" s="7">
        <f t="shared" si="37"/>
        <v>0</v>
      </c>
      <c r="M129" s="7">
        <f t="shared" si="38"/>
        <v>0</v>
      </c>
      <c r="N129" s="14"/>
      <c r="O129" s="13"/>
      <c r="P129" s="7">
        <f t="shared" si="39"/>
        <v>149216.71898461602</v>
      </c>
      <c r="Q129" s="12">
        <f t="shared" si="57"/>
        <v>119</v>
      </c>
      <c r="R129" s="9">
        <v>61.234944660756547</v>
      </c>
      <c r="S129" s="11">
        <f t="shared" si="60"/>
        <v>0.12899999999999995</v>
      </c>
      <c r="T129" s="10">
        <f t="shared" si="53"/>
        <v>1537485.6182524806</v>
      </c>
      <c r="U129" s="10">
        <f t="shared" si="61"/>
        <v>1997561.5103487365</v>
      </c>
      <c r="V129" s="10">
        <f t="shared" si="54"/>
        <v>1000</v>
      </c>
      <c r="W129" s="10">
        <f t="shared" si="55"/>
        <v>599105.61333534098</v>
      </c>
      <c r="X129" s="9">
        <f t="shared" si="40"/>
        <v>16.330544683922398</v>
      </c>
      <c r="Y129" s="9">
        <f t="shared" si="58"/>
        <v>32637.598048317494</v>
      </c>
      <c r="AA129" s="10">
        <f t="shared" si="41"/>
        <v>7542.4257517795395</v>
      </c>
      <c r="AB129" s="10">
        <f t="shared" si="59"/>
        <v>905091.09021354606</v>
      </c>
      <c r="AC129" s="23"/>
      <c r="AD129" s="25">
        <f t="shared" si="42"/>
        <v>-7542.4257517795395</v>
      </c>
      <c r="AE129" s="25">
        <f t="shared" si="43"/>
        <v>-7542.4257517795395</v>
      </c>
      <c r="AF129" s="25">
        <f t="shared" si="44"/>
        <v>0</v>
      </c>
      <c r="AG129" s="25">
        <f t="shared" si="45"/>
        <v>0</v>
      </c>
      <c r="AH129" s="25">
        <f t="shared" si="46"/>
        <v>0</v>
      </c>
      <c r="AI129" s="25">
        <f t="shared" si="47"/>
        <v>0</v>
      </c>
      <c r="AJ129" s="25">
        <f t="shared" si="48"/>
        <v>0</v>
      </c>
      <c r="AK129" s="25">
        <f t="shared" si="49"/>
        <v>0</v>
      </c>
      <c r="AL129" s="25">
        <f t="shared" si="50"/>
        <v>0</v>
      </c>
      <c r="AM129" s="25">
        <f t="shared" si="51"/>
        <v>0</v>
      </c>
    </row>
    <row r="130" spans="1:39" x14ac:dyDescent="0.3">
      <c r="A130" s="4">
        <f t="shared" si="56"/>
        <v>121</v>
      </c>
      <c r="B130">
        <v>53.76428141214425</v>
      </c>
      <c r="C130" s="5">
        <f t="shared" si="32"/>
        <v>24</v>
      </c>
      <c r="D130" s="6">
        <f t="shared" si="52"/>
        <v>-0.12199999999999997</v>
      </c>
      <c r="E130" s="7">
        <f t="shared" si="33"/>
        <v>201136.17796715439</v>
      </c>
      <c r="F130" s="7">
        <f t="shared" si="34"/>
        <v>154902.8151953021</v>
      </c>
      <c r="G130" s="7">
        <f t="shared" si="35"/>
        <v>0</v>
      </c>
      <c r="H130" s="7">
        <f t="shared" si="62"/>
        <v>100000</v>
      </c>
      <c r="I130" s="7">
        <f t="shared" si="36"/>
        <v>154902.8151953021</v>
      </c>
      <c r="J130" s="14"/>
      <c r="K130" s="18"/>
      <c r="L130" s="7">
        <f t="shared" si="37"/>
        <v>0</v>
      </c>
      <c r="M130" s="7">
        <f t="shared" si="38"/>
        <v>0</v>
      </c>
      <c r="N130" s="14"/>
      <c r="O130" s="13"/>
      <c r="P130" s="7">
        <f t="shared" si="39"/>
        <v>131012.27926849286</v>
      </c>
      <c r="Q130" s="12">
        <f t="shared" si="57"/>
        <v>120</v>
      </c>
      <c r="R130" s="9">
        <v>53.76428141214425</v>
      </c>
      <c r="S130" s="11">
        <f t="shared" si="60"/>
        <v>-0.12199999999999997</v>
      </c>
      <c r="T130" s="10">
        <f t="shared" si="53"/>
        <v>1557903.2777042959</v>
      </c>
      <c r="U130" s="10">
        <f t="shared" si="61"/>
        <v>1754737.0060861907</v>
      </c>
      <c r="V130" s="10">
        <f t="shared" si="54"/>
        <v>1000</v>
      </c>
      <c r="W130" s="10">
        <f t="shared" si="55"/>
        <v>600105.61333534098</v>
      </c>
      <c r="X130" s="9">
        <f t="shared" si="40"/>
        <v>18.599709207200906</v>
      </c>
      <c r="Y130" s="9">
        <f t="shared" si="58"/>
        <v>32656.197757524693</v>
      </c>
      <c r="AA130" s="10">
        <f t="shared" si="41"/>
        <v>7542.4257517795395</v>
      </c>
      <c r="AB130" s="10">
        <f t="shared" si="59"/>
        <v>912633.51596532564</v>
      </c>
      <c r="AC130" s="23"/>
      <c r="AD130" s="25">
        <f t="shared" si="42"/>
        <v>-7542.4257517795395</v>
      </c>
      <c r="AE130" s="25">
        <f t="shared" si="43"/>
        <v>-7542.4257517795395</v>
      </c>
      <c r="AF130" s="25">
        <f t="shared" si="44"/>
        <v>0</v>
      </c>
      <c r="AG130" s="25">
        <f t="shared" si="45"/>
        <v>0</v>
      </c>
      <c r="AH130" s="25">
        <f t="shared" si="46"/>
        <v>0</v>
      </c>
      <c r="AI130" s="25">
        <f t="shared" si="47"/>
        <v>0</v>
      </c>
      <c r="AJ130" s="25">
        <f t="shared" si="48"/>
        <v>0</v>
      </c>
      <c r="AK130" s="25">
        <f t="shared" si="49"/>
        <v>0</v>
      </c>
      <c r="AL130" s="25">
        <f t="shared" si="50"/>
        <v>0</v>
      </c>
      <c r="AM130" s="25">
        <f t="shared" si="51"/>
        <v>0</v>
      </c>
    </row>
    <row r="131" spans="1:39" x14ac:dyDescent="0.3">
      <c r="A131" s="4">
        <f t="shared" si="56"/>
        <v>122</v>
      </c>
      <c r="B131">
        <v>53.226638598022809</v>
      </c>
      <c r="C131" s="5">
        <f t="shared" si="32"/>
        <v>25</v>
      </c>
      <c r="D131" s="6">
        <f t="shared" si="52"/>
        <v>-9.999999999999962E-3</v>
      </c>
      <c r="E131" s="7">
        <f t="shared" si="33"/>
        <v>210417.59208325823</v>
      </c>
      <c r="F131" s="7">
        <f t="shared" si="34"/>
        <v>153353.78704334909</v>
      </c>
      <c r="G131" s="7">
        <f t="shared" si="35"/>
        <v>0</v>
      </c>
      <c r="H131" s="7">
        <f t="shared" si="62"/>
        <v>100000</v>
      </c>
      <c r="I131" s="7">
        <f t="shared" si="36"/>
        <v>153353.78704334909</v>
      </c>
      <c r="J131" s="14"/>
      <c r="K131" s="18"/>
      <c r="L131" s="7">
        <f t="shared" si="37"/>
        <v>0</v>
      </c>
      <c r="M131" s="7">
        <f t="shared" si="38"/>
        <v>0</v>
      </c>
      <c r="N131" s="14"/>
      <c r="O131" s="13"/>
      <c r="P131" s="7">
        <f t="shared" si="39"/>
        <v>129702.15647580793</v>
      </c>
      <c r="Q131" s="12">
        <f t="shared" si="57"/>
        <v>121</v>
      </c>
      <c r="R131" s="9">
        <v>53.226638598022809</v>
      </c>
      <c r="S131" s="11">
        <f t="shared" si="60"/>
        <v>-9.999999999999962E-3</v>
      </c>
      <c r="T131" s="10">
        <f t="shared" si="53"/>
        <v>1578491.0843182087</v>
      </c>
      <c r="U131" s="10">
        <f t="shared" si="61"/>
        <v>1738179.6360253289</v>
      </c>
      <c r="V131" s="10">
        <f t="shared" si="54"/>
        <v>1000</v>
      </c>
      <c r="W131" s="10">
        <f t="shared" si="55"/>
        <v>601105.61333534098</v>
      </c>
      <c r="X131" s="9">
        <f t="shared" si="40"/>
        <v>18.787585057778692</v>
      </c>
      <c r="Y131" s="9">
        <f t="shared" si="58"/>
        <v>32674.985342582473</v>
      </c>
      <c r="AA131" s="10">
        <f t="shared" si="41"/>
        <v>7542.4257517795395</v>
      </c>
      <c r="AB131" s="10">
        <f t="shared" si="59"/>
        <v>920175.94171710522</v>
      </c>
      <c r="AC131" s="23"/>
      <c r="AD131" s="25">
        <f t="shared" si="42"/>
        <v>-7542.4257517795395</v>
      </c>
      <c r="AE131" s="25">
        <f t="shared" si="43"/>
        <v>-7542.4257517795395</v>
      </c>
      <c r="AF131" s="25">
        <f t="shared" si="44"/>
        <v>0</v>
      </c>
      <c r="AG131" s="25">
        <f t="shared" si="45"/>
        <v>0</v>
      </c>
      <c r="AH131" s="25">
        <f t="shared" si="46"/>
        <v>0</v>
      </c>
      <c r="AI131" s="25">
        <f t="shared" si="47"/>
        <v>0</v>
      </c>
      <c r="AJ131" s="25">
        <f t="shared" si="48"/>
        <v>0</v>
      </c>
      <c r="AK131" s="25">
        <f t="shared" si="49"/>
        <v>0</v>
      </c>
      <c r="AL131" s="25">
        <f t="shared" si="50"/>
        <v>0</v>
      </c>
      <c r="AM131" s="25">
        <f t="shared" si="51"/>
        <v>0</v>
      </c>
    </row>
    <row r="132" spans="1:39" x14ac:dyDescent="0.3">
      <c r="A132" s="4">
        <f t="shared" si="56"/>
        <v>123</v>
      </c>
      <c r="B132">
        <v>61.476767580716349</v>
      </c>
      <c r="C132" s="5">
        <f t="shared" si="32"/>
        <v>26</v>
      </c>
      <c r="D132" s="6">
        <f t="shared" si="52"/>
        <v>0.15500000000000008</v>
      </c>
      <c r="E132" s="7">
        <f t="shared" si="33"/>
        <v>219776.35131699647</v>
      </c>
      <c r="F132" s="7">
        <f t="shared" si="34"/>
        <v>177123.62403506821</v>
      </c>
      <c r="G132" s="7">
        <f t="shared" si="35"/>
        <v>0</v>
      </c>
      <c r="H132" s="7">
        <f t="shared" si="62"/>
        <v>100000</v>
      </c>
      <c r="I132" s="7">
        <f t="shared" si="36"/>
        <v>177123.62403506821</v>
      </c>
      <c r="J132" s="14"/>
      <c r="K132" s="18"/>
      <c r="L132" s="7">
        <f t="shared" si="37"/>
        <v>0</v>
      </c>
      <c r="M132" s="7">
        <f t="shared" si="38"/>
        <v>0</v>
      </c>
      <c r="N132" s="14"/>
      <c r="O132" s="13"/>
      <c r="P132" s="7">
        <f t="shared" si="39"/>
        <v>149805.99072955817</v>
      </c>
      <c r="Q132" s="12">
        <f t="shared" si="57"/>
        <v>122</v>
      </c>
      <c r="R132" s="9">
        <v>61.476767580716349</v>
      </c>
      <c r="S132" s="11">
        <f t="shared" si="60"/>
        <v>0.15500000000000008</v>
      </c>
      <c r="T132" s="10">
        <f t="shared" si="53"/>
        <v>1599250.4559872386</v>
      </c>
      <c r="U132" s="10">
        <f t="shared" si="61"/>
        <v>2008752.479609255</v>
      </c>
      <c r="V132" s="10">
        <f t="shared" si="54"/>
        <v>1000</v>
      </c>
      <c r="W132" s="10">
        <f t="shared" si="55"/>
        <v>602105.61333534098</v>
      </c>
      <c r="X132" s="9">
        <f t="shared" si="40"/>
        <v>16.2663074093322</v>
      </c>
      <c r="Y132" s="9">
        <f t="shared" si="58"/>
        <v>32691.251649991806</v>
      </c>
      <c r="AA132" s="10">
        <f t="shared" si="41"/>
        <v>7542.4257517795395</v>
      </c>
      <c r="AB132" s="10">
        <f t="shared" si="59"/>
        <v>927718.3674688848</v>
      </c>
      <c r="AC132" s="23"/>
      <c r="AD132" s="25">
        <f t="shared" si="42"/>
        <v>-7542.4257517795395</v>
      </c>
      <c r="AE132" s="25">
        <f t="shared" si="43"/>
        <v>-7542.4257517795395</v>
      </c>
      <c r="AF132" s="25">
        <f t="shared" si="44"/>
        <v>0</v>
      </c>
      <c r="AG132" s="25">
        <f t="shared" si="45"/>
        <v>0</v>
      </c>
      <c r="AH132" s="25">
        <f t="shared" si="46"/>
        <v>0</v>
      </c>
      <c r="AI132" s="25">
        <f t="shared" si="47"/>
        <v>0</v>
      </c>
      <c r="AJ132" s="25">
        <f t="shared" si="48"/>
        <v>0</v>
      </c>
      <c r="AK132" s="25">
        <f t="shared" si="49"/>
        <v>0</v>
      </c>
      <c r="AL132" s="25">
        <f t="shared" si="50"/>
        <v>0</v>
      </c>
      <c r="AM132" s="25">
        <f t="shared" si="51"/>
        <v>0</v>
      </c>
    </row>
    <row r="133" spans="1:39" x14ac:dyDescent="0.3">
      <c r="A133" s="4">
        <f t="shared" si="56"/>
        <v>124</v>
      </c>
      <c r="B133">
        <v>62.583349397169243</v>
      </c>
      <c r="C133" s="5">
        <f t="shared" si="32"/>
        <v>27</v>
      </c>
      <c r="D133" s="6">
        <f t="shared" si="52"/>
        <v>1.8000000000000009E-2</v>
      </c>
      <c r="E133" s="7">
        <f t="shared" si="33"/>
        <v>229213.10021101584</v>
      </c>
      <c r="F133" s="7">
        <f t="shared" si="34"/>
        <v>180311.84926769944</v>
      </c>
      <c r="G133" s="7">
        <f t="shared" si="35"/>
        <v>0</v>
      </c>
      <c r="H133" s="7">
        <f t="shared" si="62"/>
        <v>100000</v>
      </c>
      <c r="I133" s="7">
        <f t="shared" si="36"/>
        <v>180311.84926769944</v>
      </c>
      <c r="J133" s="14"/>
      <c r="K133" s="18"/>
      <c r="L133" s="7">
        <f t="shared" si="37"/>
        <v>0</v>
      </c>
      <c r="M133" s="7">
        <f t="shared" si="38"/>
        <v>0</v>
      </c>
      <c r="N133" s="14"/>
      <c r="O133" s="13"/>
      <c r="P133" s="7">
        <f t="shared" si="39"/>
        <v>152502.49856269022</v>
      </c>
      <c r="Q133" s="12">
        <f t="shared" si="57"/>
        <v>123</v>
      </c>
      <c r="R133" s="9">
        <v>62.583349397169243</v>
      </c>
      <c r="S133" s="11">
        <f t="shared" si="60"/>
        <v>1.8000000000000009E-2</v>
      </c>
      <c r="T133" s="10">
        <f t="shared" si="53"/>
        <v>1620182.8224201766</v>
      </c>
      <c r="U133" s="10">
        <f t="shared" si="61"/>
        <v>2045928.0242422216</v>
      </c>
      <c r="V133" s="10">
        <f t="shared" si="54"/>
        <v>1000</v>
      </c>
      <c r="W133" s="10">
        <f t="shared" si="55"/>
        <v>603105.61333534098</v>
      </c>
      <c r="X133" s="9">
        <f t="shared" si="40"/>
        <v>15.978690971839097</v>
      </c>
      <c r="Y133" s="9">
        <f t="shared" si="58"/>
        <v>32707.230340963644</v>
      </c>
      <c r="AA133" s="10">
        <f t="shared" si="41"/>
        <v>7542.4257517795395</v>
      </c>
      <c r="AB133" s="10">
        <f t="shared" si="59"/>
        <v>935260.79322066437</v>
      </c>
      <c r="AC133" s="23"/>
      <c r="AD133" s="25">
        <f t="shared" si="42"/>
        <v>-7542.4257517795395</v>
      </c>
      <c r="AE133" s="25">
        <f t="shared" si="43"/>
        <v>-7542.4257517795395</v>
      </c>
      <c r="AF133" s="25">
        <f t="shared" si="44"/>
        <v>0</v>
      </c>
      <c r="AG133" s="25">
        <f t="shared" si="45"/>
        <v>0</v>
      </c>
      <c r="AH133" s="25">
        <f t="shared" si="46"/>
        <v>0</v>
      </c>
      <c r="AI133" s="25">
        <f t="shared" si="47"/>
        <v>0</v>
      </c>
      <c r="AJ133" s="25">
        <f t="shared" si="48"/>
        <v>0</v>
      </c>
      <c r="AK133" s="25">
        <f t="shared" si="49"/>
        <v>0</v>
      </c>
      <c r="AL133" s="25">
        <f t="shared" si="50"/>
        <v>0</v>
      </c>
      <c r="AM133" s="25">
        <f t="shared" si="51"/>
        <v>0</v>
      </c>
    </row>
    <row r="134" spans="1:39" x14ac:dyDescent="0.3">
      <c r="A134" s="4">
        <f t="shared" si="56"/>
        <v>125</v>
      </c>
      <c r="B134">
        <v>63.021432842949423</v>
      </c>
      <c r="C134" s="5">
        <f t="shared" si="32"/>
        <v>28</v>
      </c>
      <c r="D134" s="6">
        <f t="shared" si="52"/>
        <v>6.9999999999999195E-3</v>
      </c>
      <c r="E134" s="7">
        <f t="shared" si="33"/>
        <v>238728.48867915207</v>
      </c>
      <c r="F134" s="7">
        <f t="shared" si="34"/>
        <v>181574.03221257331</v>
      </c>
      <c r="G134" s="7">
        <f t="shared" si="35"/>
        <v>0</v>
      </c>
      <c r="H134" s="7">
        <f t="shared" si="62"/>
        <v>100000</v>
      </c>
      <c r="I134" s="7">
        <f t="shared" si="36"/>
        <v>181574.03221257331</v>
      </c>
      <c r="J134" s="14"/>
      <c r="K134" s="18"/>
      <c r="L134" s="7">
        <f t="shared" si="37"/>
        <v>0</v>
      </c>
      <c r="M134" s="7">
        <f t="shared" si="38"/>
        <v>0</v>
      </c>
      <c r="N134" s="14"/>
      <c r="O134" s="13"/>
      <c r="P134" s="7">
        <f t="shared" si="39"/>
        <v>153570.01605262904</v>
      </c>
      <c r="Q134" s="12">
        <f t="shared" si="57"/>
        <v>124</v>
      </c>
      <c r="R134" s="9">
        <v>63.021432842949423</v>
      </c>
      <c r="S134" s="11">
        <f t="shared" si="60"/>
        <v>6.9999999999999195E-3</v>
      </c>
      <c r="T134" s="10">
        <f t="shared" si="53"/>
        <v>1641289.6252400558</v>
      </c>
      <c r="U134" s="10">
        <f t="shared" si="61"/>
        <v>2061256.520411917</v>
      </c>
      <c r="V134" s="10">
        <f t="shared" si="54"/>
        <v>1000</v>
      </c>
      <c r="W134" s="10">
        <f t="shared" si="55"/>
        <v>604105.61333534098</v>
      </c>
      <c r="X134" s="9">
        <f t="shared" si="40"/>
        <v>15.867617648300991</v>
      </c>
      <c r="Y134" s="9">
        <f t="shared" si="58"/>
        <v>32723.097958611947</v>
      </c>
      <c r="AA134" s="10">
        <f t="shared" si="41"/>
        <v>7542.4257517795395</v>
      </c>
      <c r="AB134" s="10">
        <f t="shared" si="59"/>
        <v>942803.21897244395</v>
      </c>
      <c r="AC134" s="23"/>
      <c r="AD134" s="25">
        <f t="shared" si="42"/>
        <v>-7542.4257517795395</v>
      </c>
      <c r="AE134" s="25">
        <f t="shared" si="43"/>
        <v>-7542.4257517795395</v>
      </c>
      <c r="AF134" s="25">
        <f t="shared" si="44"/>
        <v>0</v>
      </c>
      <c r="AG134" s="25">
        <f t="shared" si="45"/>
        <v>0</v>
      </c>
      <c r="AH134" s="25">
        <f t="shared" si="46"/>
        <v>0</v>
      </c>
      <c r="AI134" s="25">
        <f t="shared" si="47"/>
        <v>0</v>
      </c>
      <c r="AJ134" s="25">
        <f t="shared" si="48"/>
        <v>0</v>
      </c>
      <c r="AK134" s="25">
        <f t="shared" si="49"/>
        <v>0</v>
      </c>
      <c r="AL134" s="25">
        <f t="shared" si="50"/>
        <v>0</v>
      </c>
      <c r="AM134" s="25">
        <f t="shared" si="51"/>
        <v>0</v>
      </c>
    </row>
    <row r="135" spans="1:39" x14ac:dyDescent="0.3">
      <c r="A135" s="4">
        <f t="shared" si="56"/>
        <v>126</v>
      </c>
      <c r="B135">
        <v>66.928761679212286</v>
      </c>
      <c r="C135" s="5">
        <f t="shared" si="32"/>
        <v>29</v>
      </c>
      <c r="D135" s="6">
        <f t="shared" si="52"/>
        <v>6.1999999999999979E-2</v>
      </c>
      <c r="E135" s="7">
        <f t="shared" si="33"/>
        <v>248323.172051189</v>
      </c>
      <c r="F135" s="7">
        <f t="shared" si="34"/>
        <v>192831.62220975285</v>
      </c>
      <c r="G135" s="7">
        <f t="shared" si="35"/>
        <v>0</v>
      </c>
      <c r="H135" s="7">
        <f t="shared" si="62"/>
        <v>100000</v>
      </c>
      <c r="I135" s="7">
        <f t="shared" si="36"/>
        <v>192831.62220975285</v>
      </c>
      <c r="J135" s="14"/>
      <c r="K135" s="18"/>
      <c r="L135" s="7">
        <f t="shared" si="37"/>
        <v>0</v>
      </c>
      <c r="M135" s="7">
        <f t="shared" si="38"/>
        <v>0</v>
      </c>
      <c r="N135" s="14"/>
      <c r="O135" s="13"/>
      <c r="P135" s="7">
        <f t="shared" si="39"/>
        <v>163091.35704789206</v>
      </c>
      <c r="Q135" s="12">
        <f t="shared" si="57"/>
        <v>125</v>
      </c>
      <c r="R135" s="9">
        <v>66.928761679212286</v>
      </c>
      <c r="S135" s="11">
        <f t="shared" si="60"/>
        <v>6.1999999999999979E-2</v>
      </c>
      <c r="T135" s="10">
        <f t="shared" si="53"/>
        <v>1662572.3180834332</v>
      </c>
      <c r="U135" s="10">
        <f t="shared" si="61"/>
        <v>2190116.4246774558</v>
      </c>
      <c r="V135" s="10">
        <f t="shared" si="54"/>
        <v>1000</v>
      </c>
      <c r="W135" s="10">
        <f t="shared" si="55"/>
        <v>605105.61333534098</v>
      </c>
      <c r="X135" s="9">
        <f t="shared" si="40"/>
        <v>14.941259555838975</v>
      </c>
      <c r="Y135" s="9">
        <f t="shared" si="58"/>
        <v>32738.039218167785</v>
      </c>
      <c r="AA135" s="10">
        <f t="shared" si="41"/>
        <v>7542.4257517795395</v>
      </c>
      <c r="AB135" s="10">
        <f t="shared" si="59"/>
        <v>950345.64472422353</v>
      </c>
      <c r="AC135" s="23"/>
      <c r="AD135" s="25">
        <f t="shared" si="42"/>
        <v>-7542.4257517795395</v>
      </c>
      <c r="AE135" s="25">
        <f t="shared" si="43"/>
        <v>-7542.4257517795395</v>
      </c>
      <c r="AF135" s="25">
        <f t="shared" si="44"/>
        <v>0</v>
      </c>
      <c r="AG135" s="25">
        <f t="shared" si="45"/>
        <v>0</v>
      </c>
      <c r="AH135" s="25">
        <f t="shared" si="46"/>
        <v>0</v>
      </c>
      <c r="AI135" s="25">
        <f t="shared" si="47"/>
        <v>0</v>
      </c>
      <c r="AJ135" s="25">
        <f t="shared" si="48"/>
        <v>0</v>
      </c>
      <c r="AK135" s="25">
        <f t="shared" si="49"/>
        <v>0</v>
      </c>
      <c r="AL135" s="25">
        <f t="shared" si="50"/>
        <v>0</v>
      </c>
      <c r="AM135" s="25">
        <f t="shared" si="51"/>
        <v>0</v>
      </c>
    </row>
    <row r="136" spans="1:39" x14ac:dyDescent="0.3">
      <c r="A136" s="4">
        <f t="shared" si="56"/>
        <v>127</v>
      </c>
      <c r="B136">
        <v>86.471960089542279</v>
      </c>
      <c r="C136" s="5">
        <f t="shared" si="32"/>
        <v>30</v>
      </c>
      <c r="D136" s="6">
        <f t="shared" si="52"/>
        <v>0.29200000000000009</v>
      </c>
      <c r="E136" s="7">
        <f t="shared" si="33"/>
        <v>257997.81111799346</v>
      </c>
      <c r="F136" s="7">
        <f t="shared" si="34"/>
        <v>249138.45589500069</v>
      </c>
      <c r="G136" s="7">
        <f t="shared" si="35"/>
        <v>0</v>
      </c>
      <c r="H136" s="7">
        <f t="shared" si="62"/>
        <v>100000</v>
      </c>
      <c r="I136" s="7">
        <f t="shared" si="36"/>
        <v>249138.45589500069</v>
      </c>
      <c r="J136" s="14"/>
      <c r="K136" s="18"/>
      <c r="L136" s="7">
        <f t="shared" si="37"/>
        <v>0</v>
      </c>
      <c r="M136" s="7">
        <f t="shared" si="38"/>
        <v>0</v>
      </c>
      <c r="N136" s="14"/>
      <c r="O136" s="13"/>
      <c r="P136" s="7">
        <f t="shared" si="39"/>
        <v>210714.03330587654</v>
      </c>
      <c r="Q136" s="12">
        <f t="shared" si="57"/>
        <v>126</v>
      </c>
      <c r="R136" s="9">
        <v>86.471960089542279</v>
      </c>
      <c r="S136" s="11">
        <f t="shared" si="60"/>
        <v>0.29200000000000009</v>
      </c>
      <c r="T136" s="10">
        <f t="shared" si="53"/>
        <v>1684032.3667005068</v>
      </c>
      <c r="U136" s="10">
        <f t="shared" si="61"/>
        <v>2830922.4206832731</v>
      </c>
      <c r="V136" s="10">
        <f t="shared" si="54"/>
        <v>1000</v>
      </c>
      <c r="W136" s="10">
        <f t="shared" si="55"/>
        <v>606105.61333534098</v>
      </c>
      <c r="X136" s="9">
        <f t="shared" si="40"/>
        <v>11.564442380680321</v>
      </c>
      <c r="Y136" s="9">
        <f t="shared" si="58"/>
        <v>32749.603660548466</v>
      </c>
      <c r="AA136" s="10">
        <f t="shared" si="41"/>
        <v>7542.4257517795395</v>
      </c>
      <c r="AB136" s="10">
        <f t="shared" si="59"/>
        <v>957888.07047600311</v>
      </c>
      <c r="AC136" s="23"/>
      <c r="AD136" s="25">
        <f t="shared" si="42"/>
        <v>-7542.4257517795395</v>
      </c>
      <c r="AE136" s="25">
        <f t="shared" si="43"/>
        <v>-7542.4257517795395</v>
      </c>
      <c r="AF136" s="25">
        <f t="shared" si="44"/>
        <v>0</v>
      </c>
      <c r="AG136" s="25">
        <f t="shared" si="45"/>
        <v>0</v>
      </c>
      <c r="AH136" s="25">
        <f t="shared" si="46"/>
        <v>0</v>
      </c>
      <c r="AI136" s="25">
        <f t="shared" si="47"/>
        <v>0</v>
      </c>
      <c r="AJ136" s="25">
        <f t="shared" si="48"/>
        <v>0</v>
      </c>
      <c r="AK136" s="25">
        <f t="shared" si="49"/>
        <v>0</v>
      </c>
      <c r="AL136" s="25">
        <f t="shared" si="50"/>
        <v>0</v>
      </c>
      <c r="AM136" s="25">
        <f t="shared" si="51"/>
        <v>0</v>
      </c>
    </row>
    <row r="137" spans="1:39" x14ac:dyDescent="0.3">
      <c r="A137" s="4">
        <f t="shared" si="56"/>
        <v>128</v>
      </c>
      <c r="B137">
        <v>98.145674701630483</v>
      </c>
      <c r="C137" s="5">
        <f t="shared" si="32"/>
        <v>31</v>
      </c>
      <c r="D137" s="6">
        <f t="shared" si="52"/>
        <v>0.13499999999999995</v>
      </c>
      <c r="E137" s="7">
        <f t="shared" si="33"/>
        <v>267753.07217702101</v>
      </c>
      <c r="F137" s="7">
        <f t="shared" si="34"/>
        <v>282772.14744082576</v>
      </c>
      <c r="G137" s="7">
        <f t="shared" si="35"/>
        <v>0</v>
      </c>
      <c r="H137" s="7">
        <f t="shared" si="62"/>
        <v>100000</v>
      </c>
      <c r="I137" s="7">
        <f t="shared" si="36"/>
        <v>282772.14744082576</v>
      </c>
      <c r="J137" s="14"/>
      <c r="K137" s="18"/>
      <c r="L137" s="7">
        <f t="shared" si="37"/>
        <v>0</v>
      </c>
      <c r="M137" s="7">
        <f t="shared" si="38"/>
        <v>0</v>
      </c>
      <c r="N137" s="14"/>
      <c r="O137" s="13"/>
      <c r="P137" s="7">
        <f t="shared" si="39"/>
        <v>239160.42780216987</v>
      </c>
      <c r="Q137" s="12">
        <f t="shared" si="57"/>
        <v>127</v>
      </c>
      <c r="R137" s="9">
        <v>98.145674701630483</v>
      </c>
      <c r="S137" s="11">
        <f t="shared" si="60"/>
        <v>0.13499999999999995</v>
      </c>
      <c r="T137" s="10">
        <f t="shared" si="53"/>
        <v>1705671.249056055</v>
      </c>
      <c r="U137" s="10">
        <f t="shared" si="61"/>
        <v>3214231.9474755148</v>
      </c>
      <c r="V137" s="10">
        <f t="shared" si="54"/>
        <v>1000</v>
      </c>
      <c r="W137" s="10">
        <f t="shared" si="55"/>
        <v>607105.61333534098</v>
      </c>
      <c r="X137" s="9">
        <f t="shared" si="40"/>
        <v>10.188936018220547</v>
      </c>
      <c r="Y137" s="9">
        <f t="shared" si="58"/>
        <v>32759.792596566687</v>
      </c>
      <c r="AA137" s="10">
        <f t="shared" si="41"/>
        <v>7542.4257517795395</v>
      </c>
      <c r="AB137" s="10">
        <f t="shared" si="59"/>
        <v>965430.49622778269</v>
      </c>
      <c r="AC137" s="23"/>
      <c r="AD137" s="25">
        <f t="shared" si="42"/>
        <v>-7542.4257517795395</v>
      </c>
      <c r="AE137" s="25">
        <f t="shared" si="43"/>
        <v>-7542.4257517795395</v>
      </c>
      <c r="AF137" s="25">
        <f t="shared" si="44"/>
        <v>0</v>
      </c>
      <c r="AG137" s="25">
        <f t="shared" si="45"/>
        <v>0</v>
      </c>
      <c r="AH137" s="25">
        <f t="shared" si="46"/>
        <v>0</v>
      </c>
      <c r="AI137" s="25">
        <f t="shared" si="47"/>
        <v>0</v>
      </c>
      <c r="AJ137" s="25">
        <f t="shared" si="48"/>
        <v>0</v>
      </c>
      <c r="AK137" s="25">
        <f t="shared" si="49"/>
        <v>0</v>
      </c>
      <c r="AL137" s="25">
        <f t="shared" si="50"/>
        <v>0</v>
      </c>
      <c r="AM137" s="25">
        <f t="shared" si="51"/>
        <v>0</v>
      </c>
    </row>
    <row r="138" spans="1:39" x14ac:dyDescent="0.3">
      <c r="A138" s="4">
        <f t="shared" si="56"/>
        <v>129</v>
      </c>
      <c r="B138">
        <v>111.68977781045548</v>
      </c>
      <c r="C138" s="5">
        <f t="shared" ref="C138:C201" si="63">IF(AND(A138&gt;=startm,A138&lt;=endm),A138-startm,"NA")</f>
        <v>32</v>
      </c>
      <c r="D138" s="6">
        <f t="shared" si="52"/>
        <v>0.13799999999999993</v>
      </c>
      <c r="E138" s="7">
        <f t="shared" ref="E138:E201" si="64">IF(C138="NA","NA",IF(C138=0,typical,(1+return/12)*typical*((1+return/12)^C138-1)/(return/12)))</f>
        <v>277589.62707820721</v>
      </c>
      <c r="F138" s="7">
        <f t="shared" ref="F138:F201" si="65">IF(C138="NA","NA",IF(C138=0,lumpsum*(1+D138),I137*(1+D138)))</f>
        <v>321794.7037876597</v>
      </c>
      <c r="G138" s="7">
        <f t="shared" ref="G138:G201" si="66">IF(C138="NA","NA",IF(C138=0,lumpsum,0))</f>
        <v>0</v>
      </c>
      <c r="H138" s="7">
        <f t="shared" si="62"/>
        <v>100000</v>
      </c>
      <c r="I138" s="7">
        <f t="shared" ref="I138:I201" si="67">IF(C138="NA","NA",IF(C138=0,lumpsum*(1+D138),I137*(1+D138)))</f>
        <v>321794.7037876597</v>
      </c>
      <c r="J138" s="14"/>
      <c r="K138" s="18"/>
      <c r="L138" s="7">
        <f t="shared" ref="L138:L201" si="68">IF(C138="NA","NA",IF(C138&lt;lumpsum/stp,stp,0))</f>
        <v>0</v>
      </c>
      <c r="M138" s="7">
        <f t="shared" ref="M138:M201" si="69">IF(C138="NA","NA",IF(M137="NA",L138,IF(M137=lumpsum,0,M137+L138)))</f>
        <v>0</v>
      </c>
      <c r="N138" s="14"/>
      <c r="O138" s="13"/>
      <c r="P138" s="7">
        <f t="shared" ref="P138:P201" si="70">IF(C138="NA","NA",(IF(P137="NA",0,P137))*(1+D138)+L138)</f>
        <v>272164.5668388693</v>
      </c>
      <c r="Q138" s="12">
        <f t="shared" si="57"/>
        <v>128</v>
      </c>
      <c r="R138" s="9">
        <v>111.68977781045548</v>
      </c>
      <c r="S138" s="11">
        <f t="shared" si="60"/>
        <v>0.13799999999999993</v>
      </c>
      <c r="T138" s="10">
        <f t="shared" si="53"/>
        <v>1727490.4554312327</v>
      </c>
      <c r="U138" s="10">
        <f t="shared" si="61"/>
        <v>3658933.9562271354</v>
      </c>
      <c r="V138" s="10">
        <f t="shared" si="54"/>
        <v>1000</v>
      </c>
      <c r="W138" s="10">
        <f t="shared" si="55"/>
        <v>608105.61333534098</v>
      </c>
      <c r="X138" s="9">
        <f t="shared" ref="X138:X201" si="71">V138/R138</f>
        <v>8.9533708420215721</v>
      </c>
      <c r="Y138" s="9">
        <f t="shared" si="58"/>
        <v>32768.745967408708</v>
      </c>
      <c r="AA138" s="10">
        <f t="shared" ref="AA138:AA201" si="72">typical</f>
        <v>7542.4257517795395</v>
      </c>
      <c r="AB138" s="10">
        <f t="shared" si="59"/>
        <v>972972.92197956226</v>
      </c>
      <c r="AC138" s="23"/>
      <c r="AD138" s="25">
        <f t="shared" ref="AD138:AD201" si="73">IF(A138=endm,E138,IF(C138="NA","NA",-typical))</f>
        <v>-7542.4257517795395</v>
      </c>
      <c r="AE138" s="25">
        <f t="shared" ref="AE138:AE201" si="74">IF(A138=endm,P138,IF(C138="NA","NA",-typical))</f>
        <v>-7542.4257517795395</v>
      </c>
      <c r="AF138" s="25">
        <f t="shared" ref="AF138:AF201" si="75">IF(A138=endm,F138,IF(C138="NA","NA",-G138))</f>
        <v>0</v>
      </c>
      <c r="AG138" s="25">
        <f t="shared" ref="AG138:AG201" si="76">IF(A138=endm,O138,0)</f>
        <v>0</v>
      </c>
      <c r="AH138" s="25">
        <f t="shared" ref="AH138:AH201" si="77">IF(A138=endm,J138,0)</f>
        <v>0</v>
      </c>
      <c r="AI138" s="25">
        <f t="shared" ref="AI138:AI201" si="78">IF(A138=endm,E138,0)</f>
        <v>0</v>
      </c>
      <c r="AJ138" s="25">
        <f t="shared" ref="AJ138:AJ201" si="79">IF(A138=endm,P138,0)</f>
        <v>0</v>
      </c>
      <c r="AK138" s="25">
        <f t="shared" ref="AK138:AK201" si="80">IF(A138=endm,F138,0)</f>
        <v>0</v>
      </c>
      <c r="AL138" s="25">
        <f t="shared" ref="AL138:AL201" si="81">IF(C138=(lumpsum/stp)-1,M138,0)</f>
        <v>0</v>
      </c>
      <c r="AM138" s="25">
        <f t="shared" ref="AM138:AM201" si="82">IF(A138=endm,H138,0)</f>
        <v>0</v>
      </c>
    </row>
    <row r="139" spans="1:39" x14ac:dyDescent="0.3">
      <c r="A139" s="4">
        <f t="shared" si="56"/>
        <v>130</v>
      </c>
      <c r="B139">
        <v>101.86107736313541</v>
      </c>
      <c r="C139" s="5">
        <f t="shared" si="63"/>
        <v>33</v>
      </c>
      <c r="D139" s="6">
        <f t="shared" ref="D139:D202" si="83">IF(C139="NA","NA",IF(C139=0,0,(B139-B138)/B138))</f>
        <v>-8.7999999999999926E-2</v>
      </c>
      <c r="E139" s="7">
        <f t="shared" si="64"/>
        <v>287508.15327023657</v>
      </c>
      <c r="F139" s="7">
        <f t="shared" si="65"/>
        <v>293476.76985434565</v>
      </c>
      <c r="G139" s="7">
        <f t="shared" si="66"/>
        <v>0</v>
      </c>
      <c r="H139" s="7">
        <f t="shared" si="62"/>
        <v>100000</v>
      </c>
      <c r="I139" s="7">
        <f t="shared" si="67"/>
        <v>293476.76985434565</v>
      </c>
      <c r="J139" s="14"/>
      <c r="K139" s="18"/>
      <c r="L139" s="7">
        <f t="shared" si="68"/>
        <v>0</v>
      </c>
      <c r="M139" s="7">
        <f t="shared" si="69"/>
        <v>0</v>
      </c>
      <c r="N139" s="14"/>
      <c r="O139" s="13"/>
      <c r="P139" s="7">
        <f t="shared" si="70"/>
        <v>248214.08495704882</v>
      </c>
      <c r="Q139" s="12">
        <f t="shared" si="57"/>
        <v>129</v>
      </c>
      <c r="R139" s="9">
        <v>101.86107736313541</v>
      </c>
      <c r="S139" s="11">
        <f t="shared" si="60"/>
        <v>-8.7999999999999926E-2</v>
      </c>
      <c r="T139" s="10">
        <f t="shared" ref="T139:T202" si="84">(1+return/12)*typical*((1+return/12)^Q139-1)/(return/12)</f>
        <v>1749491.4885262039</v>
      </c>
      <c r="U139" s="10">
        <f t="shared" si="61"/>
        <v>3337859.7680791477</v>
      </c>
      <c r="V139" s="10">
        <f t="shared" ref="V139:V202" si="85">IF((U139-T139)&gt;0,IF(typical-(U139-T139)&lt;min,min,typical-(U139-T139)),IF((U139-T139)&lt;0,IF(typical-(U139-T139)&gt;max,max,typical-(U139-T139)),IF((T139-U139)=0,min,)))</f>
        <v>1000</v>
      </c>
      <c r="W139" s="10">
        <f t="shared" ref="W139:W202" si="86">W138+V139</f>
        <v>609105.61333534098</v>
      </c>
      <c r="X139" s="9">
        <f t="shared" si="71"/>
        <v>9.8172925899359331</v>
      </c>
      <c r="Y139" s="9">
        <f t="shared" si="58"/>
        <v>32778.563259998642</v>
      </c>
      <c r="AA139" s="10">
        <f t="shared" si="72"/>
        <v>7542.4257517795395</v>
      </c>
      <c r="AB139" s="10">
        <f t="shared" si="59"/>
        <v>980515.34773134184</v>
      </c>
      <c r="AC139" s="23"/>
      <c r="AD139" s="25">
        <f t="shared" si="73"/>
        <v>-7542.4257517795395</v>
      </c>
      <c r="AE139" s="25">
        <f t="shared" si="74"/>
        <v>-7542.4257517795395</v>
      </c>
      <c r="AF139" s="25">
        <f t="shared" si="75"/>
        <v>0</v>
      </c>
      <c r="AG139" s="25">
        <f t="shared" si="76"/>
        <v>0</v>
      </c>
      <c r="AH139" s="25">
        <f t="shared" si="77"/>
        <v>0</v>
      </c>
      <c r="AI139" s="25">
        <f t="shared" si="78"/>
        <v>0</v>
      </c>
      <c r="AJ139" s="25">
        <f t="shared" si="79"/>
        <v>0</v>
      </c>
      <c r="AK139" s="25">
        <f t="shared" si="80"/>
        <v>0</v>
      </c>
      <c r="AL139" s="25">
        <f t="shared" si="81"/>
        <v>0</v>
      </c>
      <c r="AM139" s="25">
        <f t="shared" si="82"/>
        <v>0</v>
      </c>
    </row>
    <row r="140" spans="1:39" x14ac:dyDescent="0.3">
      <c r="A140" s="4">
        <f t="shared" ref="A140:A203" si="87">A139+1</f>
        <v>131</v>
      </c>
      <c r="B140">
        <v>94.119635483537124</v>
      </c>
      <c r="C140" s="5">
        <f t="shared" si="63"/>
        <v>34</v>
      </c>
      <c r="D140" s="6">
        <f t="shared" si="83"/>
        <v>-7.5999999999999929E-2</v>
      </c>
      <c r="E140" s="7">
        <f t="shared" si="64"/>
        <v>297509.33384719962</v>
      </c>
      <c r="F140" s="7">
        <f t="shared" si="65"/>
        <v>271172.53534541541</v>
      </c>
      <c r="G140" s="7">
        <f t="shared" si="66"/>
        <v>0</v>
      </c>
      <c r="H140" s="7">
        <f t="shared" si="62"/>
        <v>100000</v>
      </c>
      <c r="I140" s="7">
        <f t="shared" si="67"/>
        <v>271172.53534541541</v>
      </c>
      <c r="J140" s="14"/>
      <c r="K140" s="18"/>
      <c r="L140" s="7">
        <f t="shared" si="68"/>
        <v>0</v>
      </c>
      <c r="M140" s="7">
        <f t="shared" si="69"/>
        <v>0</v>
      </c>
      <c r="N140" s="14"/>
      <c r="O140" s="13"/>
      <c r="P140" s="7">
        <f t="shared" si="70"/>
        <v>229349.81450031311</v>
      </c>
      <c r="Q140" s="12">
        <f t="shared" ref="Q140:Q203" si="88">Q139+1</f>
        <v>130</v>
      </c>
      <c r="R140" s="9">
        <v>94.119635483537124</v>
      </c>
      <c r="S140" s="11">
        <f t="shared" si="60"/>
        <v>-7.5999999999999929E-2</v>
      </c>
      <c r="T140" s="10">
        <f t="shared" si="84"/>
        <v>1771675.8635636335</v>
      </c>
      <c r="U140" s="10">
        <f t="shared" si="61"/>
        <v>3085106.4257051325</v>
      </c>
      <c r="V140" s="10">
        <f t="shared" si="85"/>
        <v>1000</v>
      </c>
      <c r="W140" s="10">
        <f t="shared" si="86"/>
        <v>610105.61333534098</v>
      </c>
      <c r="X140" s="9">
        <f t="shared" si="71"/>
        <v>10.624775530233693</v>
      </c>
      <c r="Y140" s="9">
        <f t="shared" ref="Y140:Y203" si="89">Y139+X140</f>
        <v>32789.188035528874</v>
      </c>
      <c r="AA140" s="10">
        <f t="shared" si="72"/>
        <v>7542.4257517795395</v>
      </c>
      <c r="AB140" s="10">
        <f t="shared" ref="AB140:AB203" si="90">AB139+AA140</f>
        <v>988057.77348312142</v>
      </c>
      <c r="AC140" s="23"/>
      <c r="AD140" s="25">
        <f t="shared" si="73"/>
        <v>-7542.4257517795395</v>
      </c>
      <c r="AE140" s="25">
        <f t="shared" si="74"/>
        <v>-7542.4257517795395</v>
      </c>
      <c r="AF140" s="25">
        <f t="shared" si="75"/>
        <v>0</v>
      </c>
      <c r="AG140" s="25">
        <f t="shared" si="76"/>
        <v>0</v>
      </c>
      <c r="AH140" s="25">
        <f t="shared" si="77"/>
        <v>0</v>
      </c>
      <c r="AI140" s="25">
        <f t="shared" si="78"/>
        <v>0</v>
      </c>
      <c r="AJ140" s="25">
        <f t="shared" si="79"/>
        <v>0</v>
      </c>
      <c r="AK140" s="25">
        <f t="shared" si="80"/>
        <v>0</v>
      </c>
      <c r="AL140" s="25">
        <f t="shared" si="81"/>
        <v>0</v>
      </c>
      <c r="AM140" s="25">
        <f t="shared" si="82"/>
        <v>0</v>
      </c>
    </row>
    <row r="141" spans="1:39" x14ac:dyDescent="0.3">
      <c r="A141" s="4">
        <f t="shared" si="87"/>
        <v>132</v>
      </c>
      <c r="B141">
        <v>82.448800683578526</v>
      </c>
      <c r="C141" s="5">
        <f t="shared" si="63"/>
        <v>35</v>
      </c>
      <c r="D141" s="6">
        <f t="shared" si="83"/>
        <v>-0.12399999999999994</v>
      </c>
      <c r="E141" s="7">
        <f t="shared" si="64"/>
        <v>307593.85759563709</v>
      </c>
      <c r="F141" s="7">
        <f t="shared" si="65"/>
        <v>237547.14096258392</v>
      </c>
      <c r="G141" s="7">
        <f t="shared" si="66"/>
        <v>0</v>
      </c>
      <c r="H141" s="7">
        <f t="shared" si="62"/>
        <v>100000</v>
      </c>
      <c r="I141" s="7">
        <f t="shared" si="67"/>
        <v>237547.14096258392</v>
      </c>
      <c r="J141" s="14"/>
      <c r="K141" s="18"/>
      <c r="L141" s="7">
        <f t="shared" si="68"/>
        <v>0</v>
      </c>
      <c r="M141" s="7">
        <f t="shared" si="69"/>
        <v>0</v>
      </c>
      <c r="N141" s="14"/>
      <c r="O141" s="13"/>
      <c r="P141" s="7">
        <f t="shared" si="70"/>
        <v>200910.43750227432</v>
      </c>
      <c r="Q141" s="12">
        <f t="shared" si="88"/>
        <v>131</v>
      </c>
      <c r="R141" s="9">
        <v>82.448800683578526</v>
      </c>
      <c r="S141" s="11">
        <f t="shared" si="60"/>
        <v>-0.12399999999999994</v>
      </c>
      <c r="T141" s="10">
        <f t="shared" si="84"/>
        <v>1794045.1083930412</v>
      </c>
      <c r="U141" s="10">
        <f t="shared" si="61"/>
        <v>2703429.2289176965</v>
      </c>
      <c r="V141" s="10">
        <f t="shared" si="85"/>
        <v>1000</v>
      </c>
      <c r="W141" s="10">
        <f t="shared" si="86"/>
        <v>611105.61333534098</v>
      </c>
      <c r="X141" s="9">
        <f t="shared" si="71"/>
        <v>12.128739189764488</v>
      </c>
      <c r="Y141" s="9">
        <f t="shared" si="89"/>
        <v>32801.316774718638</v>
      </c>
      <c r="AA141" s="10">
        <f t="shared" si="72"/>
        <v>7542.4257517795395</v>
      </c>
      <c r="AB141" s="10">
        <f t="shared" si="90"/>
        <v>995600.199234901</v>
      </c>
      <c r="AC141" s="23"/>
      <c r="AD141" s="25">
        <f t="shared" si="73"/>
        <v>-7542.4257517795395</v>
      </c>
      <c r="AE141" s="25">
        <f t="shared" si="74"/>
        <v>-7542.4257517795395</v>
      </c>
      <c r="AF141" s="25">
        <f t="shared" si="75"/>
        <v>0</v>
      </c>
      <c r="AG141" s="25">
        <f t="shared" si="76"/>
        <v>0</v>
      </c>
      <c r="AH141" s="25">
        <f t="shared" si="77"/>
        <v>0</v>
      </c>
      <c r="AI141" s="25">
        <f t="shared" si="78"/>
        <v>0</v>
      </c>
      <c r="AJ141" s="25">
        <f t="shared" si="79"/>
        <v>0</v>
      </c>
      <c r="AK141" s="25">
        <f t="shared" si="80"/>
        <v>0</v>
      </c>
      <c r="AL141" s="25">
        <f t="shared" si="81"/>
        <v>0</v>
      </c>
      <c r="AM141" s="25">
        <f t="shared" si="82"/>
        <v>0</v>
      </c>
    </row>
    <row r="142" spans="1:39" x14ac:dyDescent="0.3">
      <c r="A142" s="4">
        <f t="shared" si="87"/>
        <v>133</v>
      </c>
      <c r="B142">
        <v>77.254526240513087</v>
      </c>
      <c r="C142" s="5">
        <f t="shared" si="63"/>
        <v>36</v>
      </c>
      <c r="D142" s="6">
        <f t="shared" si="83"/>
        <v>-6.2999999999999903E-2</v>
      </c>
      <c r="E142" s="7">
        <f t="shared" si="64"/>
        <v>317762.41904197837</v>
      </c>
      <c r="F142" s="7">
        <f t="shared" si="65"/>
        <v>222581.67108194114</v>
      </c>
      <c r="G142" s="7">
        <f t="shared" si="66"/>
        <v>0</v>
      </c>
      <c r="H142" s="7">
        <f t="shared" si="62"/>
        <v>100000</v>
      </c>
      <c r="I142" s="7">
        <f t="shared" si="67"/>
        <v>222581.67108194114</v>
      </c>
      <c r="J142" s="14"/>
      <c r="K142" s="18"/>
      <c r="L142" s="7">
        <f t="shared" si="68"/>
        <v>0</v>
      </c>
      <c r="M142" s="7">
        <f t="shared" si="69"/>
        <v>0</v>
      </c>
      <c r="N142" s="14"/>
      <c r="O142" s="13"/>
      <c r="P142" s="7">
        <f t="shared" si="70"/>
        <v>188253.07993963105</v>
      </c>
      <c r="Q142" s="12">
        <f t="shared" si="88"/>
        <v>132</v>
      </c>
      <c r="R142" s="9">
        <v>77.254526240513087</v>
      </c>
      <c r="S142" s="11">
        <f t="shared" ref="S142:S205" si="91">(R142-R141)/R141</f>
        <v>-6.2999999999999903E-2</v>
      </c>
      <c r="T142" s="10">
        <f t="shared" si="84"/>
        <v>1816600.7635960272</v>
      </c>
      <c r="U142" s="10">
        <f t="shared" ref="U142:U205" si="92">(U141+V141)*(1+S142)</f>
        <v>2534050.1874958817</v>
      </c>
      <c r="V142" s="10">
        <f t="shared" si="85"/>
        <v>1000</v>
      </c>
      <c r="W142" s="10">
        <f t="shared" si="86"/>
        <v>612105.61333534098</v>
      </c>
      <c r="X142" s="9">
        <f t="shared" si="71"/>
        <v>12.944225389289741</v>
      </c>
      <c r="Y142" s="9">
        <f t="shared" si="89"/>
        <v>32814.26100010793</v>
      </c>
      <c r="AA142" s="10">
        <f t="shared" si="72"/>
        <v>7542.4257517795395</v>
      </c>
      <c r="AB142" s="10">
        <f t="shared" si="90"/>
        <v>1003142.6249866806</v>
      </c>
      <c r="AC142" s="23"/>
      <c r="AD142" s="25">
        <f t="shared" si="73"/>
        <v>-7542.4257517795395</v>
      </c>
      <c r="AE142" s="25">
        <f t="shared" si="74"/>
        <v>-7542.4257517795395</v>
      </c>
      <c r="AF142" s="25">
        <f t="shared" si="75"/>
        <v>0</v>
      </c>
      <c r="AG142" s="25">
        <f t="shared" si="76"/>
        <v>0</v>
      </c>
      <c r="AH142" s="25">
        <f t="shared" si="77"/>
        <v>0</v>
      </c>
      <c r="AI142" s="25">
        <f t="shared" si="78"/>
        <v>0</v>
      </c>
      <c r="AJ142" s="25">
        <f t="shared" si="79"/>
        <v>0</v>
      </c>
      <c r="AK142" s="25">
        <f t="shared" si="80"/>
        <v>0</v>
      </c>
      <c r="AL142" s="25">
        <f t="shared" si="81"/>
        <v>0</v>
      </c>
      <c r="AM142" s="25">
        <f t="shared" si="82"/>
        <v>0</v>
      </c>
    </row>
    <row r="143" spans="1:39" x14ac:dyDescent="0.3">
      <c r="A143" s="4">
        <f t="shared" si="87"/>
        <v>134</v>
      </c>
      <c r="B143">
        <v>95.950121590717259</v>
      </c>
      <c r="C143" s="5">
        <f t="shared" si="63"/>
        <v>37</v>
      </c>
      <c r="D143" s="6">
        <f t="shared" si="83"/>
        <v>0.24200000000000008</v>
      </c>
      <c r="E143" s="7">
        <f t="shared" si="64"/>
        <v>328015.71850037243</v>
      </c>
      <c r="F143" s="7">
        <f t="shared" si="65"/>
        <v>276446.43548377091</v>
      </c>
      <c r="G143" s="7">
        <f t="shared" si="66"/>
        <v>0</v>
      </c>
      <c r="H143" s="7">
        <f t="shared" si="62"/>
        <v>100000</v>
      </c>
      <c r="I143" s="7">
        <f t="shared" si="67"/>
        <v>276446.43548377091</v>
      </c>
      <c r="J143" s="14"/>
      <c r="K143" s="18"/>
      <c r="L143" s="7">
        <f t="shared" si="68"/>
        <v>0</v>
      </c>
      <c r="M143" s="7">
        <f t="shared" si="69"/>
        <v>0</v>
      </c>
      <c r="N143" s="14"/>
      <c r="O143" s="13"/>
      <c r="P143" s="7">
        <f t="shared" si="70"/>
        <v>233810.32528502177</v>
      </c>
      <c r="Q143" s="12">
        <f t="shared" si="88"/>
        <v>133</v>
      </c>
      <c r="R143" s="9">
        <v>95.950121590717259</v>
      </c>
      <c r="S143" s="11">
        <f t="shared" si="91"/>
        <v>0.24200000000000008</v>
      </c>
      <c r="T143" s="10">
        <f t="shared" si="84"/>
        <v>1839344.3825923717</v>
      </c>
      <c r="U143" s="10">
        <f t="shared" si="92"/>
        <v>3148532.332869885</v>
      </c>
      <c r="V143" s="10">
        <f t="shared" si="85"/>
        <v>1000</v>
      </c>
      <c r="W143" s="10">
        <f t="shared" si="86"/>
        <v>613105.61333534098</v>
      </c>
      <c r="X143" s="9">
        <f t="shared" si="71"/>
        <v>10.422081633888679</v>
      </c>
      <c r="Y143" s="9">
        <f t="shared" si="89"/>
        <v>32824.683081741816</v>
      </c>
      <c r="AA143" s="10">
        <f t="shared" si="72"/>
        <v>7542.4257517795395</v>
      </c>
      <c r="AB143" s="10">
        <f t="shared" si="90"/>
        <v>1010685.0507384602</v>
      </c>
      <c r="AC143" s="23"/>
      <c r="AD143" s="25">
        <f t="shared" si="73"/>
        <v>-7542.4257517795395</v>
      </c>
      <c r="AE143" s="25">
        <f t="shared" si="74"/>
        <v>-7542.4257517795395</v>
      </c>
      <c r="AF143" s="25">
        <f t="shared" si="75"/>
        <v>0</v>
      </c>
      <c r="AG143" s="25">
        <f t="shared" si="76"/>
        <v>0</v>
      </c>
      <c r="AH143" s="25">
        <f t="shared" si="77"/>
        <v>0</v>
      </c>
      <c r="AI143" s="25">
        <f t="shared" si="78"/>
        <v>0</v>
      </c>
      <c r="AJ143" s="25">
        <f t="shared" si="79"/>
        <v>0</v>
      </c>
      <c r="AK143" s="25">
        <f t="shared" si="80"/>
        <v>0</v>
      </c>
      <c r="AL143" s="25">
        <f t="shared" si="81"/>
        <v>0</v>
      </c>
      <c r="AM143" s="25">
        <f t="shared" si="82"/>
        <v>0</v>
      </c>
    </row>
    <row r="144" spans="1:39" x14ac:dyDescent="0.3">
      <c r="A144" s="4">
        <f t="shared" si="87"/>
        <v>135</v>
      </c>
      <c r="B144">
        <v>91.824266362316408</v>
      </c>
      <c r="C144" s="5">
        <f t="shared" si="63"/>
        <v>38</v>
      </c>
      <c r="D144" s="6">
        <f t="shared" si="83"/>
        <v>-4.3000000000000101E-2</v>
      </c>
      <c r="E144" s="7">
        <f t="shared" si="64"/>
        <v>338354.46212092013</v>
      </c>
      <c r="F144" s="7">
        <f t="shared" si="65"/>
        <v>264559.23875796871</v>
      </c>
      <c r="G144" s="7">
        <f t="shared" si="66"/>
        <v>0</v>
      </c>
      <c r="H144" s="7">
        <f t="shared" si="62"/>
        <v>100000</v>
      </c>
      <c r="I144" s="7">
        <f t="shared" si="67"/>
        <v>264559.23875796871</v>
      </c>
      <c r="J144" s="14"/>
      <c r="K144" s="18"/>
      <c r="L144" s="7">
        <f t="shared" si="68"/>
        <v>0</v>
      </c>
      <c r="M144" s="7">
        <f t="shared" si="69"/>
        <v>0</v>
      </c>
      <c r="N144" s="14"/>
      <c r="O144" s="13"/>
      <c r="P144" s="7">
        <f t="shared" si="70"/>
        <v>223756.4812977658</v>
      </c>
      <c r="Q144" s="12">
        <f t="shared" si="88"/>
        <v>134</v>
      </c>
      <c r="R144" s="9">
        <v>91.824266362316408</v>
      </c>
      <c r="S144" s="11">
        <f t="shared" si="91"/>
        <v>-4.3000000000000101E-2</v>
      </c>
      <c r="T144" s="10">
        <f t="shared" si="84"/>
        <v>1862277.5317470194</v>
      </c>
      <c r="U144" s="10">
        <f t="shared" si="92"/>
        <v>3014102.4425564795</v>
      </c>
      <c r="V144" s="10">
        <f t="shared" si="85"/>
        <v>1000</v>
      </c>
      <c r="W144" s="10">
        <f t="shared" si="86"/>
        <v>614105.61333534098</v>
      </c>
      <c r="X144" s="9">
        <f t="shared" si="71"/>
        <v>10.890367433530491</v>
      </c>
      <c r="Y144" s="9">
        <f t="shared" si="89"/>
        <v>32835.573449175346</v>
      </c>
      <c r="AA144" s="10">
        <f t="shared" si="72"/>
        <v>7542.4257517795395</v>
      </c>
      <c r="AB144" s="10">
        <f t="shared" si="90"/>
        <v>1018227.4764902397</v>
      </c>
      <c r="AC144" s="23"/>
      <c r="AD144" s="25">
        <f t="shared" si="73"/>
        <v>-7542.4257517795395</v>
      </c>
      <c r="AE144" s="25">
        <f t="shared" si="74"/>
        <v>-7542.4257517795395</v>
      </c>
      <c r="AF144" s="25">
        <f t="shared" si="75"/>
        <v>0</v>
      </c>
      <c r="AG144" s="25">
        <f t="shared" si="76"/>
        <v>0</v>
      </c>
      <c r="AH144" s="25">
        <f t="shared" si="77"/>
        <v>0</v>
      </c>
      <c r="AI144" s="25">
        <f t="shared" si="78"/>
        <v>0</v>
      </c>
      <c r="AJ144" s="25">
        <f t="shared" si="79"/>
        <v>0</v>
      </c>
      <c r="AK144" s="25">
        <f t="shared" si="80"/>
        <v>0</v>
      </c>
      <c r="AL144" s="25">
        <f t="shared" si="81"/>
        <v>0</v>
      </c>
      <c r="AM144" s="25">
        <f t="shared" si="82"/>
        <v>0</v>
      </c>
    </row>
    <row r="145" spans="1:39" x14ac:dyDescent="0.3">
      <c r="A145" s="4">
        <f t="shared" si="87"/>
        <v>136</v>
      </c>
      <c r="B145">
        <v>97.058249544968433</v>
      </c>
      <c r="C145" s="5">
        <f t="shared" si="63"/>
        <v>39</v>
      </c>
      <c r="D145" s="6">
        <f t="shared" si="83"/>
        <v>5.6999999999999891E-2</v>
      </c>
      <c r="E145" s="7">
        <f t="shared" si="64"/>
        <v>348779.36193830514</v>
      </c>
      <c r="F145" s="7">
        <f t="shared" si="65"/>
        <v>279639.11536717293</v>
      </c>
      <c r="G145" s="7">
        <f t="shared" si="66"/>
        <v>0</v>
      </c>
      <c r="H145" s="7">
        <f t="shared" si="62"/>
        <v>100000</v>
      </c>
      <c r="I145" s="7">
        <f t="shared" si="67"/>
        <v>279639.11536717293</v>
      </c>
      <c r="J145" s="14"/>
      <c r="K145" s="18"/>
      <c r="L145" s="7">
        <f t="shared" si="68"/>
        <v>0</v>
      </c>
      <c r="M145" s="7">
        <f t="shared" si="69"/>
        <v>0</v>
      </c>
      <c r="N145" s="14"/>
      <c r="O145" s="13"/>
      <c r="P145" s="7">
        <f t="shared" si="70"/>
        <v>236510.60073173844</v>
      </c>
      <c r="Q145" s="12">
        <f t="shared" si="88"/>
        <v>135</v>
      </c>
      <c r="R145" s="9">
        <v>97.058249544968433</v>
      </c>
      <c r="S145" s="11">
        <f t="shared" si="91"/>
        <v>5.6999999999999891E-2</v>
      </c>
      <c r="T145" s="10">
        <f t="shared" si="84"/>
        <v>1885401.790477955</v>
      </c>
      <c r="U145" s="10">
        <f t="shared" si="92"/>
        <v>3186963.2817821987</v>
      </c>
      <c r="V145" s="10">
        <f t="shared" si="85"/>
        <v>1000</v>
      </c>
      <c r="W145" s="10">
        <f t="shared" si="86"/>
        <v>615105.61333534098</v>
      </c>
      <c r="X145" s="9">
        <f t="shared" si="71"/>
        <v>10.303091233236039</v>
      </c>
      <c r="Y145" s="9">
        <f t="shared" si="89"/>
        <v>32845.876540408579</v>
      </c>
      <c r="AA145" s="10">
        <f t="shared" si="72"/>
        <v>7542.4257517795395</v>
      </c>
      <c r="AB145" s="10">
        <f t="shared" si="90"/>
        <v>1025769.9022420193</v>
      </c>
      <c r="AC145" s="23"/>
      <c r="AD145" s="25">
        <f t="shared" si="73"/>
        <v>-7542.4257517795395</v>
      </c>
      <c r="AE145" s="25">
        <f t="shared" si="74"/>
        <v>-7542.4257517795395</v>
      </c>
      <c r="AF145" s="25">
        <f t="shared" si="75"/>
        <v>0</v>
      </c>
      <c r="AG145" s="25">
        <f t="shared" si="76"/>
        <v>0</v>
      </c>
      <c r="AH145" s="25">
        <f t="shared" si="77"/>
        <v>0</v>
      </c>
      <c r="AI145" s="25">
        <f t="shared" si="78"/>
        <v>0</v>
      </c>
      <c r="AJ145" s="25">
        <f t="shared" si="79"/>
        <v>0</v>
      </c>
      <c r="AK145" s="25">
        <f t="shared" si="80"/>
        <v>0</v>
      </c>
      <c r="AL145" s="25">
        <f t="shared" si="81"/>
        <v>0</v>
      </c>
      <c r="AM145" s="25">
        <f t="shared" si="82"/>
        <v>0</v>
      </c>
    </row>
    <row r="146" spans="1:39" x14ac:dyDescent="0.3">
      <c r="A146" s="4">
        <f t="shared" si="87"/>
        <v>137</v>
      </c>
      <c r="B146">
        <v>102.6876280185766</v>
      </c>
      <c r="C146" s="5">
        <f t="shared" si="63"/>
        <v>40</v>
      </c>
      <c r="D146" s="6">
        <f t="shared" si="83"/>
        <v>5.8000000000000017E-2</v>
      </c>
      <c r="E146" s="7">
        <f t="shared" si="64"/>
        <v>359291.1359208356</v>
      </c>
      <c r="F146" s="7">
        <f t="shared" si="65"/>
        <v>295858.18405846896</v>
      </c>
      <c r="G146" s="7">
        <f t="shared" si="66"/>
        <v>0</v>
      </c>
      <c r="H146" s="7">
        <f t="shared" si="62"/>
        <v>100000</v>
      </c>
      <c r="I146" s="7">
        <f t="shared" si="67"/>
        <v>295858.18405846896</v>
      </c>
      <c r="J146" s="14"/>
      <c r="K146" s="18"/>
      <c r="L146" s="7">
        <f t="shared" si="68"/>
        <v>0</v>
      </c>
      <c r="M146" s="7">
        <f t="shared" si="69"/>
        <v>0</v>
      </c>
      <c r="N146" s="14"/>
      <c r="O146" s="13"/>
      <c r="P146" s="7">
        <f t="shared" si="70"/>
        <v>250228.21557417928</v>
      </c>
      <c r="Q146" s="12">
        <f t="shared" si="88"/>
        <v>136</v>
      </c>
      <c r="R146" s="9">
        <v>102.6876280185766</v>
      </c>
      <c r="S146" s="11">
        <f t="shared" si="91"/>
        <v>5.8000000000000017E-2</v>
      </c>
      <c r="T146" s="10">
        <f t="shared" si="84"/>
        <v>1908718.7513649829</v>
      </c>
      <c r="U146" s="10">
        <f t="shared" si="92"/>
        <v>3372865.1521255663</v>
      </c>
      <c r="V146" s="10">
        <f t="shared" si="85"/>
        <v>1000</v>
      </c>
      <c r="W146" s="10">
        <f t="shared" si="86"/>
        <v>616105.61333534098</v>
      </c>
      <c r="X146" s="9">
        <f t="shared" si="71"/>
        <v>9.738271486990584</v>
      </c>
      <c r="Y146" s="9">
        <f t="shared" si="89"/>
        <v>32855.614811895568</v>
      </c>
      <c r="AA146" s="10">
        <f t="shared" si="72"/>
        <v>7542.4257517795395</v>
      </c>
      <c r="AB146" s="10">
        <f t="shared" si="90"/>
        <v>1033312.3279937989</v>
      </c>
      <c r="AC146" s="23"/>
      <c r="AD146" s="25">
        <f t="shared" si="73"/>
        <v>-7542.4257517795395</v>
      </c>
      <c r="AE146" s="25">
        <f t="shared" si="74"/>
        <v>-7542.4257517795395</v>
      </c>
      <c r="AF146" s="25">
        <f t="shared" si="75"/>
        <v>0</v>
      </c>
      <c r="AG146" s="25">
        <f t="shared" si="76"/>
        <v>0</v>
      </c>
      <c r="AH146" s="25">
        <f t="shared" si="77"/>
        <v>0</v>
      </c>
      <c r="AI146" s="25">
        <f t="shared" si="78"/>
        <v>0</v>
      </c>
      <c r="AJ146" s="25">
        <f t="shared" si="79"/>
        <v>0</v>
      </c>
      <c r="AK146" s="25">
        <f t="shared" si="80"/>
        <v>0</v>
      </c>
      <c r="AL146" s="25">
        <f t="shared" si="81"/>
        <v>0</v>
      </c>
      <c r="AM146" s="25">
        <f t="shared" si="82"/>
        <v>0</v>
      </c>
    </row>
    <row r="147" spans="1:39" x14ac:dyDescent="0.3">
      <c r="A147" s="4">
        <f t="shared" si="87"/>
        <v>138</v>
      </c>
      <c r="B147">
        <v>99.70968680603788</v>
      </c>
      <c r="C147" s="5">
        <f t="shared" si="63"/>
        <v>41</v>
      </c>
      <c r="D147" s="6">
        <f t="shared" si="83"/>
        <v>-2.9000000000000022E-2</v>
      </c>
      <c r="E147" s="7">
        <f t="shared" si="64"/>
        <v>369890.50801988674</v>
      </c>
      <c r="F147" s="7">
        <f t="shared" si="65"/>
        <v>287278.29672077333</v>
      </c>
      <c r="G147" s="7">
        <f t="shared" si="66"/>
        <v>0</v>
      </c>
      <c r="H147" s="7">
        <f t="shared" si="62"/>
        <v>100000</v>
      </c>
      <c r="I147" s="7">
        <f t="shared" si="67"/>
        <v>287278.29672077333</v>
      </c>
      <c r="J147" s="14"/>
      <c r="K147" s="18"/>
      <c r="L147" s="7">
        <f t="shared" si="68"/>
        <v>0</v>
      </c>
      <c r="M147" s="7">
        <f t="shared" si="69"/>
        <v>0</v>
      </c>
      <c r="N147" s="14"/>
      <c r="O147" s="13"/>
      <c r="P147" s="7">
        <f t="shared" si="70"/>
        <v>242971.59732252808</v>
      </c>
      <c r="Q147" s="12">
        <f t="shared" si="88"/>
        <v>137</v>
      </c>
      <c r="R147" s="9">
        <v>99.70968680603788</v>
      </c>
      <c r="S147" s="11">
        <f t="shared" si="91"/>
        <v>-2.9000000000000022E-2</v>
      </c>
      <c r="T147" s="10">
        <f t="shared" si="84"/>
        <v>1932230.0202594015</v>
      </c>
      <c r="U147" s="10">
        <f t="shared" si="92"/>
        <v>3276023.0627139248</v>
      </c>
      <c r="V147" s="10">
        <f t="shared" si="85"/>
        <v>1000</v>
      </c>
      <c r="W147" s="10">
        <f t="shared" si="86"/>
        <v>617105.61333534098</v>
      </c>
      <c r="X147" s="9">
        <f t="shared" si="71"/>
        <v>10.029115846540252</v>
      </c>
      <c r="Y147" s="9">
        <f t="shared" si="89"/>
        <v>32865.643927742109</v>
      </c>
      <c r="AA147" s="10">
        <f t="shared" si="72"/>
        <v>7542.4257517795395</v>
      </c>
      <c r="AB147" s="10">
        <f t="shared" si="90"/>
        <v>1040854.7537455785</v>
      </c>
      <c r="AC147" s="23"/>
      <c r="AD147" s="25">
        <f t="shared" si="73"/>
        <v>-7542.4257517795395</v>
      </c>
      <c r="AE147" s="25">
        <f t="shared" si="74"/>
        <v>-7542.4257517795395</v>
      </c>
      <c r="AF147" s="25">
        <f t="shared" si="75"/>
        <v>0</v>
      </c>
      <c r="AG147" s="25">
        <f t="shared" si="76"/>
        <v>0</v>
      </c>
      <c r="AH147" s="25">
        <f t="shared" si="77"/>
        <v>0</v>
      </c>
      <c r="AI147" s="25">
        <f t="shared" si="78"/>
        <v>0</v>
      </c>
      <c r="AJ147" s="25">
        <f t="shared" si="79"/>
        <v>0</v>
      </c>
      <c r="AK147" s="25">
        <f t="shared" si="80"/>
        <v>0</v>
      </c>
      <c r="AL147" s="25">
        <f t="shared" si="81"/>
        <v>0</v>
      </c>
      <c r="AM147" s="25">
        <f t="shared" si="82"/>
        <v>0</v>
      </c>
    </row>
    <row r="148" spans="1:39" x14ac:dyDescent="0.3">
      <c r="A148" s="4">
        <f t="shared" si="87"/>
        <v>139</v>
      </c>
      <c r="B148">
        <v>128.22665723256472</v>
      </c>
      <c r="C148" s="5">
        <f t="shared" si="63"/>
        <v>42</v>
      </c>
      <c r="D148" s="6">
        <f t="shared" si="83"/>
        <v>0.28600000000000003</v>
      </c>
      <c r="E148" s="7">
        <f t="shared" si="64"/>
        <v>380578.20821976371</v>
      </c>
      <c r="F148" s="7">
        <f t="shared" si="65"/>
        <v>369439.88958291453</v>
      </c>
      <c r="G148" s="7">
        <f t="shared" si="66"/>
        <v>0</v>
      </c>
      <c r="H148" s="7">
        <f t="shared" si="62"/>
        <v>100000</v>
      </c>
      <c r="I148" s="7">
        <f t="shared" si="67"/>
        <v>369439.88958291453</v>
      </c>
      <c r="J148" s="14"/>
      <c r="K148" s="18"/>
      <c r="L148" s="7">
        <f t="shared" si="68"/>
        <v>0</v>
      </c>
      <c r="M148" s="7">
        <f t="shared" si="69"/>
        <v>0</v>
      </c>
      <c r="N148" s="14"/>
      <c r="O148" s="13"/>
      <c r="P148" s="7">
        <f t="shared" si="70"/>
        <v>312461.47415677109</v>
      </c>
      <c r="Q148" s="12">
        <f t="shared" si="88"/>
        <v>138</v>
      </c>
      <c r="R148" s="9">
        <v>128.22665723256472</v>
      </c>
      <c r="S148" s="11">
        <f t="shared" si="91"/>
        <v>0.28600000000000003</v>
      </c>
      <c r="T148" s="10">
        <f t="shared" si="84"/>
        <v>1955937.2163946079</v>
      </c>
      <c r="U148" s="10">
        <f t="shared" si="92"/>
        <v>4214251.6586501077</v>
      </c>
      <c r="V148" s="10">
        <f t="shared" si="85"/>
        <v>1000</v>
      </c>
      <c r="W148" s="10">
        <f t="shared" si="86"/>
        <v>618105.61333534098</v>
      </c>
      <c r="X148" s="9">
        <f t="shared" si="71"/>
        <v>7.7986903938882204</v>
      </c>
      <c r="Y148" s="9">
        <f t="shared" si="89"/>
        <v>32873.442618135996</v>
      </c>
      <c r="AA148" s="10">
        <f t="shared" si="72"/>
        <v>7542.4257517795395</v>
      </c>
      <c r="AB148" s="10">
        <f t="shared" si="90"/>
        <v>1048397.179497358</v>
      </c>
      <c r="AC148" s="23"/>
      <c r="AD148" s="25">
        <f t="shared" si="73"/>
        <v>-7542.4257517795395</v>
      </c>
      <c r="AE148" s="25">
        <f t="shared" si="74"/>
        <v>-7542.4257517795395</v>
      </c>
      <c r="AF148" s="25">
        <f t="shared" si="75"/>
        <v>0</v>
      </c>
      <c r="AG148" s="25">
        <f t="shared" si="76"/>
        <v>0</v>
      </c>
      <c r="AH148" s="25">
        <f t="shared" si="77"/>
        <v>0</v>
      </c>
      <c r="AI148" s="25">
        <f t="shared" si="78"/>
        <v>0</v>
      </c>
      <c r="AJ148" s="25">
        <f t="shared" si="79"/>
        <v>0</v>
      </c>
      <c r="AK148" s="25">
        <f t="shared" si="80"/>
        <v>0</v>
      </c>
      <c r="AL148" s="25">
        <f t="shared" si="81"/>
        <v>0</v>
      </c>
      <c r="AM148" s="25">
        <f t="shared" si="82"/>
        <v>0</v>
      </c>
    </row>
    <row r="149" spans="1:39" x14ac:dyDescent="0.3">
      <c r="A149" s="4">
        <f t="shared" si="87"/>
        <v>140</v>
      </c>
      <c r="B149">
        <v>141.0493229558212</v>
      </c>
      <c r="C149" s="5">
        <f t="shared" si="63"/>
        <v>43</v>
      </c>
      <c r="D149" s="6">
        <f t="shared" si="83"/>
        <v>0.10000000000000005</v>
      </c>
      <c r="E149" s="7">
        <f t="shared" si="64"/>
        <v>391354.97258797253</v>
      </c>
      <c r="F149" s="7">
        <f t="shared" si="65"/>
        <v>406383.87854120601</v>
      </c>
      <c r="G149" s="7">
        <f t="shared" si="66"/>
        <v>0</v>
      </c>
      <c r="H149" s="7">
        <f t="shared" si="62"/>
        <v>100000</v>
      </c>
      <c r="I149" s="7">
        <f t="shared" si="67"/>
        <v>406383.87854120601</v>
      </c>
      <c r="J149" s="14"/>
      <c r="K149" s="18"/>
      <c r="L149" s="7">
        <f t="shared" si="68"/>
        <v>0</v>
      </c>
      <c r="M149" s="7">
        <f t="shared" si="69"/>
        <v>0</v>
      </c>
      <c r="N149" s="14"/>
      <c r="O149" s="13"/>
      <c r="P149" s="7">
        <f t="shared" si="70"/>
        <v>343707.62157244823</v>
      </c>
      <c r="Q149" s="12">
        <f t="shared" si="88"/>
        <v>139</v>
      </c>
      <c r="R149" s="9">
        <v>141.0493229558212</v>
      </c>
      <c r="S149" s="11">
        <f t="shared" si="91"/>
        <v>0.10000000000000005</v>
      </c>
      <c r="T149" s="10">
        <f t="shared" si="84"/>
        <v>1979841.9724976069</v>
      </c>
      <c r="U149" s="10">
        <f t="shared" si="92"/>
        <v>4636776.8245151192</v>
      </c>
      <c r="V149" s="10">
        <f t="shared" si="85"/>
        <v>1000</v>
      </c>
      <c r="W149" s="10">
        <f t="shared" si="86"/>
        <v>619105.61333534098</v>
      </c>
      <c r="X149" s="9">
        <f t="shared" si="71"/>
        <v>7.0897185398983824</v>
      </c>
      <c r="Y149" s="9">
        <f t="shared" si="89"/>
        <v>32880.532336675897</v>
      </c>
      <c r="AA149" s="10">
        <f t="shared" si="72"/>
        <v>7542.4257517795395</v>
      </c>
      <c r="AB149" s="10">
        <f t="shared" si="90"/>
        <v>1055939.6052491376</v>
      </c>
      <c r="AC149" s="23"/>
      <c r="AD149" s="25">
        <f t="shared" si="73"/>
        <v>-7542.4257517795395</v>
      </c>
      <c r="AE149" s="25">
        <f t="shared" si="74"/>
        <v>-7542.4257517795395</v>
      </c>
      <c r="AF149" s="25">
        <f t="shared" si="75"/>
        <v>0</v>
      </c>
      <c r="AG149" s="25">
        <f t="shared" si="76"/>
        <v>0</v>
      </c>
      <c r="AH149" s="25">
        <f t="shared" si="77"/>
        <v>0</v>
      </c>
      <c r="AI149" s="25">
        <f t="shared" si="78"/>
        <v>0</v>
      </c>
      <c r="AJ149" s="25">
        <f t="shared" si="79"/>
        <v>0</v>
      </c>
      <c r="AK149" s="25">
        <f t="shared" si="80"/>
        <v>0</v>
      </c>
      <c r="AL149" s="25">
        <f t="shared" si="81"/>
        <v>0</v>
      </c>
      <c r="AM149" s="25">
        <f t="shared" si="82"/>
        <v>0</v>
      </c>
    </row>
    <row r="150" spans="1:39" x14ac:dyDescent="0.3">
      <c r="A150" s="4">
        <f t="shared" si="87"/>
        <v>141</v>
      </c>
      <c r="B150">
        <v>148.10178910361228</v>
      </c>
      <c r="C150" s="5">
        <f t="shared" si="63"/>
        <v>44</v>
      </c>
      <c r="D150" s="6">
        <f t="shared" si="83"/>
        <v>5.0000000000000142E-2</v>
      </c>
      <c r="E150" s="7">
        <f t="shared" si="64"/>
        <v>402221.54332591681</v>
      </c>
      <c r="F150" s="7">
        <f t="shared" si="65"/>
        <v>426703.07246826636</v>
      </c>
      <c r="G150" s="7">
        <f t="shared" si="66"/>
        <v>0</v>
      </c>
      <c r="H150" s="7">
        <f t="shared" si="62"/>
        <v>100000</v>
      </c>
      <c r="I150" s="7">
        <f t="shared" si="67"/>
        <v>426703.07246826636</v>
      </c>
      <c r="J150" s="14"/>
      <c r="K150" s="18"/>
      <c r="L150" s="7">
        <f t="shared" si="68"/>
        <v>0</v>
      </c>
      <c r="M150" s="7">
        <f t="shared" si="69"/>
        <v>0</v>
      </c>
      <c r="N150" s="14"/>
      <c r="O150" s="13"/>
      <c r="P150" s="7">
        <f t="shared" si="70"/>
        <v>360893.00265107065</v>
      </c>
      <c r="Q150" s="12">
        <f t="shared" si="88"/>
        <v>140</v>
      </c>
      <c r="R150" s="9">
        <v>148.10178910361228</v>
      </c>
      <c r="S150" s="11">
        <f t="shared" si="91"/>
        <v>5.0000000000000142E-2</v>
      </c>
      <c r="T150" s="10">
        <f t="shared" si="84"/>
        <v>2003945.9349014647</v>
      </c>
      <c r="U150" s="10">
        <f t="shared" si="92"/>
        <v>4869665.6657408755</v>
      </c>
      <c r="V150" s="10">
        <f t="shared" si="85"/>
        <v>1000</v>
      </c>
      <c r="W150" s="10">
        <f t="shared" si="86"/>
        <v>620105.61333534098</v>
      </c>
      <c r="X150" s="9">
        <f t="shared" si="71"/>
        <v>6.7521128951413152</v>
      </c>
      <c r="Y150" s="9">
        <f t="shared" si="89"/>
        <v>32887.284449571038</v>
      </c>
      <c r="AA150" s="10">
        <f t="shared" si="72"/>
        <v>7542.4257517795395</v>
      </c>
      <c r="AB150" s="10">
        <f t="shared" si="90"/>
        <v>1063482.0310009171</v>
      </c>
      <c r="AC150" s="23"/>
      <c r="AD150" s="25">
        <f t="shared" si="73"/>
        <v>-7542.4257517795395</v>
      </c>
      <c r="AE150" s="25">
        <f t="shared" si="74"/>
        <v>-7542.4257517795395</v>
      </c>
      <c r="AF150" s="25">
        <f t="shared" si="75"/>
        <v>0</v>
      </c>
      <c r="AG150" s="25">
        <f t="shared" si="76"/>
        <v>0</v>
      </c>
      <c r="AH150" s="25">
        <f t="shared" si="77"/>
        <v>0</v>
      </c>
      <c r="AI150" s="25">
        <f t="shared" si="78"/>
        <v>0</v>
      </c>
      <c r="AJ150" s="25">
        <f t="shared" si="79"/>
        <v>0</v>
      </c>
      <c r="AK150" s="25">
        <f t="shared" si="80"/>
        <v>0</v>
      </c>
      <c r="AL150" s="25">
        <f t="shared" si="81"/>
        <v>0</v>
      </c>
      <c r="AM150" s="25">
        <f t="shared" si="82"/>
        <v>0</v>
      </c>
    </row>
    <row r="151" spans="1:39" x14ac:dyDescent="0.3">
      <c r="A151" s="4">
        <f t="shared" si="87"/>
        <v>142</v>
      </c>
      <c r="B151">
        <v>148.39799268181949</v>
      </c>
      <c r="C151" s="5">
        <f t="shared" si="63"/>
        <v>45</v>
      </c>
      <c r="D151" s="6">
        <f t="shared" si="83"/>
        <v>1.9999999999999159E-3</v>
      </c>
      <c r="E151" s="7">
        <f t="shared" si="64"/>
        <v>413178.66882001009</v>
      </c>
      <c r="F151" s="7">
        <f t="shared" si="65"/>
        <v>427556.47861320287</v>
      </c>
      <c r="G151" s="7">
        <f t="shared" si="66"/>
        <v>0</v>
      </c>
      <c r="H151" s="7">
        <f t="shared" ref="H151:H214" si="93">IF(C151="NA","NA",IF(H150="NA",G151,H150+G151))</f>
        <v>100000</v>
      </c>
      <c r="I151" s="7">
        <f t="shared" si="67"/>
        <v>427556.47861320287</v>
      </c>
      <c r="J151" s="14"/>
      <c r="K151" s="18"/>
      <c r="L151" s="7">
        <f t="shared" si="68"/>
        <v>0</v>
      </c>
      <c r="M151" s="7">
        <f t="shared" si="69"/>
        <v>0</v>
      </c>
      <c r="N151" s="14"/>
      <c r="O151" s="13"/>
      <c r="P151" s="7">
        <f t="shared" si="70"/>
        <v>361614.78865637281</v>
      </c>
      <c r="Q151" s="12">
        <f t="shared" si="88"/>
        <v>141</v>
      </c>
      <c r="R151" s="9">
        <v>148.39799268181949</v>
      </c>
      <c r="S151" s="11">
        <f t="shared" si="91"/>
        <v>1.9999999999999159E-3</v>
      </c>
      <c r="T151" s="10">
        <f t="shared" si="84"/>
        <v>2028250.7636586877</v>
      </c>
      <c r="U151" s="10">
        <f t="shared" si="92"/>
        <v>4880406.9970723577</v>
      </c>
      <c r="V151" s="10">
        <f t="shared" si="85"/>
        <v>1000</v>
      </c>
      <c r="W151" s="10">
        <f t="shared" si="86"/>
        <v>621105.61333534098</v>
      </c>
      <c r="X151" s="9">
        <f t="shared" si="71"/>
        <v>6.7386356238935292</v>
      </c>
      <c r="Y151" s="9">
        <f t="shared" si="89"/>
        <v>32894.023085194931</v>
      </c>
      <c r="AA151" s="10">
        <f t="shared" si="72"/>
        <v>7542.4257517795395</v>
      </c>
      <c r="AB151" s="10">
        <f t="shared" si="90"/>
        <v>1071024.4567526965</v>
      </c>
      <c r="AC151" s="23"/>
      <c r="AD151" s="25">
        <f t="shared" si="73"/>
        <v>-7542.4257517795395</v>
      </c>
      <c r="AE151" s="25">
        <f t="shared" si="74"/>
        <v>-7542.4257517795395</v>
      </c>
      <c r="AF151" s="25">
        <f t="shared" si="75"/>
        <v>0</v>
      </c>
      <c r="AG151" s="25">
        <f t="shared" si="76"/>
        <v>0</v>
      </c>
      <c r="AH151" s="25">
        <f t="shared" si="77"/>
        <v>0</v>
      </c>
      <c r="AI151" s="25">
        <f t="shared" si="78"/>
        <v>0</v>
      </c>
      <c r="AJ151" s="25">
        <f t="shared" si="79"/>
        <v>0</v>
      </c>
      <c r="AK151" s="25">
        <f t="shared" si="80"/>
        <v>0</v>
      </c>
      <c r="AL151" s="25">
        <f t="shared" si="81"/>
        <v>0</v>
      </c>
      <c r="AM151" s="25">
        <f t="shared" si="82"/>
        <v>0</v>
      </c>
    </row>
    <row r="152" spans="1:39" x14ac:dyDescent="0.3">
      <c r="A152" s="4">
        <f t="shared" si="87"/>
        <v>143</v>
      </c>
      <c r="B152">
        <v>149.43677863059222</v>
      </c>
      <c r="C152" s="5">
        <f t="shared" si="63"/>
        <v>46</v>
      </c>
      <c r="D152" s="6">
        <f t="shared" si="83"/>
        <v>6.999999999999936E-3</v>
      </c>
      <c r="E152" s="7">
        <f t="shared" si="64"/>
        <v>424227.1036932214</v>
      </c>
      <c r="F152" s="7">
        <f t="shared" si="65"/>
        <v>430549.37396349525</v>
      </c>
      <c r="G152" s="7">
        <f t="shared" si="66"/>
        <v>0</v>
      </c>
      <c r="H152" s="7">
        <f t="shared" si="93"/>
        <v>100000</v>
      </c>
      <c r="I152" s="7">
        <f t="shared" si="67"/>
        <v>430549.37396349525</v>
      </c>
      <c r="J152" s="14"/>
      <c r="K152" s="18"/>
      <c r="L152" s="7">
        <f t="shared" si="68"/>
        <v>0</v>
      </c>
      <c r="M152" s="7">
        <f t="shared" si="69"/>
        <v>0</v>
      </c>
      <c r="N152" s="14"/>
      <c r="O152" s="13"/>
      <c r="P152" s="7">
        <f t="shared" si="70"/>
        <v>364146.09217696736</v>
      </c>
      <c r="Q152" s="12">
        <f t="shared" si="88"/>
        <v>142</v>
      </c>
      <c r="R152" s="9">
        <v>149.43677863059222</v>
      </c>
      <c r="S152" s="11">
        <f t="shared" si="91"/>
        <v>6.999999999999936E-3</v>
      </c>
      <c r="T152" s="10">
        <f t="shared" si="84"/>
        <v>2052758.1326555545</v>
      </c>
      <c r="U152" s="10">
        <f t="shared" si="92"/>
        <v>4915576.8460518634</v>
      </c>
      <c r="V152" s="10">
        <f t="shared" si="85"/>
        <v>1000</v>
      </c>
      <c r="W152" s="10">
        <f t="shared" si="86"/>
        <v>622105.61333534098</v>
      </c>
      <c r="X152" s="9">
        <f t="shared" si="71"/>
        <v>6.6917930723868215</v>
      </c>
      <c r="Y152" s="9">
        <f t="shared" si="89"/>
        <v>32900.714878267318</v>
      </c>
      <c r="AA152" s="10">
        <f t="shared" si="72"/>
        <v>7542.4257517795395</v>
      </c>
      <c r="AB152" s="10">
        <f t="shared" si="90"/>
        <v>1078566.882504476</v>
      </c>
      <c r="AC152" s="23"/>
      <c r="AD152" s="25">
        <f t="shared" si="73"/>
        <v>-7542.4257517795395</v>
      </c>
      <c r="AE152" s="25">
        <f t="shared" si="74"/>
        <v>-7542.4257517795395</v>
      </c>
      <c r="AF152" s="25">
        <f t="shared" si="75"/>
        <v>0</v>
      </c>
      <c r="AG152" s="25">
        <f t="shared" si="76"/>
        <v>0</v>
      </c>
      <c r="AH152" s="25">
        <f t="shared" si="77"/>
        <v>0</v>
      </c>
      <c r="AI152" s="25">
        <f t="shared" si="78"/>
        <v>0</v>
      </c>
      <c r="AJ152" s="25">
        <f t="shared" si="79"/>
        <v>0</v>
      </c>
      <c r="AK152" s="25">
        <f t="shared" si="80"/>
        <v>0</v>
      </c>
      <c r="AL152" s="25">
        <f t="shared" si="81"/>
        <v>0</v>
      </c>
      <c r="AM152" s="25">
        <f t="shared" si="82"/>
        <v>0</v>
      </c>
    </row>
    <row r="153" spans="1:39" x14ac:dyDescent="0.3">
      <c r="A153" s="4">
        <f t="shared" si="87"/>
        <v>144</v>
      </c>
      <c r="B153">
        <v>149.88508896648398</v>
      </c>
      <c r="C153" s="5">
        <f t="shared" si="63"/>
        <v>47</v>
      </c>
      <c r="D153" s="6">
        <f t="shared" si="83"/>
        <v>2.9999999999999003E-3</v>
      </c>
      <c r="E153" s="7">
        <f t="shared" si="64"/>
        <v>435367.60885704251</v>
      </c>
      <c r="F153" s="7">
        <f t="shared" si="65"/>
        <v>431841.02208538569</v>
      </c>
      <c r="G153" s="7">
        <f t="shared" si="66"/>
        <v>0</v>
      </c>
      <c r="H153" s="7">
        <f t="shared" si="93"/>
        <v>100000</v>
      </c>
      <c r="I153" s="7">
        <f t="shared" si="67"/>
        <v>431841.02208538569</v>
      </c>
      <c r="J153" s="14"/>
      <c r="K153" s="18"/>
      <c r="L153" s="7">
        <f t="shared" si="68"/>
        <v>0</v>
      </c>
      <c r="M153" s="7">
        <f t="shared" si="69"/>
        <v>0</v>
      </c>
      <c r="N153" s="14"/>
      <c r="O153" s="13"/>
      <c r="P153" s="7">
        <f t="shared" si="70"/>
        <v>365238.53045349824</v>
      </c>
      <c r="Q153" s="12">
        <f t="shared" si="88"/>
        <v>143</v>
      </c>
      <c r="R153" s="9">
        <v>149.88508896648398</v>
      </c>
      <c r="S153" s="11">
        <f t="shared" si="91"/>
        <v>2.9999999999999003E-3</v>
      </c>
      <c r="T153" s="10">
        <f t="shared" si="84"/>
        <v>2077469.7297273951</v>
      </c>
      <c r="U153" s="10">
        <f t="shared" si="92"/>
        <v>4931326.5765900183</v>
      </c>
      <c r="V153" s="10">
        <f t="shared" si="85"/>
        <v>1000</v>
      </c>
      <c r="W153" s="10">
        <f t="shared" si="86"/>
        <v>623105.61333534098</v>
      </c>
      <c r="X153" s="9">
        <f t="shared" si="71"/>
        <v>6.6717777391693147</v>
      </c>
      <c r="Y153" s="9">
        <f t="shared" si="89"/>
        <v>32907.386656006485</v>
      </c>
      <c r="AA153" s="10">
        <f t="shared" si="72"/>
        <v>7542.4257517795395</v>
      </c>
      <c r="AB153" s="10">
        <f t="shared" si="90"/>
        <v>1086109.3082562555</v>
      </c>
      <c r="AC153" s="23"/>
      <c r="AD153" s="25">
        <f t="shared" si="73"/>
        <v>-7542.4257517795395</v>
      </c>
      <c r="AE153" s="25">
        <f t="shared" si="74"/>
        <v>-7542.4257517795395</v>
      </c>
      <c r="AF153" s="25">
        <f t="shared" si="75"/>
        <v>0</v>
      </c>
      <c r="AG153" s="25">
        <f t="shared" si="76"/>
        <v>0</v>
      </c>
      <c r="AH153" s="25">
        <f t="shared" si="77"/>
        <v>0</v>
      </c>
      <c r="AI153" s="25">
        <f t="shared" si="78"/>
        <v>0</v>
      </c>
      <c r="AJ153" s="25">
        <f t="shared" si="79"/>
        <v>0</v>
      </c>
      <c r="AK153" s="25">
        <f t="shared" si="80"/>
        <v>0</v>
      </c>
      <c r="AL153" s="25">
        <f t="shared" si="81"/>
        <v>0</v>
      </c>
      <c r="AM153" s="25">
        <f t="shared" si="82"/>
        <v>0</v>
      </c>
    </row>
    <row r="154" spans="1:39" x14ac:dyDescent="0.3">
      <c r="A154" s="4">
        <f t="shared" si="87"/>
        <v>145</v>
      </c>
      <c r="B154">
        <v>180.76141729357968</v>
      </c>
      <c r="C154" s="5">
        <f t="shared" si="63"/>
        <v>48</v>
      </c>
      <c r="D154" s="6">
        <f t="shared" si="83"/>
        <v>0.20600000000000004</v>
      </c>
      <c r="E154" s="7">
        <f t="shared" si="64"/>
        <v>446600.95156389551</v>
      </c>
      <c r="F154" s="7">
        <f t="shared" si="65"/>
        <v>520800.27263497515</v>
      </c>
      <c r="G154" s="7">
        <f t="shared" si="66"/>
        <v>0</v>
      </c>
      <c r="H154" s="7">
        <f t="shared" si="93"/>
        <v>100000</v>
      </c>
      <c r="I154" s="7">
        <f t="shared" si="67"/>
        <v>520800.27263497515</v>
      </c>
      <c r="J154" s="14"/>
      <c r="K154" s="18"/>
      <c r="L154" s="7">
        <f t="shared" si="68"/>
        <v>0</v>
      </c>
      <c r="M154" s="7">
        <f t="shared" si="69"/>
        <v>0</v>
      </c>
      <c r="N154" s="14"/>
      <c r="O154" s="13"/>
      <c r="P154" s="7">
        <f t="shared" si="70"/>
        <v>440477.66772691888</v>
      </c>
      <c r="Q154" s="12">
        <f t="shared" si="88"/>
        <v>144</v>
      </c>
      <c r="R154" s="9">
        <v>180.76141729357968</v>
      </c>
      <c r="S154" s="11">
        <f t="shared" si="91"/>
        <v>0.20600000000000004</v>
      </c>
      <c r="T154" s="10">
        <f t="shared" si="84"/>
        <v>2102387.2567748344</v>
      </c>
      <c r="U154" s="10">
        <f t="shared" si="92"/>
        <v>5948385.8513675621</v>
      </c>
      <c r="V154" s="10">
        <f t="shared" si="85"/>
        <v>1000</v>
      </c>
      <c r="W154" s="10">
        <f t="shared" si="86"/>
        <v>624105.61333534098</v>
      </c>
      <c r="X154" s="9">
        <f t="shared" si="71"/>
        <v>5.5321540125782036</v>
      </c>
      <c r="Y154" s="9">
        <f t="shared" si="89"/>
        <v>32912.918810019066</v>
      </c>
      <c r="AA154" s="10">
        <f t="shared" si="72"/>
        <v>7542.4257517795395</v>
      </c>
      <c r="AB154" s="10">
        <f t="shared" si="90"/>
        <v>1093651.7340080349</v>
      </c>
      <c r="AC154" s="23"/>
      <c r="AD154" s="25">
        <f t="shared" si="73"/>
        <v>-7542.4257517795395</v>
      </c>
      <c r="AE154" s="25">
        <f t="shared" si="74"/>
        <v>-7542.4257517795395</v>
      </c>
      <c r="AF154" s="25">
        <f t="shared" si="75"/>
        <v>0</v>
      </c>
      <c r="AG154" s="25">
        <f t="shared" si="76"/>
        <v>0</v>
      </c>
      <c r="AH154" s="25">
        <f t="shared" si="77"/>
        <v>0</v>
      </c>
      <c r="AI154" s="25">
        <f t="shared" si="78"/>
        <v>0</v>
      </c>
      <c r="AJ154" s="25">
        <f t="shared" si="79"/>
        <v>0</v>
      </c>
      <c r="AK154" s="25">
        <f t="shared" si="80"/>
        <v>0</v>
      </c>
      <c r="AL154" s="25">
        <f t="shared" si="81"/>
        <v>0</v>
      </c>
      <c r="AM154" s="25">
        <f t="shared" si="82"/>
        <v>0</v>
      </c>
    </row>
    <row r="155" spans="1:39" x14ac:dyDescent="0.3">
      <c r="A155" s="4">
        <f t="shared" si="87"/>
        <v>146</v>
      </c>
      <c r="B155">
        <v>236.97821807188296</v>
      </c>
      <c r="C155" s="5">
        <f t="shared" si="63"/>
        <v>49</v>
      </c>
      <c r="D155" s="6">
        <f t="shared" si="83"/>
        <v>0.311</v>
      </c>
      <c r="E155" s="7">
        <f t="shared" si="64"/>
        <v>457927.90545997233</v>
      </c>
      <c r="F155" s="7">
        <f t="shared" si="65"/>
        <v>682769.15742445237</v>
      </c>
      <c r="G155" s="7">
        <f t="shared" si="66"/>
        <v>0</v>
      </c>
      <c r="H155" s="7">
        <f t="shared" si="93"/>
        <v>100000</v>
      </c>
      <c r="I155" s="7">
        <f t="shared" si="67"/>
        <v>682769.15742445237</v>
      </c>
      <c r="J155" s="14"/>
      <c r="K155" s="18"/>
      <c r="L155" s="7">
        <f t="shared" si="68"/>
        <v>0</v>
      </c>
      <c r="M155" s="7">
        <f t="shared" si="69"/>
        <v>0</v>
      </c>
      <c r="N155" s="14"/>
      <c r="O155" s="13"/>
      <c r="P155" s="7">
        <f t="shared" si="70"/>
        <v>577466.22238999058</v>
      </c>
      <c r="Q155" s="12">
        <f t="shared" si="88"/>
        <v>145</v>
      </c>
      <c r="R155" s="9">
        <v>236.97821807188296</v>
      </c>
      <c r="S155" s="11">
        <f t="shared" si="91"/>
        <v>0.311</v>
      </c>
      <c r="T155" s="10">
        <f t="shared" si="84"/>
        <v>2127512.4298810023</v>
      </c>
      <c r="U155" s="10">
        <f t="shared" si="92"/>
        <v>7799644.851142874</v>
      </c>
      <c r="V155" s="10">
        <f t="shared" si="85"/>
        <v>1000</v>
      </c>
      <c r="W155" s="10">
        <f t="shared" si="86"/>
        <v>625105.61333534098</v>
      </c>
      <c r="X155" s="9">
        <f t="shared" si="71"/>
        <v>4.2197971110436336</v>
      </c>
      <c r="Y155" s="9">
        <f t="shared" si="89"/>
        <v>32917.138607130109</v>
      </c>
      <c r="AA155" s="10">
        <f t="shared" si="72"/>
        <v>7542.4257517795395</v>
      </c>
      <c r="AB155" s="10">
        <f t="shared" si="90"/>
        <v>1101194.1597598144</v>
      </c>
      <c r="AC155" s="23"/>
      <c r="AD155" s="25">
        <f t="shared" si="73"/>
        <v>-7542.4257517795395</v>
      </c>
      <c r="AE155" s="25">
        <f t="shared" si="74"/>
        <v>-7542.4257517795395</v>
      </c>
      <c r="AF155" s="25">
        <f t="shared" si="75"/>
        <v>0</v>
      </c>
      <c r="AG155" s="25">
        <f t="shared" si="76"/>
        <v>0</v>
      </c>
      <c r="AH155" s="25">
        <f t="shared" si="77"/>
        <v>0</v>
      </c>
      <c r="AI155" s="25">
        <f t="shared" si="78"/>
        <v>0</v>
      </c>
      <c r="AJ155" s="25">
        <f t="shared" si="79"/>
        <v>0</v>
      </c>
      <c r="AK155" s="25">
        <f t="shared" si="80"/>
        <v>0</v>
      </c>
      <c r="AL155" s="25">
        <f t="shared" si="81"/>
        <v>0</v>
      </c>
      <c r="AM155" s="25">
        <f t="shared" si="82"/>
        <v>0</v>
      </c>
    </row>
    <row r="156" spans="1:39" x14ac:dyDescent="0.3">
      <c r="A156" s="4">
        <f t="shared" si="87"/>
        <v>147</v>
      </c>
      <c r="B156">
        <v>336.50906966207378</v>
      </c>
      <c r="C156" s="5">
        <f t="shared" si="63"/>
        <v>50</v>
      </c>
      <c r="D156" s="6">
        <f t="shared" si="83"/>
        <v>0.41999999999999987</v>
      </c>
      <c r="E156" s="7">
        <f t="shared" si="64"/>
        <v>469349.25063851656</v>
      </c>
      <c r="F156" s="7">
        <f t="shared" si="65"/>
        <v>969532.20354272227</v>
      </c>
      <c r="G156" s="7">
        <f t="shared" si="66"/>
        <v>0</v>
      </c>
      <c r="H156" s="7">
        <f t="shared" si="93"/>
        <v>100000</v>
      </c>
      <c r="I156" s="7">
        <f t="shared" si="67"/>
        <v>969532.20354272227</v>
      </c>
      <c r="J156" s="14"/>
      <c r="K156" s="18"/>
      <c r="L156" s="7">
        <f t="shared" si="68"/>
        <v>0</v>
      </c>
      <c r="M156" s="7">
        <f t="shared" si="69"/>
        <v>0</v>
      </c>
      <c r="N156" s="14"/>
      <c r="O156" s="13"/>
      <c r="P156" s="7">
        <f t="shared" si="70"/>
        <v>820002.03579378664</v>
      </c>
      <c r="Q156" s="12">
        <f t="shared" si="88"/>
        <v>146</v>
      </c>
      <c r="R156" s="9">
        <v>336.50906966207378</v>
      </c>
      <c r="S156" s="11">
        <f t="shared" si="91"/>
        <v>0.41999999999999987</v>
      </c>
      <c r="T156" s="10">
        <f t="shared" si="84"/>
        <v>2152846.9794297218</v>
      </c>
      <c r="U156" s="10">
        <f t="shared" si="92"/>
        <v>11076915.688622881</v>
      </c>
      <c r="V156" s="10">
        <f t="shared" si="85"/>
        <v>1000</v>
      </c>
      <c r="W156" s="10">
        <f t="shared" si="86"/>
        <v>626105.61333534098</v>
      </c>
      <c r="X156" s="9">
        <f t="shared" si="71"/>
        <v>2.9716881063687564</v>
      </c>
      <c r="Y156" s="9">
        <f t="shared" si="89"/>
        <v>32920.110295236482</v>
      </c>
      <c r="AA156" s="10">
        <f t="shared" si="72"/>
        <v>7542.4257517795395</v>
      </c>
      <c r="AB156" s="10">
        <f t="shared" si="90"/>
        <v>1108736.5855115938</v>
      </c>
      <c r="AC156" s="23"/>
      <c r="AD156" s="25">
        <f t="shared" si="73"/>
        <v>-7542.4257517795395</v>
      </c>
      <c r="AE156" s="25">
        <f t="shared" si="74"/>
        <v>-7542.4257517795395</v>
      </c>
      <c r="AF156" s="25">
        <f t="shared" si="75"/>
        <v>0</v>
      </c>
      <c r="AG156" s="25">
        <f t="shared" si="76"/>
        <v>0</v>
      </c>
      <c r="AH156" s="25">
        <f t="shared" si="77"/>
        <v>0</v>
      </c>
      <c r="AI156" s="25">
        <f t="shared" si="78"/>
        <v>0</v>
      </c>
      <c r="AJ156" s="25">
        <f t="shared" si="79"/>
        <v>0</v>
      </c>
      <c r="AK156" s="25">
        <f t="shared" si="80"/>
        <v>0</v>
      </c>
      <c r="AL156" s="25">
        <f t="shared" si="81"/>
        <v>0</v>
      </c>
      <c r="AM156" s="25">
        <f t="shared" si="82"/>
        <v>0</v>
      </c>
    </row>
    <row r="157" spans="1:39" x14ac:dyDescent="0.3">
      <c r="A157" s="4">
        <f t="shared" si="87"/>
        <v>148</v>
      </c>
      <c r="B157">
        <v>305.21372618350091</v>
      </c>
      <c r="C157" s="5">
        <f t="shared" si="63"/>
        <v>51</v>
      </c>
      <c r="D157" s="6">
        <f t="shared" si="83"/>
        <v>-9.3000000000000041E-2</v>
      </c>
      <c r="E157" s="7">
        <f t="shared" si="64"/>
        <v>480865.77369354857</v>
      </c>
      <c r="F157" s="7">
        <f t="shared" si="65"/>
        <v>879365.70861324901</v>
      </c>
      <c r="G157" s="7">
        <f t="shared" si="66"/>
        <v>0</v>
      </c>
      <c r="H157" s="7">
        <f t="shared" si="93"/>
        <v>100000</v>
      </c>
      <c r="I157" s="7">
        <f t="shared" si="67"/>
        <v>879365.70861324901</v>
      </c>
      <c r="J157" s="14"/>
      <c r="K157" s="18"/>
      <c r="L157" s="7">
        <f t="shared" si="68"/>
        <v>0</v>
      </c>
      <c r="M157" s="7">
        <f t="shared" si="69"/>
        <v>0</v>
      </c>
      <c r="N157" s="14"/>
      <c r="O157" s="13"/>
      <c r="P157" s="7">
        <f t="shared" si="70"/>
        <v>743741.84646496444</v>
      </c>
      <c r="Q157" s="12">
        <f t="shared" si="88"/>
        <v>147</v>
      </c>
      <c r="R157" s="9">
        <v>305.21372618350091</v>
      </c>
      <c r="S157" s="11">
        <f t="shared" si="91"/>
        <v>-9.3000000000000041E-2</v>
      </c>
      <c r="T157" s="10">
        <f t="shared" si="84"/>
        <v>2178392.6502246801</v>
      </c>
      <c r="U157" s="10">
        <f t="shared" si="92"/>
        <v>10047669.529580953</v>
      </c>
      <c r="V157" s="10">
        <f t="shared" si="85"/>
        <v>1000</v>
      </c>
      <c r="W157" s="10">
        <f t="shared" si="86"/>
        <v>627105.61333534098</v>
      </c>
      <c r="X157" s="9">
        <f t="shared" si="71"/>
        <v>3.2763926200317051</v>
      </c>
      <c r="Y157" s="9">
        <f t="shared" si="89"/>
        <v>32923.386687856517</v>
      </c>
      <c r="AA157" s="10">
        <f t="shared" si="72"/>
        <v>7542.4257517795395</v>
      </c>
      <c r="AB157" s="10">
        <f t="shared" si="90"/>
        <v>1116279.0112633733</v>
      </c>
      <c r="AC157" s="23"/>
      <c r="AD157" s="25">
        <f t="shared" si="73"/>
        <v>-7542.4257517795395</v>
      </c>
      <c r="AE157" s="25">
        <f t="shared" si="74"/>
        <v>-7542.4257517795395</v>
      </c>
      <c r="AF157" s="25">
        <f t="shared" si="75"/>
        <v>0</v>
      </c>
      <c r="AG157" s="25">
        <f t="shared" si="76"/>
        <v>0</v>
      </c>
      <c r="AH157" s="25">
        <f t="shared" si="77"/>
        <v>0</v>
      </c>
      <c r="AI157" s="25">
        <f t="shared" si="78"/>
        <v>0</v>
      </c>
      <c r="AJ157" s="25">
        <f t="shared" si="79"/>
        <v>0</v>
      </c>
      <c r="AK157" s="25">
        <f t="shared" si="80"/>
        <v>0</v>
      </c>
      <c r="AL157" s="25">
        <f t="shared" si="81"/>
        <v>0</v>
      </c>
      <c r="AM157" s="25">
        <f t="shared" si="82"/>
        <v>0</v>
      </c>
    </row>
    <row r="158" spans="1:39" x14ac:dyDescent="0.3">
      <c r="A158" s="4">
        <f t="shared" si="87"/>
        <v>149</v>
      </c>
      <c r="B158">
        <v>235.93021033984621</v>
      </c>
      <c r="C158" s="5">
        <f t="shared" si="63"/>
        <v>52</v>
      </c>
      <c r="D158" s="6">
        <f t="shared" si="83"/>
        <v>-0.22699999999999998</v>
      </c>
      <c r="E158" s="7">
        <f t="shared" si="64"/>
        <v>492478.26777403877</v>
      </c>
      <c r="F158" s="7">
        <f t="shared" si="65"/>
        <v>679749.69275804155</v>
      </c>
      <c r="G158" s="7">
        <f t="shared" si="66"/>
        <v>0</v>
      </c>
      <c r="H158" s="7">
        <f t="shared" si="93"/>
        <v>100000</v>
      </c>
      <c r="I158" s="7">
        <f t="shared" si="67"/>
        <v>679749.69275804155</v>
      </c>
      <c r="J158" s="14"/>
      <c r="K158" s="18"/>
      <c r="L158" s="7">
        <f t="shared" si="68"/>
        <v>0</v>
      </c>
      <c r="M158" s="7">
        <f t="shared" si="69"/>
        <v>0</v>
      </c>
      <c r="N158" s="14"/>
      <c r="O158" s="13"/>
      <c r="P158" s="7">
        <f t="shared" si="70"/>
        <v>574912.44731741748</v>
      </c>
      <c r="Q158" s="12">
        <f t="shared" si="88"/>
        <v>148</v>
      </c>
      <c r="R158" s="9">
        <v>235.93021033984621</v>
      </c>
      <c r="S158" s="11">
        <f t="shared" si="91"/>
        <v>-0.22699999999999998</v>
      </c>
      <c r="T158" s="10">
        <f t="shared" si="84"/>
        <v>2204151.2016095961</v>
      </c>
      <c r="U158" s="10">
        <f t="shared" si="92"/>
        <v>7767621.5463660769</v>
      </c>
      <c r="V158" s="10">
        <f t="shared" si="85"/>
        <v>1000</v>
      </c>
      <c r="W158" s="10">
        <f t="shared" si="86"/>
        <v>628105.61333534098</v>
      </c>
      <c r="X158" s="9">
        <f t="shared" si="71"/>
        <v>4.2385415524342882</v>
      </c>
      <c r="Y158" s="9">
        <f t="shared" si="89"/>
        <v>32927.62522940895</v>
      </c>
      <c r="AA158" s="10">
        <f t="shared" si="72"/>
        <v>7542.4257517795395</v>
      </c>
      <c r="AB158" s="10">
        <f t="shared" si="90"/>
        <v>1123821.4370151528</v>
      </c>
      <c r="AC158" s="23"/>
      <c r="AD158" s="25">
        <f t="shared" si="73"/>
        <v>-7542.4257517795395</v>
      </c>
      <c r="AE158" s="25">
        <f t="shared" si="74"/>
        <v>-7542.4257517795395</v>
      </c>
      <c r="AF158" s="25">
        <f t="shared" si="75"/>
        <v>0</v>
      </c>
      <c r="AG158" s="25">
        <f t="shared" si="76"/>
        <v>0</v>
      </c>
      <c r="AH158" s="25">
        <f t="shared" si="77"/>
        <v>0</v>
      </c>
      <c r="AI158" s="25">
        <f t="shared" si="78"/>
        <v>0</v>
      </c>
      <c r="AJ158" s="25">
        <f t="shared" si="79"/>
        <v>0</v>
      </c>
      <c r="AK158" s="25">
        <f t="shared" si="80"/>
        <v>0</v>
      </c>
      <c r="AL158" s="25">
        <f t="shared" si="81"/>
        <v>0</v>
      </c>
      <c r="AM158" s="25">
        <f t="shared" si="82"/>
        <v>0</v>
      </c>
    </row>
    <row r="159" spans="1:39" x14ac:dyDescent="0.3">
      <c r="A159" s="4">
        <f t="shared" si="87"/>
        <v>150</v>
      </c>
      <c r="B159">
        <v>241.82846559834235</v>
      </c>
      <c r="C159" s="5">
        <f t="shared" si="63"/>
        <v>53</v>
      </c>
      <c r="D159" s="6">
        <f t="shared" si="83"/>
        <v>2.4999999999999915E-2</v>
      </c>
      <c r="E159" s="7">
        <f t="shared" si="64"/>
        <v>504187.53263853339</v>
      </c>
      <c r="F159" s="7">
        <f t="shared" si="65"/>
        <v>696743.43507699249</v>
      </c>
      <c r="G159" s="7">
        <f t="shared" si="66"/>
        <v>0</v>
      </c>
      <c r="H159" s="7">
        <f t="shared" si="93"/>
        <v>100000</v>
      </c>
      <c r="I159" s="7">
        <f t="shared" si="67"/>
        <v>696743.43507699249</v>
      </c>
      <c r="J159" s="14"/>
      <c r="K159" s="18"/>
      <c r="L159" s="7">
        <f t="shared" si="68"/>
        <v>0</v>
      </c>
      <c r="M159" s="7">
        <f t="shared" si="69"/>
        <v>0</v>
      </c>
      <c r="N159" s="14"/>
      <c r="O159" s="13"/>
      <c r="P159" s="7">
        <f t="shared" si="70"/>
        <v>589285.25850035285</v>
      </c>
      <c r="Q159" s="12">
        <f t="shared" si="88"/>
        <v>149</v>
      </c>
      <c r="R159" s="9">
        <v>241.82846559834235</v>
      </c>
      <c r="S159" s="11">
        <f t="shared" si="91"/>
        <v>2.4999999999999915E-2</v>
      </c>
      <c r="T159" s="10">
        <f t="shared" si="84"/>
        <v>2230124.4075893871</v>
      </c>
      <c r="U159" s="10">
        <f t="shared" si="92"/>
        <v>7962837.0850252286</v>
      </c>
      <c r="V159" s="10">
        <f t="shared" si="85"/>
        <v>1000</v>
      </c>
      <c r="W159" s="10">
        <f t="shared" si="86"/>
        <v>629105.61333534098</v>
      </c>
      <c r="X159" s="9">
        <f t="shared" si="71"/>
        <v>4.1351624901797939</v>
      </c>
      <c r="Y159" s="9">
        <f t="shared" si="89"/>
        <v>32931.76039189913</v>
      </c>
      <c r="AA159" s="10">
        <f t="shared" si="72"/>
        <v>7542.4257517795395</v>
      </c>
      <c r="AB159" s="10">
        <f t="shared" si="90"/>
        <v>1131363.8627669322</v>
      </c>
      <c r="AC159" s="23"/>
      <c r="AD159" s="25">
        <f t="shared" si="73"/>
        <v>-7542.4257517795395</v>
      </c>
      <c r="AE159" s="25">
        <f t="shared" si="74"/>
        <v>-7542.4257517795395</v>
      </c>
      <c r="AF159" s="25">
        <f t="shared" si="75"/>
        <v>0</v>
      </c>
      <c r="AG159" s="25">
        <f t="shared" si="76"/>
        <v>0</v>
      </c>
      <c r="AH159" s="25">
        <f t="shared" si="77"/>
        <v>0</v>
      </c>
      <c r="AI159" s="25">
        <f t="shared" si="78"/>
        <v>0</v>
      </c>
      <c r="AJ159" s="25">
        <f t="shared" si="79"/>
        <v>0</v>
      </c>
      <c r="AK159" s="25">
        <f t="shared" si="80"/>
        <v>0</v>
      </c>
      <c r="AL159" s="25">
        <f t="shared" si="81"/>
        <v>0</v>
      </c>
      <c r="AM159" s="25">
        <f t="shared" si="82"/>
        <v>0</v>
      </c>
    </row>
    <row r="160" spans="1:39" x14ac:dyDescent="0.3">
      <c r="A160" s="4">
        <f t="shared" si="87"/>
        <v>151</v>
      </c>
      <c r="B160">
        <v>214.01819205453299</v>
      </c>
      <c r="C160" s="5">
        <f t="shared" si="63"/>
        <v>54</v>
      </c>
      <c r="D160" s="6">
        <f t="shared" si="83"/>
        <v>-0.11499999999999995</v>
      </c>
      <c r="E160" s="7">
        <f t="shared" si="64"/>
        <v>515994.3747102326</v>
      </c>
      <c r="F160" s="7">
        <f t="shared" si="65"/>
        <v>616617.94004313834</v>
      </c>
      <c r="G160" s="7">
        <f t="shared" si="66"/>
        <v>0</v>
      </c>
      <c r="H160" s="7">
        <f t="shared" si="93"/>
        <v>100000</v>
      </c>
      <c r="I160" s="7">
        <f t="shared" si="67"/>
        <v>616617.94004313834</v>
      </c>
      <c r="J160" s="14"/>
      <c r="K160" s="18"/>
      <c r="L160" s="7">
        <f t="shared" si="68"/>
        <v>0</v>
      </c>
      <c r="M160" s="7">
        <f t="shared" si="69"/>
        <v>0</v>
      </c>
      <c r="N160" s="14"/>
      <c r="O160" s="13"/>
      <c r="P160" s="7">
        <f t="shared" si="70"/>
        <v>521517.45377281227</v>
      </c>
      <c r="Q160" s="12">
        <f t="shared" si="88"/>
        <v>150</v>
      </c>
      <c r="R160" s="9">
        <v>214.01819205453299</v>
      </c>
      <c r="S160" s="11">
        <f t="shared" si="91"/>
        <v>-0.11499999999999995</v>
      </c>
      <c r="T160" s="10">
        <f t="shared" si="84"/>
        <v>2256314.0569523438</v>
      </c>
      <c r="U160" s="10">
        <f t="shared" si="92"/>
        <v>7047995.820247327</v>
      </c>
      <c r="V160" s="10">
        <f t="shared" si="85"/>
        <v>1000</v>
      </c>
      <c r="W160" s="10">
        <f t="shared" si="86"/>
        <v>630105.61333534098</v>
      </c>
      <c r="X160" s="9">
        <f t="shared" si="71"/>
        <v>4.6724999889037218</v>
      </c>
      <c r="Y160" s="9">
        <f t="shared" si="89"/>
        <v>32936.432891888035</v>
      </c>
      <c r="AA160" s="10">
        <f t="shared" si="72"/>
        <v>7542.4257517795395</v>
      </c>
      <c r="AB160" s="10">
        <f t="shared" si="90"/>
        <v>1138906.2885187117</v>
      </c>
      <c r="AC160" s="23"/>
      <c r="AD160" s="25">
        <f t="shared" si="73"/>
        <v>-7542.4257517795395</v>
      </c>
      <c r="AE160" s="25">
        <f t="shared" si="74"/>
        <v>-7542.4257517795395</v>
      </c>
      <c r="AF160" s="25">
        <f t="shared" si="75"/>
        <v>0</v>
      </c>
      <c r="AG160" s="25">
        <f t="shared" si="76"/>
        <v>0</v>
      </c>
      <c r="AH160" s="25">
        <f t="shared" si="77"/>
        <v>0</v>
      </c>
      <c r="AI160" s="25">
        <f t="shared" si="78"/>
        <v>0</v>
      </c>
      <c r="AJ160" s="25">
        <f t="shared" si="79"/>
        <v>0</v>
      </c>
      <c r="AK160" s="25">
        <f t="shared" si="80"/>
        <v>0</v>
      </c>
      <c r="AL160" s="25">
        <f t="shared" si="81"/>
        <v>0</v>
      </c>
      <c r="AM160" s="25">
        <f t="shared" si="82"/>
        <v>0</v>
      </c>
    </row>
    <row r="161" spans="1:39" x14ac:dyDescent="0.3">
      <c r="A161" s="4">
        <f t="shared" si="87"/>
        <v>152</v>
      </c>
      <c r="B161">
        <v>237.9882295646407</v>
      </c>
      <c r="C161" s="5">
        <f t="shared" si="63"/>
        <v>55</v>
      </c>
      <c r="D161" s="6">
        <f t="shared" si="83"/>
        <v>0.1120000000000001</v>
      </c>
      <c r="E161" s="7">
        <f t="shared" si="64"/>
        <v>527899.60713252856</v>
      </c>
      <c r="F161" s="7">
        <f t="shared" si="65"/>
        <v>685679.14932796988</v>
      </c>
      <c r="G161" s="7">
        <f t="shared" si="66"/>
        <v>0</v>
      </c>
      <c r="H161" s="7">
        <f t="shared" si="93"/>
        <v>100000</v>
      </c>
      <c r="I161" s="7">
        <f t="shared" si="67"/>
        <v>685679.14932796988</v>
      </c>
      <c r="J161" s="14"/>
      <c r="K161" s="18"/>
      <c r="L161" s="7">
        <f t="shared" si="68"/>
        <v>0</v>
      </c>
      <c r="M161" s="7">
        <f t="shared" si="69"/>
        <v>0</v>
      </c>
      <c r="N161" s="14"/>
      <c r="O161" s="13"/>
      <c r="P161" s="7">
        <f t="shared" si="70"/>
        <v>579927.40859536733</v>
      </c>
      <c r="Q161" s="12">
        <f t="shared" si="88"/>
        <v>151</v>
      </c>
      <c r="R161" s="9">
        <v>237.9882295646407</v>
      </c>
      <c r="S161" s="11">
        <f t="shared" si="91"/>
        <v>0.1120000000000001</v>
      </c>
      <c r="T161" s="10">
        <f t="shared" si="84"/>
        <v>2282721.9533933238</v>
      </c>
      <c r="U161" s="10">
        <f t="shared" si="92"/>
        <v>7838483.3521150285</v>
      </c>
      <c r="V161" s="10">
        <f t="shared" si="85"/>
        <v>1000</v>
      </c>
      <c r="W161" s="10">
        <f t="shared" si="86"/>
        <v>631105.61333534098</v>
      </c>
      <c r="X161" s="9">
        <f t="shared" si="71"/>
        <v>4.2018884792299653</v>
      </c>
      <c r="Y161" s="9">
        <f t="shared" si="89"/>
        <v>32940.634780367262</v>
      </c>
      <c r="AA161" s="10">
        <f t="shared" si="72"/>
        <v>7542.4257517795395</v>
      </c>
      <c r="AB161" s="10">
        <f t="shared" si="90"/>
        <v>1146448.7142704912</v>
      </c>
      <c r="AC161" s="23"/>
      <c r="AD161" s="25">
        <f t="shared" si="73"/>
        <v>-7542.4257517795395</v>
      </c>
      <c r="AE161" s="25">
        <f t="shared" si="74"/>
        <v>-7542.4257517795395</v>
      </c>
      <c r="AF161" s="25">
        <f t="shared" si="75"/>
        <v>0</v>
      </c>
      <c r="AG161" s="25">
        <f t="shared" si="76"/>
        <v>0</v>
      </c>
      <c r="AH161" s="25">
        <f t="shared" si="77"/>
        <v>0</v>
      </c>
      <c r="AI161" s="25">
        <f t="shared" si="78"/>
        <v>0</v>
      </c>
      <c r="AJ161" s="25">
        <f t="shared" si="79"/>
        <v>0</v>
      </c>
      <c r="AK161" s="25">
        <f t="shared" si="80"/>
        <v>0</v>
      </c>
      <c r="AL161" s="25">
        <f t="shared" si="81"/>
        <v>0</v>
      </c>
      <c r="AM161" s="25">
        <f t="shared" si="82"/>
        <v>0</v>
      </c>
    </row>
    <row r="162" spans="1:39" x14ac:dyDescent="0.3">
      <c r="A162" s="4">
        <f t="shared" si="87"/>
        <v>153</v>
      </c>
      <c r="B162">
        <v>258.69320553676442</v>
      </c>
      <c r="C162" s="5">
        <f t="shared" si="63"/>
        <v>56</v>
      </c>
      <c r="D162" s="6">
        <f t="shared" si="83"/>
        <v>8.6999999999999911E-2</v>
      </c>
      <c r="E162" s="7">
        <f t="shared" si="64"/>
        <v>539904.04982501059</v>
      </c>
      <c r="F162" s="7">
        <f t="shared" si="65"/>
        <v>745333.23531950323</v>
      </c>
      <c r="G162" s="7">
        <f t="shared" si="66"/>
        <v>0</v>
      </c>
      <c r="H162" s="7">
        <f t="shared" si="93"/>
        <v>100000</v>
      </c>
      <c r="I162" s="7">
        <f t="shared" si="67"/>
        <v>745333.23531950323</v>
      </c>
      <c r="J162" s="14"/>
      <c r="K162" s="18"/>
      <c r="L162" s="7">
        <f t="shared" si="68"/>
        <v>0</v>
      </c>
      <c r="M162" s="7">
        <f t="shared" si="69"/>
        <v>0</v>
      </c>
      <c r="N162" s="14"/>
      <c r="O162" s="13"/>
      <c r="P162" s="7">
        <f t="shared" si="70"/>
        <v>630381.0931431643</v>
      </c>
      <c r="Q162" s="12">
        <f t="shared" si="88"/>
        <v>152</v>
      </c>
      <c r="R162" s="9">
        <v>258.69320553676442</v>
      </c>
      <c r="S162" s="11">
        <f t="shared" si="91"/>
        <v>8.6999999999999911E-2</v>
      </c>
      <c r="T162" s="10">
        <f t="shared" si="84"/>
        <v>2309349.9156379788</v>
      </c>
      <c r="U162" s="10">
        <f t="shared" si="92"/>
        <v>8521518.4037490357</v>
      </c>
      <c r="V162" s="10">
        <f t="shared" si="85"/>
        <v>1000</v>
      </c>
      <c r="W162" s="10">
        <f t="shared" si="86"/>
        <v>632105.61333534098</v>
      </c>
      <c r="X162" s="9">
        <f t="shared" si="71"/>
        <v>3.8655827775804652</v>
      </c>
      <c r="Y162" s="9">
        <f t="shared" si="89"/>
        <v>32944.500363144842</v>
      </c>
      <c r="AA162" s="10">
        <f t="shared" si="72"/>
        <v>7542.4257517795395</v>
      </c>
      <c r="AB162" s="10">
        <f t="shared" si="90"/>
        <v>1153991.1400222706</v>
      </c>
      <c r="AC162" s="23"/>
      <c r="AD162" s="25">
        <f t="shared" si="73"/>
        <v>-7542.4257517795395</v>
      </c>
      <c r="AE162" s="25">
        <f t="shared" si="74"/>
        <v>-7542.4257517795395</v>
      </c>
      <c r="AF162" s="25">
        <f t="shared" si="75"/>
        <v>0</v>
      </c>
      <c r="AG162" s="25">
        <f t="shared" si="76"/>
        <v>0</v>
      </c>
      <c r="AH162" s="25">
        <f t="shared" si="77"/>
        <v>0</v>
      </c>
      <c r="AI162" s="25">
        <f t="shared" si="78"/>
        <v>0</v>
      </c>
      <c r="AJ162" s="25">
        <f t="shared" si="79"/>
        <v>0</v>
      </c>
      <c r="AK162" s="25">
        <f t="shared" si="80"/>
        <v>0</v>
      </c>
      <c r="AL162" s="25">
        <f t="shared" si="81"/>
        <v>0</v>
      </c>
      <c r="AM162" s="25">
        <f t="shared" si="82"/>
        <v>0</v>
      </c>
    </row>
    <row r="163" spans="1:39" x14ac:dyDescent="0.3">
      <c r="A163" s="4">
        <f t="shared" si="87"/>
        <v>154</v>
      </c>
      <c r="B163">
        <v>222.4761567616174</v>
      </c>
      <c r="C163" s="5">
        <f t="shared" si="63"/>
        <v>57</v>
      </c>
      <c r="D163" s="6">
        <f t="shared" si="83"/>
        <v>-0.14000000000000001</v>
      </c>
      <c r="E163" s="7">
        <f t="shared" si="64"/>
        <v>552008.52953992994</v>
      </c>
      <c r="F163" s="7">
        <f t="shared" si="65"/>
        <v>640986.58237477276</v>
      </c>
      <c r="G163" s="7">
        <f t="shared" si="66"/>
        <v>0</v>
      </c>
      <c r="H163" s="7">
        <f t="shared" si="93"/>
        <v>100000</v>
      </c>
      <c r="I163" s="7">
        <f t="shared" si="67"/>
        <v>640986.58237477276</v>
      </c>
      <c r="J163" s="14"/>
      <c r="K163" s="18"/>
      <c r="L163" s="7">
        <f t="shared" si="68"/>
        <v>0</v>
      </c>
      <c r="M163" s="7">
        <f t="shared" si="69"/>
        <v>0</v>
      </c>
      <c r="N163" s="14"/>
      <c r="O163" s="13"/>
      <c r="P163" s="7">
        <f t="shared" si="70"/>
        <v>542127.74010312126</v>
      </c>
      <c r="Q163" s="12">
        <f t="shared" si="88"/>
        <v>153</v>
      </c>
      <c r="R163" s="9">
        <v>222.4761567616174</v>
      </c>
      <c r="S163" s="11">
        <f t="shared" si="91"/>
        <v>-0.14000000000000001</v>
      </c>
      <c r="T163" s="10">
        <f t="shared" si="84"/>
        <v>2336199.777568006</v>
      </c>
      <c r="U163" s="10">
        <f t="shared" si="92"/>
        <v>7329365.8272241708</v>
      </c>
      <c r="V163" s="10">
        <f t="shared" si="85"/>
        <v>1000</v>
      </c>
      <c r="W163" s="10">
        <f t="shared" si="86"/>
        <v>633105.61333534098</v>
      </c>
      <c r="X163" s="9">
        <f t="shared" si="71"/>
        <v>4.4948636948610057</v>
      </c>
      <c r="Y163" s="9">
        <f t="shared" si="89"/>
        <v>32948.995226839703</v>
      </c>
      <c r="AA163" s="10">
        <f t="shared" si="72"/>
        <v>7542.4257517795395</v>
      </c>
      <c r="AB163" s="10">
        <f t="shared" si="90"/>
        <v>1161533.5657740501</v>
      </c>
      <c r="AC163" s="23"/>
      <c r="AD163" s="25">
        <f t="shared" si="73"/>
        <v>-7542.4257517795395</v>
      </c>
      <c r="AE163" s="25">
        <f t="shared" si="74"/>
        <v>-7542.4257517795395</v>
      </c>
      <c r="AF163" s="25">
        <f t="shared" si="75"/>
        <v>0</v>
      </c>
      <c r="AG163" s="25">
        <f t="shared" si="76"/>
        <v>0</v>
      </c>
      <c r="AH163" s="25">
        <f t="shared" si="77"/>
        <v>0</v>
      </c>
      <c r="AI163" s="25">
        <f t="shared" si="78"/>
        <v>0</v>
      </c>
      <c r="AJ163" s="25">
        <f t="shared" si="79"/>
        <v>0</v>
      </c>
      <c r="AK163" s="25">
        <f t="shared" si="80"/>
        <v>0</v>
      </c>
      <c r="AL163" s="25">
        <f t="shared" si="81"/>
        <v>0</v>
      </c>
      <c r="AM163" s="25">
        <f t="shared" si="82"/>
        <v>0</v>
      </c>
    </row>
    <row r="164" spans="1:39" x14ac:dyDescent="0.3">
      <c r="A164" s="4">
        <f t="shared" si="87"/>
        <v>155</v>
      </c>
      <c r="B164">
        <v>197.78130336107787</v>
      </c>
      <c r="C164" s="5">
        <f t="shared" si="63"/>
        <v>58</v>
      </c>
      <c r="D164" s="6">
        <f t="shared" si="83"/>
        <v>-0.11099999999999999</v>
      </c>
      <c r="E164" s="7">
        <f t="shared" si="64"/>
        <v>564213.87991914037</v>
      </c>
      <c r="F164" s="7">
        <f t="shared" si="65"/>
        <v>569837.07173117297</v>
      </c>
      <c r="G164" s="7">
        <f t="shared" si="66"/>
        <v>0</v>
      </c>
      <c r="H164" s="7">
        <f t="shared" si="93"/>
        <v>100000</v>
      </c>
      <c r="I164" s="7">
        <f t="shared" si="67"/>
        <v>569837.07173117297</v>
      </c>
      <c r="J164" s="14"/>
      <c r="K164" s="18"/>
      <c r="L164" s="7">
        <f t="shared" si="68"/>
        <v>0</v>
      </c>
      <c r="M164" s="7">
        <f t="shared" si="69"/>
        <v>0</v>
      </c>
      <c r="N164" s="14"/>
      <c r="O164" s="13"/>
      <c r="P164" s="7">
        <f t="shared" si="70"/>
        <v>481951.56095167482</v>
      </c>
      <c r="Q164" s="12">
        <f t="shared" si="88"/>
        <v>154</v>
      </c>
      <c r="R164" s="9">
        <v>197.78130336107787</v>
      </c>
      <c r="S164" s="11">
        <f t="shared" si="91"/>
        <v>-0.11099999999999999</v>
      </c>
      <c r="T164" s="10">
        <f t="shared" si="84"/>
        <v>2363273.3883474506</v>
      </c>
      <c r="U164" s="10">
        <f t="shared" si="92"/>
        <v>6516695.2204022883</v>
      </c>
      <c r="V164" s="10">
        <f t="shared" si="85"/>
        <v>1000</v>
      </c>
      <c r="W164" s="10">
        <f t="shared" si="86"/>
        <v>634105.61333534098</v>
      </c>
      <c r="X164" s="9">
        <f t="shared" si="71"/>
        <v>5.0560896455129427</v>
      </c>
      <c r="Y164" s="9">
        <f t="shared" si="89"/>
        <v>32954.051316485216</v>
      </c>
      <c r="AA164" s="10">
        <f t="shared" si="72"/>
        <v>7542.4257517795395</v>
      </c>
      <c r="AB164" s="10">
        <f t="shared" si="90"/>
        <v>1169075.9915258295</v>
      </c>
      <c r="AC164" s="23"/>
      <c r="AD164" s="25">
        <f t="shared" si="73"/>
        <v>-7542.4257517795395</v>
      </c>
      <c r="AE164" s="25">
        <f t="shared" si="74"/>
        <v>-7542.4257517795395</v>
      </c>
      <c r="AF164" s="25">
        <f t="shared" si="75"/>
        <v>0</v>
      </c>
      <c r="AG164" s="25">
        <f t="shared" si="76"/>
        <v>0</v>
      </c>
      <c r="AH164" s="25">
        <f t="shared" si="77"/>
        <v>0</v>
      </c>
      <c r="AI164" s="25">
        <f t="shared" si="78"/>
        <v>0</v>
      </c>
      <c r="AJ164" s="25">
        <f t="shared" si="79"/>
        <v>0</v>
      </c>
      <c r="AK164" s="25">
        <f t="shared" si="80"/>
        <v>0</v>
      </c>
      <c r="AL164" s="25">
        <f t="shared" si="81"/>
        <v>0</v>
      </c>
      <c r="AM164" s="25">
        <f t="shared" si="82"/>
        <v>0</v>
      </c>
    </row>
    <row r="165" spans="1:39" x14ac:dyDescent="0.3">
      <c r="A165" s="4">
        <f t="shared" si="87"/>
        <v>156</v>
      </c>
      <c r="B165">
        <v>205.49477419215989</v>
      </c>
      <c r="C165" s="5">
        <f t="shared" si="63"/>
        <v>59</v>
      </c>
      <c r="D165" s="6">
        <f t="shared" si="83"/>
        <v>3.8999999999999917E-2</v>
      </c>
      <c r="E165" s="7">
        <f t="shared" si="64"/>
        <v>576520.94155151094</v>
      </c>
      <c r="F165" s="7">
        <f t="shared" si="65"/>
        <v>592060.71752868872</v>
      </c>
      <c r="G165" s="7">
        <f t="shared" si="66"/>
        <v>0</v>
      </c>
      <c r="H165" s="7">
        <f t="shared" si="93"/>
        <v>100000</v>
      </c>
      <c r="I165" s="7">
        <f t="shared" si="67"/>
        <v>592060.71752868872</v>
      </c>
      <c r="J165" s="14"/>
      <c r="K165" s="18"/>
      <c r="L165" s="7">
        <f t="shared" si="68"/>
        <v>0</v>
      </c>
      <c r="M165" s="7">
        <f t="shared" si="69"/>
        <v>0</v>
      </c>
      <c r="N165" s="14"/>
      <c r="O165" s="13"/>
      <c r="P165" s="7">
        <f t="shared" si="70"/>
        <v>500747.6718287901</v>
      </c>
      <c r="Q165" s="12">
        <f t="shared" si="88"/>
        <v>155</v>
      </c>
      <c r="R165" s="9">
        <v>205.49477419215989</v>
      </c>
      <c r="S165" s="11">
        <f t="shared" si="91"/>
        <v>3.8999999999999917E-2</v>
      </c>
      <c r="T165" s="10">
        <f t="shared" si="84"/>
        <v>2390572.612550057</v>
      </c>
      <c r="U165" s="10">
        <f t="shared" si="92"/>
        <v>6771885.333997977</v>
      </c>
      <c r="V165" s="10">
        <f t="shared" si="85"/>
        <v>1000</v>
      </c>
      <c r="W165" s="10">
        <f t="shared" si="86"/>
        <v>635105.61333534098</v>
      </c>
      <c r="X165" s="9">
        <f t="shared" si="71"/>
        <v>4.8663037974138046</v>
      </c>
      <c r="Y165" s="9">
        <f t="shared" si="89"/>
        <v>32958.917620282627</v>
      </c>
      <c r="AA165" s="10">
        <f t="shared" si="72"/>
        <v>7542.4257517795395</v>
      </c>
      <c r="AB165" s="10">
        <f t="shared" si="90"/>
        <v>1176618.417277609</v>
      </c>
      <c r="AC165" s="23"/>
      <c r="AD165" s="25">
        <f t="shared" si="73"/>
        <v>-7542.4257517795395</v>
      </c>
      <c r="AE165" s="25">
        <f t="shared" si="74"/>
        <v>-7542.4257517795395</v>
      </c>
      <c r="AF165" s="25">
        <f t="shared" si="75"/>
        <v>0</v>
      </c>
      <c r="AG165" s="25">
        <f t="shared" si="76"/>
        <v>0</v>
      </c>
      <c r="AH165" s="25">
        <f t="shared" si="77"/>
        <v>0</v>
      </c>
      <c r="AI165" s="25">
        <f t="shared" si="78"/>
        <v>0</v>
      </c>
      <c r="AJ165" s="25">
        <f t="shared" si="79"/>
        <v>0</v>
      </c>
      <c r="AK165" s="25">
        <f t="shared" si="80"/>
        <v>0</v>
      </c>
      <c r="AL165" s="25">
        <f t="shared" si="81"/>
        <v>0</v>
      </c>
      <c r="AM165" s="25">
        <f t="shared" si="82"/>
        <v>0</v>
      </c>
    </row>
    <row r="166" spans="1:39" x14ac:dyDescent="0.3">
      <c r="A166" s="4">
        <f t="shared" si="87"/>
        <v>157</v>
      </c>
      <c r="B166">
        <v>210.63214354696387</v>
      </c>
      <c r="C166" s="5">
        <f t="shared" si="63"/>
        <v>60</v>
      </c>
      <c r="D166" s="6">
        <f t="shared" si="83"/>
        <v>2.4999999999999915E-2</v>
      </c>
      <c r="E166" s="7">
        <f t="shared" si="64"/>
        <v>588930.56203081796</v>
      </c>
      <c r="F166" s="7">
        <f t="shared" si="65"/>
        <v>606862.23546690587</v>
      </c>
      <c r="G166" s="7">
        <f t="shared" si="66"/>
        <v>0</v>
      </c>
      <c r="H166" s="7">
        <f t="shared" si="93"/>
        <v>100000</v>
      </c>
      <c r="I166" s="7">
        <f t="shared" si="67"/>
        <v>606862.23546690587</v>
      </c>
      <c r="J166" s="14"/>
      <c r="K166" s="18"/>
      <c r="L166" s="7">
        <f t="shared" si="68"/>
        <v>0</v>
      </c>
      <c r="M166" s="7">
        <f t="shared" si="69"/>
        <v>0</v>
      </c>
      <c r="N166" s="14"/>
      <c r="O166" s="13"/>
      <c r="P166" s="7">
        <f t="shared" si="70"/>
        <v>513266.36362450983</v>
      </c>
      <c r="Q166" s="12">
        <f t="shared" si="88"/>
        <v>156</v>
      </c>
      <c r="R166" s="9">
        <v>210.63214354696387</v>
      </c>
      <c r="S166" s="11">
        <f t="shared" si="91"/>
        <v>2.4999999999999915E-2</v>
      </c>
      <c r="T166" s="10">
        <f t="shared" si="84"/>
        <v>2418099.3302876852</v>
      </c>
      <c r="U166" s="10">
        <f t="shared" si="92"/>
        <v>6942207.4673479255</v>
      </c>
      <c r="V166" s="10">
        <f t="shared" si="85"/>
        <v>1000</v>
      </c>
      <c r="W166" s="10">
        <f t="shared" si="86"/>
        <v>636105.61333534098</v>
      </c>
      <c r="X166" s="9">
        <f t="shared" si="71"/>
        <v>4.7476134608915173</v>
      </c>
      <c r="Y166" s="9">
        <f t="shared" si="89"/>
        <v>32963.665233743523</v>
      </c>
      <c r="AA166" s="10">
        <f t="shared" si="72"/>
        <v>7542.4257517795395</v>
      </c>
      <c r="AB166" s="10">
        <f t="shared" si="90"/>
        <v>1184160.8430293885</v>
      </c>
      <c r="AC166" s="23"/>
      <c r="AD166" s="25">
        <f t="shared" si="73"/>
        <v>-7542.4257517795395</v>
      </c>
      <c r="AE166" s="25">
        <f t="shared" si="74"/>
        <v>-7542.4257517795395</v>
      </c>
      <c r="AF166" s="25">
        <f t="shared" si="75"/>
        <v>0</v>
      </c>
      <c r="AG166" s="25">
        <f t="shared" si="76"/>
        <v>0</v>
      </c>
      <c r="AH166" s="25">
        <f t="shared" si="77"/>
        <v>0</v>
      </c>
      <c r="AI166" s="25">
        <f t="shared" si="78"/>
        <v>0</v>
      </c>
      <c r="AJ166" s="25">
        <f t="shared" si="79"/>
        <v>0</v>
      </c>
      <c r="AK166" s="25">
        <f t="shared" si="80"/>
        <v>0</v>
      </c>
      <c r="AL166" s="25">
        <f t="shared" si="81"/>
        <v>0</v>
      </c>
      <c r="AM166" s="25">
        <f t="shared" si="82"/>
        <v>0</v>
      </c>
    </row>
    <row r="167" spans="1:39" x14ac:dyDescent="0.3">
      <c r="A167" s="4">
        <f t="shared" si="87"/>
        <v>158</v>
      </c>
      <c r="B167">
        <v>208.31518996794728</v>
      </c>
      <c r="C167" s="5">
        <f t="shared" si="63"/>
        <v>61</v>
      </c>
      <c r="D167" s="6">
        <f t="shared" si="83"/>
        <v>-1.0999999999999979E-2</v>
      </c>
      <c r="E167" s="7">
        <f t="shared" si="64"/>
        <v>601443.59601411887</v>
      </c>
      <c r="F167" s="7">
        <f t="shared" si="65"/>
        <v>600186.75087676989</v>
      </c>
      <c r="G167" s="7">
        <f t="shared" si="66"/>
        <v>0</v>
      </c>
      <c r="H167" s="7">
        <f t="shared" si="93"/>
        <v>100000</v>
      </c>
      <c r="I167" s="7">
        <f t="shared" si="67"/>
        <v>600186.75087676989</v>
      </c>
      <c r="J167" s="14"/>
      <c r="K167" s="18"/>
      <c r="L167" s="7">
        <f t="shared" si="68"/>
        <v>0</v>
      </c>
      <c r="M167" s="7">
        <f t="shared" si="69"/>
        <v>0</v>
      </c>
      <c r="N167" s="14"/>
      <c r="O167" s="13"/>
      <c r="P167" s="7">
        <f t="shared" si="70"/>
        <v>507620.43362464022</v>
      </c>
      <c r="Q167" s="12">
        <f t="shared" si="88"/>
        <v>157</v>
      </c>
      <c r="R167" s="9">
        <v>208.31518996794728</v>
      </c>
      <c r="S167" s="11">
        <f t="shared" si="91"/>
        <v>-1.0999999999999979E-2</v>
      </c>
      <c r="T167" s="10">
        <f t="shared" si="84"/>
        <v>2445855.437339793</v>
      </c>
      <c r="U167" s="10">
        <f t="shared" si="92"/>
        <v>6866832.1852070987</v>
      </c>
      <c r="V167" s="10">
        <f t="shared" si="85"/>
        <v>1000</v>
      </c>
      <c r="W167" s="10">
        <f t="shared" si="86"/>
        <v>637105.61333534098</v>
      </c>
      <c r="X167" s="9">
        <f t="shared" si="71"/>
        <v>4.8004180595465291</v>
      </c>
      <c r="Y167" s="9">
        <f t="shared" si="89"/>
        <v>32968.465651803068</v>
      </c>
      <c r="AA167" s="10">
        <f t="shared" si="72"/>
        <v>7542.4257517795395</v>
      </c>
      <c r="AB167" s="10">
        <f t="shared" si="90"/>
        <v>1191703.2687811679</v>
      </c>
      <c r="AC167" s="23"/>
      <c r="AD167" s="25">
        <f t="shared" si="73"/>
        <v>-7542.4257517795395</v>
      </c>
      <c r="AE167" s="25">
        <f t="shared" si="74"/>
        <v>-7542.4257517795395</v>
      </c>
      <c r="AF167" s="25">
        <f t="shared" si="75"/>
        <v>0</v>
      </c>
      <c r="AG167" s="25">
        <f t="shared" si="76"/>
        <v>0</v>
      </c>
      <c r="AH167" s="25">
        <f t="shared" si="77"/>
        <v>0</v>
      </c>
      <c r="AI167" s="25">
        <f t="shared" si="78"/>
        <v>0</v>
      </c>
      <c r="AJ167" s="25">
        <f t="shared" si="79"/>
        <v>0</v>
      </c>
      <c r="AK167" s="25">
        <f t="shared" si="80"/>
        <v>0</v>
      </c>
      <c r="AL167" s="25">
        <f t="shared" si="81"/>
        <v>0</v>
      </c>
      <c r="AM167" s="25">
        <f t="shared" si="82"/>
        <v>0</v>
      </c>
    </row>
    <row r="168" spans="1:39" x14ac:dyDescent="0.3">
      <c r="A168" s="4">
        <f t="shared" si="87"/>
        <v>159</v>
      </c>
      <c r="B168">
        <v>179.15106337243466</v>
      </c>
      <c r="C168" s="5">
        <f t="shared" si="63"/>
        <v>62</v>
      </c>
      <c r="D168" s="6">
        <f t="shared" si="83"/>
        <v>-0.13999999999999999</v>
      </c>
      <c r="E168" s="7">
        <f t="shared" si="64"/>
        <v>614060.90528061439</v>
      </c>
      <c r="F168" s="7">
        <f t="shared" si="65"/>
        <v>516160.60575402208</v>
      </c>
      <c r="G168" s="7">
        <f t="shared" si="66"/>
        <v>0</v>
      </c>
      <c r="H168" s="7">
        <f t="shared" si="93"/>
        <v>100000</v>
      </c>
      <c r="I168" s="7">
        <f t="shared" si="67"/>
        <v>516160.60575402208</v>
      </c>
      <c r="J168" s="14"/>
      <c r="K168" s="18"/>
      <c r="L168" s="7">
        <f t="shared" si="68"/>
        <v>0</v>
      </c>
      <c r="M168" s="7">
        <f t="shared" si="69"/>
        <v>0</v>
      </c>
      <c r="N168" s="14"/>
      <c r="O168" s="13"/>
      <c r="P168" s="7">
        <f t="shared" si="70"/>
        <v>436553.57291719061</v>
      </c>
      <c r="Q168" s="12">
        <f t="shared" si="88"/>
        <v>158</v>
      </c>
      <c r="R168" s="9">
        <v>179.15106337243466</v>
      </c>
      <c r="S168" s="11">
        <f t="shared" si="91"/>
        <v>-0.13999999999999999</v>
      </c>
      <c r="T168" s="10">
        <f t="shared" si="84"/>
        <v>2473842.8452840024</v>
      </c>
      <c r="U168" s="10">
        <f t="shared" si="92"/>
        <v>5906335.6792781046</v>
      </c>
      <c r="V168" s="10">
        <f t="shared" si="85"/>
        <v>1000</v>
      </c>
      <c r="W168" s="10">
        <f t="shared" si="86"/>
        <v>638105.61333534098</v>
      </c>
      <c r="X168" s="9">
        <f t="shared" si="71"/>
        <v>5.5818814645889869</v>
      </c>
      <c r="Y168" s="9">
        <f t="shared" si="89"/>
        <v>32974.047533267658</v>
      </c>
      <c r="AA168" s="10">
        <f t="shared" si="72"/>
        <v>7542.4257517795395</v>
      </c>
      <c r="AB168" s="10">
        <f t="shared" si="90"/>
        <v>1199245.6945329474</v>
      </c>
      <c r="AC168" s="23"/>
      <c r="AD168" s="25">
        <f t="shared" si="73"/>
        <v>-7542.4257517795395</v>
      </c>
      <c r="AE168" s="25">
        <f t="shared" si="74"/>
        <v>-7542.4257517795395</v>
      </c>
      <c r="AF168" s="25">
        <f t="shared" si="75"/>
        <v>0</v>
      </c>
      <c r="AG168" s="25">
        <f t="shared" si="76"/>
        <v>0</v>
      </c>
      <c r="AH168" s="25">
        <f t="shared" si="77"/>
        <v>0</v>
      </c>
      <c r="AI168" s="25">
        <f t="shared" si="78"/>
        <v>0</v>
      </c>
      <c r="AJ168" s="25">
        <f t="shared" si="79"/>
        <v>0</v>
      </c>
      <c r="AK168" s="25">
        <f t="shared" si="80"/>
        <v>0</v>
      </c>
      <c r="AL168" s="25">
        <f t="shared" si="81"/>
        <v>0</v>
      </c>
      <c r="AM168" s="25">
        <f t="shared" si="82"/>
        <v>0</v>
      </c>
    </row>
    <row r="169" spans="1:39" x14ac:dyDescent="0.3">
      <c r="A169" s="4">
        <f t="shared" si="87"/>
        <v>160</v>
      </c>
      <c r="B169">
        <v>166.78963999973669</v>
      </c>
      <c r="C169" s="5">
        <f t="shared" si="63"/>
        <v>63</v>
      </c>
      <c r="D169" s="6">
        <f t="shared" si="83"/>
        <v>-6.8999999999999881E-2</v>
      </c>
      <c r="E169" s="7">
        <f t="shared" si="64"/>
        <v>626783.35879099695</v>
      </c>
      <c r="F169" s="7">
        <f t="shared" si="65"/>
        <v>480545.52395699464</v>
      </c>
      <c r="G169" s="7">
        <f t="shared" si="66"/>
        <v>0</v>
      </c>
      <c r="H169" s="7">
        <f t="shared" si="93"/>
        <v>100000</v>
      </c>
      <c r="I169" s="7">
        <f t="shared" si="67"/>
        <v>480545.52395699464</v>
      </c>
      <c r="J169" s="14"/>
      <c r="K169" s="18"/>
      <c r="L169" s="7">
        <f t="shared" si="68"/>
        <v>0</v>
      </c>
      <c r="M169" s="7">
        <f t="shared" si="69"/>
        <v>0</v>
      </c>
      <c r="N169" s="14"/>
      <c r="O169" s="13"/>
      <c r="P169" s="7">
        <f t="shared" si="70"/>
        <v>406431.37638590456</v>
      </c>
      <c r="Q169" s="12">
        <f t="shared" si="88"/>
        <v>159</v>
      </c>
      <c r="R169" s="9">
        <v>166.78963999973669</v>
      </c>
      <c r="S169" s="11">
        <f t="shared" si="91"/>
        <v>-6.8999999999999881E-2</v>
      </c>
      <c r="T169" s="10">
        <f t="shared" si="84"/>
        <v>2502063.4816277465</v>
      </c>
      <c r="U169" s="10">
        <f t="shared" si="92"/>
        <v>5499729.5174079165</v>
      </c>
      <c r="V169" s="10">
        <f t="shared" si="85"/>
        <v>1000</v>
      </c>
      <c r="W169" s="10">
        <f t="shared" si="86"/>
        <v>639105.61333534098</v>
      </c>
      <c r="X169" s="9">
        <f t="shared" si="71"/>
        <v>5.9955762240483201</v>
      </c>
      <c r="Y169" s="9">
        <f t="shared" si="89"/>
        <v>32980.043109491708</v>
      </c>
      <c r="AA169" s="10">
        <f t="shared" si="72"/>
        <v>7542.4257517795395</v>
      </c>
      <c r="AB169" s="10">
        <f t="shared" si="90"/>
        <v>1206788.1202847268</v>
      </c>
      <c r="AC169" s="23"/>
      <c r="AD169" s="25">
        <f t="shared" si="73"/>
        <v>-7542.4257517795395</v>
      </c>
      <c r="AE169" s="25">
        <f t="shared" si="74"/>
        <v>-7542.4257517795395</v>
      </c>
      <c r="AF169" s="25">
        <f t="shared" si="75"/>
        <v>0</v>
      </c>
      <c r="AG169" s="25">
        <f t="shared" si="76"/>
        <v>0</v>
      </c>
      <c r="AH169" s="25">
        <f t="shared" si="77"/>
        <v>0</v>
      </c>
      <c r="AI169" s="25">
        <f t="shared" si="78"/>
        <v>0</v>
      </c>
      <c r="AJ169" s="25">
        <f t="shared" si="79"/>
        <v>0</v>
      </c>
      <c r="AK169" s="25">
        <f t="shared" si="80"/>
        <v>0</v>
      </c>
      <c r="AL169" s="25">
        <f t="shared" si="81"/>
        <v>0</v>
      </c>
      <c r="AM169" s="25">
        <f t="shared" si="82"/>
        <v>0</v>
      </c>
    </row>
    <row r="170" spans="1:39" x14ac:dyDescent="0.3">
      <c r="A170" s="4">
        <f t="shared" si="87"/>
        <v>161</v>
      </c>
      <c r="B170">
        <v>172.29369811972799</v>
      </c>
      <c r="C170" s="5">
        <f t="shared" si="63"/>
        <v>64</v>
      </c>
      <c r="D170" s="6">
        <f t="shared" si="83"/>
        <v>3.2999999999999932E-2</v>
      </c>
      <c r="E170" s="7">
        <f t="shared" si="64"/>
        <v>639611.83274729957</v>
      </c>
      <c r="F170" s="7">
        <f t="shared" si="65"/>
        <v>496403.52624757541</v>
      </c>
      <c r="G170" s="7">
        <f t="shared" si="66"/>
        <v>0</v>
      </c>
      <c r="H170" s="7">
        <f t="shared" si="93"/>
        <v>100000</v>
      </c>
      <c r="I170" s="7">
        <f t="shared" si="67"/>
        <v>496403.52624757541</v>
      </c>
      <c r="J170" s="14"/>
      <c r="K170" s="18"/>
      <c r="L170" s="7">
        <f t="shared" si="68"/>
        <v>0</v>
      </c>
      <c r="M170" s="7">
        <f t="shared" si="69"/>
        <v>0</v>
      </c>
      <c r="N170" s="14"/>
      <c r="O170" s="13"/>
      <c r="P170" s="7">
        <f t="shared" si="70"/>
        <v>419843.61180663935</v>
      </c>
      <c r="Q170" s="12">
        <f t="shared" si="88"/>
        <v>160</v>
      </c>
      <c r="R170" s="9">
        <v>172.29369811972799</v>
      </c>
      <c r="S170" s="11">
        <f t="shared" si="91"/>
        <v>3.2999999999999932E-2</v>
      </c>
      <c r="T170" s="10">
        <f t="shared" si="84"/>
        <v>2530519.2899410222</v>
      </c>
      <c r="U170" s="10">
        <f t="shared" si="92"/>
        <v>5682253.5914823776</v>
      </c>
      <c r="V170" s="10">
        <f t="shared" si="85"/>
        <v>1000</v>
      </c>
      <c r="W170" s="10">
        <f t="shared" si="86"/>
        <v>640105.61333534098</v>
      </c>
      <c r="X170" s="9">
        <f t="shared" si="71"/>
        <v>5.8040428112762061</v>
      </c>
      <c r="Y170" s="9">
        <f t="shared" si="89"/>
        <v>32985.84715230298</v>
      </c>
      <c r="AA170" s="10">
        <f t="shared" si="72"/>
        <v>7542.4257517795395</v>
      </c>
      <c r="AB170" s="10">
        <f t="shared" si="90"/>
        <v>1214330.5460365063</v>
      </c>
      <c r="AC170" s="23"/>
      <c r="AD170" s="25">
        <f t="shared" si="73"/>
        <v>-7542.4257517795395</v>
      </c>
      <c r="AE170" s="25">
        <f t="shared" si="74"/>
        <v>-7542.4257517795395</v>
      </c>
      <c r="AF170" s="25">
        <f t="shared" si="75"/>
        <v>0</v>
      </c>
      <c r="AG170" s="25">
        <f t="shared" si="76"/>
        <v>0</v>
      </c>
      <c r="AH170" s="25">
        <f t="shared" si="77"/>
        <v>0</v>
      </c>
      <c r="AI170" s="25">
        <f t="shared" si="78"/>
        <v>0</v>
      </c>
      <c r="AJ170" s="25">
        <f t="shared" si="79"/>
        <v>0</v>
      </c>
      <c r="AK170" s="25">
        <f t="shared" si="80"/>
        <v>0</v>
      </c>
      <c r="AL170" s="25">
        <f t="shared" si="81"/>
        <v>0</v>
      </c>
      <c r="AM170" s="25">
        <f t="shared" si="82"/>
        <v>0</v>
      </c>
    </row>
    <row r="171" spans="1:39" x14ac:dyDescent="0.3">
      <c r="A171" s="4">
        <f t="shared" si="87"/>
        <v>162</v>
      </c>
      <c r="B171">
        <v>175.05039728964366</v>
      </c>
      <c r="C171" s="5">
        <f t="shared" si="63"/>
        <v>65</v>
      </c>
      <c r="D171" s="6">
        <f t="shared" si="83"/>
        <v>1.6000000000000087E-2</v>
      </c>
      <c r="E171" s="7">
        <f t="shared" si="64"/>
        <v>652547.21065323811</v>
      </c>
      <c r="F171" s="7">
        <f t="shared" si="65"/>
        <v>504345.98266753665</v>
      </c>
      <c r="G171" s="7">
        <f t="shared" si="66"/>
        <v>0</v>
      </c>
      <c r="H171" s="7">
        <f t="shared" si="93"/>
        <v>100000</v>
      </c>
      <c r="I171" s="7">
        <f t="shared" si="67"/>
        <v>504345.98266753665</v>
      </c>
      <c r="J171" s="14"/>
      <c r="K171" s="18"/>
      <c r="L171" s="7">
        <f t="shared" si="68"/>
        <v>0</v>
      </c>
      <c r="M171" s="7">
        <f t="shared" si="69"/>
        <v>0</v>
      </c>
      <c r="N171" s="14"/>
      <c r="O171" s="13"/>
      <c r="P171" s="7">
        <f t="shared" si="70"/>
        <v>426561.10959554557</v>
      </c>
      <c r="Q171" s="12">
        <f t="shared" si="88"/>
        <v>161</v>
      </c>
      <c r="R171" s="9">
        <v>175.05039728964366</v>
      </c>
      <c r="S171" s="11">
        <f t="shared" si="91"/>
        <v>1.6000000000000087E-2</v>
      </c>
      <c r="T171" s="10">
        <f t="shared" si="84"/>
        <v>2559212.2299902416</v>
      </c>
      <c r="U171" s="10">
        <f t="shared" si="92"/>
        <v>5774185.6489460962</v>
      </c>
      <c r="V171" s="10">
        <f t="shared" si="85"/>
        <v>1000</v>
      </c>
      <c r="W171" s="10">
        <f t="shared" si="86"/>
        <v>641105.61333534098</v>
      </c>
      <c r="X171" s="9">
        <f t="shared" si="71"/>
        <v>5.7126405622797298</v>
      </c>
      <c r="Y171" s="9">
        <f t="shared" si="89"/>
        <v>32991.559792865257</v>
      </c>
      <c r="AA171" s="10">
        <f t="shared" si="72"/>
        <v>7542.4257517795395</v>
      </c>
      <c r="AB171" s="10">
        <f t="shared" si="90"/>
        <v>1221872.9717882858</v>
      </c>
      <c r="AC171" s="23"/>
      <c r="AD171" s="25">
        <f t="shared" si="73"/>
        <v>-7542.4257517795395</v>
      </c>
      <c r="AE171" s="25">
        <f t="shared" si="74"/>
        <v>-7542.4257517795395</v>
      </c>
      <c r="AF171" s="25">
        <f t="shared" si="75"/>
        <v>0</v>
      </c>
      <c r="AG171" s="25">
        <f t="shared" si="76"/>
        <v>0</v>
      </c>
      <c r="AH171" s="25">
        <f t="shared" si="77"/>
        <v>0</v>
      </c>
      <c r="AI171" s="25">
        <f t="shared" si="78"/>
        <v>0</v>
      </c>
      <c r="AJ171" s="25">
        <f t="shared" si="79"/>
        <v>0</v>
      </c>
      <c r="AK171" s="25">
        <f t="shared" si="80"/>
        <v>0</v>
      </c>
      <c r="AL171" s="25">
        <f t="shared" si="81"/>
        <v>0</v>
      </c>
      <c r="AM171" s="25">
        <f t="shared" si="82"/>
        <v>0</v>
      </c>
    </row>
    <row r="172" spans="1:39" x14ac:dyDescent="0.3">
      <c r="A172" s="4">
        <f t="shared" si="87"/>
        <v>163</v>
      </c>
      <c r="B172">
        <v>182.92766516767762</v>
      </c>
      <c r="C172" s="5">
        <f t="shared" si="63"/>
        <v>66</v>
      </c>
      <c r="D172" s="6">
        <f t="shared" si="83"/>
        <v>4.4999999999999984E-2</v>
      </c>
      <c r="E172" s="7">
        <f t="shared" si="64"/>
        <v>665590.38337505935</v>
      </c>
      <c r="F172" s="7">
        <f t="shared" si="65"/>
        <v>527041.55188757577</v>
      </c>
      <c r="G172" s="7">
        <f t="shared" si="66"/>
        <v>0</v>
      </c>
      <c r="H172" s="7">
        <f t="shared" si="93"/>
        <v>100000</v>
      </c>
      <c r="I172" s="7">
        <f t="shared" si="67"/>
        <v>527041.55188757577</v>
      </c>
      <c r="J172" s="14"/>
      <c r="K172" s="18"/>
      <c r="L172" s="7">
        <f t="shared" si="68"/>
        <v>0</v>
      </c>
      <c r="M172" s="7">
        <f t="shared" si="69"/>
        <v>0</v>
      </c>
      <c r="N172" s="14"/>
      <c r="O172" s="13"/>
      <c r="P172" s="7">
        <f t="shared" si="70"/>
        <v>445756.35952734511</v>
      </c>
      <c r="Q172" s="12">
        <f t="shared" si="88"/>
        <v>162</v>
      </c>
      <c r="R172" s="9">
        <v>182.92766516767762</v>
      </c>
      <c r="S172" s="11">
        <f t="shared" si="91"/>
        <v>4.4999999999999984E-2</v>
      </c>
      <c r="T172" s="10">
        <f t="shared" si="84"/>
        <v>2588144.2778732046</v>
      </c>
      <c r="U172" s="10">
        <f t="shared" si="92"/>
        <v>6035069.0031486703</v>
      </c>
      <c r="V172" s="10">
        <f t="shared" si="85"/>
        <v>1000</v>
      </c>
      <c r="W172" s="10">
        <f t="shared" si="86"/>
        <v>642105.61333534098</v>
      </c>
      <c r="X172" s="9">
        <f t="shared" si="71"/>
        <v>5.4666416863920855</v>
      </c>
      <c r="Y172" s="9">
        <f t="shared" si="89"/>
        <v>32997.026434551648</v>
      </c>
      <c r="AA172" s="10">
        <f t="shared" si="72"/>
        <v>7542.4257517795395</v>
      </c>
      <c r="AB172" s="10">
        <f t="shared" si="90"/>
        <v>1229415.3975400652</v>
      </c>
      <c r="AC172" s="23"/>
      <c r="AD172" s="25">
        <f t="shared" si="73"/>
        <v>-7542.4257517795395</v>
      </c>
      <c r="AE172" s="25">
        <f t="shared" si="74"/>
        <v>-7542.4257517795395</v>
      </c>
      <c r="AF172" s="25">
        <f t="shared" si="75"/>
        <v>0</v>
      </c>
      <c r="AG172" s="25">
        <f t="shared" si="76"/>
        <v>0</v>
      </c>
      <c r="AH172" s="25">
        <f t="shared" si="77"/>
        <v>0</v>
      </c>
      <c r="AI172" s="25">
        <f t="shared" si="78"/>
        <v>0</v>
      </c>
      <c r="AJ172" s="25">
        <f t="shared" si="79"/>
        <v>0</v>
      </c>
      <c r="AK172" s="25">
        <f t="shared" si="80"/>
        <v>0</v>
      </c>
      <c r="AL172" s="25">
        <f t="shared" si="81"/>
        <v>0</v>
      </c>
      <c r="AM172" s="25">
        <f t="shared" si="82"/>
        <v>0</v>
      </c>
    </row>
    <row r="173" spans="1:39" x14ac:dyDescent="0.3">
      <c r="A173" s="4">
        <f t="shared" si="87"/>
        <v>164</v>
      </c>
      <c r="B173">
        <v>206.89118930464338</v>
      </c>
      <c r="C173" s="5">
        <f t="shared" si="63"/>
        <v>67</v>
      </c>
      <c r="D173" s="6">
        <f t="shared" si="83"/>
        <v>0.13099999999999995</v>
      </c>
      <c r="E173" s="7">
        <f t="shared" si="64"/>
        <v>678742.24920289568</v>
      </c>
      <c r="F173" s="7">
        <f t="shared" si="65"/>
        <v>596083.9951848482</v>
      </c>
      <c r="G173" s="7">
        <f t="shared" si="66"/>
        <v>0</v>
      </c>
      <c r="H173" s="7">
        <f t="shared" si="93"/>
        <v>100000</v>
      </c>
      <c r="I173" s="7">
        <f t="shared" si="67"/>
        <v>596083.9951848482</v>
      </c>
      <c r="J173" s="14"/>
      <c r="K173" s="18"/>
      <c r="L173" s="7">
        <f t="shared" si="68"/>
        <v>0</v>
      </c>
      <c r="M173" s="7">
        <f t="shared" si="69"/>
        <v>0</v>
      </c>
      <c r="N173" s="14"/>
      <c r="O173" s="13"/>
      <c r="P173" s="7">
        <f t="shared" si="70"/>
        <v>504150.44262542733</v>
      </c>
      <c r="Q173" s="12">
        <f t="shared" si="88"/>
        <v>163</v>
      </c>
      <c r="R173" s="9">
        <v>206.89118930464338</v>
      </c>
      <c r="S173" s="11">
        <f t="shared" si="91"/>
        <v>0.13099999999999995</v>
      </c>
      <c r="T173" s="10">
        <f t="shared" si="84"/>
        <v>2617317.4261551918</v>
      </c>
      <c r="U173" s="10">
        <f t="shared" si="92"/>
        <v>6826794.0425611464</v>
      </c>
      <c r="V173" s="10">
        <f t="shared" si="85"/>
        <v>1000</v>
      </c>
      <c r="W173" s="10">
        <f t="shared" si="86"/>
        <v>643105.61333534098</v>
      </c>
      <c r="X173" s="9">
        <f t="shared" si="71"/>
        <v>4.8334586086579012</v>
      </c>
      <c r="Y173" s="9">
        <f t="shared" si="89"/>
        <v>33001.859893160305</v>
      </c>
      <c r="AA173" s="10">
        <f t="shared" si="72"/>
        <v>7542.4257517795395</v>
      </c>
      <c r="AB173" s="10">
        <f t="shared" si="90"/>
        <v>1236957.8232918447</v>
      </c>
      <c r="AC173" s="23"/>
      <c r="AD173" s="25">
        <f t="shared" si="73"/>
        <v>-7542.4257517795395</v>
      </c>
      <c r="AE173" s="25">
        <f t="shared" si="74"/>
        <v>-7542.4257517795395</v>
      </c>
      <c r="AF173" s="25">
        <f t="shared" si="75"/>
        <v>0</v>
      </c>
      <c r="AG173" s="25">
        <f t="shared" si="76"/>
        <v>0</v>
      </c>
      <c r="AH173" s="25">
        <f t="shared" si="77"/>
        <v>0</v>
      </c>
      <c r="AI173" s="25">
        <f t="shared" si="78"/>
        <v>0</v>
      </c>
      <c r="AJ173" s="25">
        <f t="shared" si="79"/>
        <v>0</v>
      </c>
      <c r="AK173" s="25">
        <f t="shared" si="80"/>
        <v>0</v>
      </c>
      <c r="AL173" s="25">
        <f t="shared" si="81"/>
        <v>0</v>
      </c>
      <c r="AM173" s="25">
        <f t="shared" si="82"/>
        <v>0</v>
      </c>
    </row>
    <row r="174" spans="1:39" x14ac:dyDescent="0.3">
      <c r="A174" s="4">
        <f t="shared" si="87"/>
        <v>165</v>
      </c>
      <c r="B174">
        <v>212.89103379447801</v>
      </c>
      <c r="C174" s="5">
        <f t="shared" si="63"/>
        <v>68</v>
      </c>
      <c r="D174" s="6">
        <f t="shared" si="83"/>
        <v>2.8999999999999863E-2</v>
      </c>
      <c r="E174" s="7">
        <f t="shared" si="64"/>
        <v>692003.7139126308</v>
      </c>
      <c r="F174" s="7">
        <f t="shared" si="65"/>
        <v>613370.43104520871</v>
      </c>
      <c r="G174" s="7">
        <f t="shared" si="66"/>
        <v>0</v>
      </c>
      <c r="H174" s="7">
        <f t="shared" si="93"/>
        <v>100000</v>
      </c>
      <c r="I174" s="7">
        <f t="shared" si="67"/>
        <v>613370.43104520871</v>
      </c>
      <c r="J174" s="14"/>
      <c r="K174" s="18"/>
      <c r="L174" s="7">
        <f t="shared" si="68"/>
        <v>0</v>
      </c>
      <c r="M174" s="7">
        <f t="shared" si="69"/>
        <v>0</v>
      </c>
      <c r="N174" s="14"/>
      <c r="O174" s="13"/>
      <c r="P174" s="7">
        <f t="shared" si="70"/>
        <v>518770.80546156468</v>
      </c>
      <c r="Q174" s="12">
        <f t="shared" si="88"/>
        <v>164</v>
      </c>
      <c r="R174" s="9">
        <v>212.89103379447801</v>
      </c>
      <c r="S174" s="11">
        <f t="shared" si="91"/>
        <v>2.8999999999999863E-2</v>
      </c>
      <c r="T174" s="10">
        <f t="shared" si="84"/>
        <v>2646733.684006196</v>
      </c>
      <c r="U174" s="10">
        <f t="shared" si="92"/>
        <v>7025800.0697954195</v>
      </c>
      <c r="V174" s="10">
        <f t="shared" si="85"/>
        <v>1000</v>
      </c>
      <c r="W174" s="10">
        <f t="shared" si="86"/>
        <v>644105.61333534098</v>
      </c>
      <c r="X174" s="9">
        <f t="shared" si="71"/>
        <v>4.6972386867423728</v>
      </c>
      <c r="Y174" s="9">
        <f t="shared" si="89"/>
        <v>33006.557131847047</v>
      </c>
      <c r="AA174" s="10">
        <f t="shared" si="72"/>
        <v>7542.4257517795395</v>
      </c>
      <c r="AB174" s="10">
        <f t="shared" si="90"/>
        <v>1244500.2490436241</v>
      </c>
      <c r="AC174" s="23"/>
      <c r="AD174" s="25">
        <f t="shared" si="73"/>
        <v>-7542.4257517795395</v>
      </c>
      <c r="AE174" s="25">
        <f t="shared" si="74"/>
        <v>-7542.4257517795395</v>
      </c>
      <c r="AF174" s="25">
        <f t="shared" si="75"/>
        <v>0</v>
      </c>
      <c r="AG174" s="25">
        <f t="shared" si="76"/>
        <v>0</v>
      </c>
      <c r="AH174" s="25">
        <f t="shared" si="77"/>
        <v>0</v>
      </c>
      <c r="AI174" s="25">
        <f t="shared" si="78"/>
        <v>0</v>
      </c>
      <c r="AJ174" s="25">
        <f t="shared" si="79"/>
        <v>0</v>
      </c>
      <c r="AK174" s="25">
        <f t="shared" si="80"/>
        <v>0</v>
      </c>
      <c r="AL174" s="25">
        <f t="shared" si="81"/>
        <v>0</v>
      </c>
      <c r="AM174" s="25">
        <f t="shared" si="82"/>
        <v>0</v>
      </c>
    </row>
    <row r="175" spans="1:39" x14ac:dyDescent="0.3">
      <c r="A175" s="4">
        <f t="shared" si="87"/>
        <v>166</v>
      </c>
      <c r="B175">
        <v>210.1234503551498</v>
      </c>
      <c r="C175" s="5">
        <f t="shared" si="63"/>
        <v>69</v>
      </c>
      <c r="D175" s="6">
        <f t="shared" si="83"/>
        <v>-1.2999999999999961E-2</v>
      </c>
      <c r="E175" s="7">
        <f t="shared" si="64"/>
        <v>705375.69082828029</v>
      </c>
      <c r="F175" s="7">
        <f t="shared" si="65"/>
        <v>605396.61544162093</v>
      </c>
      <c r="G175" s="7">
        <f t="shared" si="66"/>
        <v>0</v>
      </c>
      <c r="H175" s="7">
        <f t="shared" si="93"/>
        <v>100000</v>
      </c>
      <c r="I175" s="7">
        <f t="shared" si="67"/>
        <v>605396.61544162093</v>
      </c>
      <c r="J175" s="14"/>
      <c r="K175" s="18"/>
      <c r="L175" s="7">
        <f t="shared" si="68"/>
        <v>0</v>
      </c>
      <c r="M175" s="7">
        <f t="shared" si="69"/>
        <v>0</v>
      </c>
      <c r="N175" s="14"/>
      <c r="O175" s="13"/>
      <c r="P175" s="7">
        <f t="shared" si="70"/>
        <v>512026.78499056434</v>
      </c>
      <c r="Q175" s="12">
        <f t="shared" si="88"/>
        <v>165</v>
      </c>
      <c r="R175" s="9">
        <v>210.1234503551498</v>
      </c>
      <c r="S175" s="11">
        <f t="shared" si="91"/>
        <v>-1.2999999999999961E-2</v>
      </c>
      <c r="T175" s="10">
        <f t="shared" si="84"/>
        <v>2676395.0773392916</v>
      </c>
      <c r="U175" s="10">
        <f t="shared" si="92"/>
        <v>6935451.668888079</v>
      </c>
      <c r="V175" s="10">
        <f t="shared" si="85"/>
        <v>1000</v>
      </c>
      <c r="W175" s="10">
        <f t="shared" si="86"/>
        <v>645105.61333534098</v>
      </c>
      <c r="X175" s="9">
        <f t="shared" si="71"/>
        <v>4.759107078766335</v>
      </c>
      <c r="Y175" s="9">
        <f t="shared" si="89"/>
        <v>33011.316238925814</v>
      </c>
      <c r="AA175" s="10">
        <f t="shared" si="72"/>
        <v>7542.4257517795395</v>
      </c>
      <c r="AB175" s="10">
        <f t="shared" si="90"/>
        <v>1252042.6747954036</v>
      </c>
      <c r="AC175" s="23"/>
      <c r="AD175" s="25">
        <f t="shared" si="73"/>
        <v>-7542.4257517795395</v>
      </c>
      <c r="AE175" s="25">
        <f t="shared" si="74"/>
        <v>-7542.4257517795395</v>
      </c>
      <c r="AF175" s="25">
        <f t="shared" si="75"/>
        <v>0</v>
      </c>
      <c r="AG175" s="25">
        <f t="shared" si="76"/>
        <v>0</v>
      </c>
      <c r="AH175" s="25">
        <f t="shared" si="77"/>
        <v>0</v>
      </c>
      <c r="AI175" s="25">
        <f t="shared" si="78"/>
        <v>0</v>
      </c>
      <c r="AJ175" s="25">
        <f t="shared" si="79"/>
        <v>0</v>
      </c>
      <c r="AK175" s="25">
        <f t="shared" si="80"/>
        <v>0</v>
      </c>
      <c r="AL175" s="25">
        <f t="shared" si="81"/>
        <v>0</v>
      </c>
      <c r="AM175" s="25">
        <f t="shared" si="82"/>
        <v>0</v>
      </c>
    </row>
    <row r="176" spans="1:39" x14ac:dyDescent="0.3">
      <c r="A176" s="4">
        <f t="shared" si="87"/>
        <v>167</v>
      </c>
      <c r="B176">
        <v>254.03925147937613</v>
      </c>
      <c r="C176" s="5">
        <f t="shared" si="63"/>
        <v>70</v>
      </c>
      <c r="D176" s="6">
        <f t="shared" si="83"/>
        <v>0.20900000000000013</v>
      </c>
      <c r="E176" s="7">
        <f t="shared" si="64"/>
        <v>718859.10088489379</v>
      </c>
      <c r="F176" s="7">
        <f t="shared" si="65"/>
        <v>731924.50806891976</v>
      </c>
      <c r="G176" s="7">
        <f t="shared" si="66"/>
        <v>0</v>
      </c>
      <c r="H176" s="7">
        <f t="shared" si="93"/>
        <v>100000</v>
      </c>
      <c r="I176" s="7">
        <f t="shared" si="67"/>
        <v>731924.50806891976</v>
      </c>
      <c r="J176" s="14"/>
      <c r="K176" s="18"/>
      <c r="L176" s="7">
        <f t="shared" si="68"/>
        <v>0</v>
      </c>
      <c r="M176" s="7">
        <f t="shared" si="69"/>
        <v>0</v>
      </c>
      <c r="N176" s="14"/>
      <c r="O176" s="13"/>
      <c r="P176" s="7">
        <f t="shared" si="70"/>
        <v>619040.38305359229</v>
      </c>
      <c r="Q176" s="12">
        <f t="shared" si="88"/>
        <v>166</v>
      </c>
      <c r="R176" s="9">
        <v>254.03925147937613</v>
      </c>
      <c r="S176" s="11">
        <f t="shared" si="91"/>
        <v>0.20900000000000013</v>
      </c>
      <c r="T176" s="10">
        <f t="shared" si="84"/>
        <v>2706303.6489501642</v>
      </c>
      <c r="U176" s="10">
        <f t="shared" si="92"/>
        <v>8386170.0676856879</v>
      </c>
      <c r="V176" s="10">
        <f t="shared" si="85"/>
        <v>1000</v>
      </c>
      <c r="W176" s="10">
        <f t="shared" si="86"/>
        <v>646105.61333534098</v>
      </c>
      <c r="X176" s="9">
        <f t="shared" si="71"/>
        <v>3.9363995688720714</v>
      </c>
      <c r="Y176" s="9">
        <f t="shared" si="89"/>
        <v>33015.252638494683</v>
      </c>
      <c r="AA176" s="10">
        <f t="shared" si="72"/>
        <v>7542.4257517795395</v>
      </c>
      <c r="AB176" s="10">
        <f t="shared" si="90"/>
        <v>1259585.1005471831</v>
      </c>
      <c r="AC176" s="23"/>
      <c r="AD176" s="25">
        <f t="shared" si="73"/>
        <v>-7542.4257517795395</v>
      </c>
      <c r="AE176" s="25">
        <f t="shared" si="74"/>
        <v>-7542.4257517795395</v>
      </c>
      <c r="AF176" s="25">
        <f t="shared" si="75"/>
        <v>0</v>
      </c>
      <c r="AG176" s="25">
        <f t="shared" si="76"/>
        <v>0</v>
      </c>
      <c r="AH176" s="25">
        <f t="shared" si="77"/>
        <v>0</v>
      </c>
      <c r="AI176" s="25">
        <f t="shared" si="78"/>
        <v>0</v>
      </c>
      <c r="AJ176" s="25">
        <f t="shared" si="79"/>
        <v>0</v>
      </c>
      <c r="AK176" s="25">
        <f t="shared" si="80"/>
        <v>0</v>
      </c>
      <c r="AL176" s="25">
        <f t="shared" si="81"/>
        <v>0</v>
      </c>
      <c r="AM176" s="25">
        <f t="shared" si="82"/>
        <v>0</v>
      </c>
    </row>
    <row r="177" spans="1:39" x14ac:dyDescent="0.3">
      <c r="A177" s="4">
        <f t="shared" si="87"/>
        <v>168</v>
      </c>
      <c r="B177">
        <v>262.93062528115428</v>
      </c>
      <c r="C177" s="5">
        <f t="shared" si="63"/>
        <v>71</v>
      </c>
      <c r="D177" s="6">
        <f t="shared" si="83"/>
        <v>3.499999999999992E-2</v>
      </c>
      <c r="E177" s="7">
        <f t="shared" si="64"/>
        <v>732454.8726919787</v>
      </c>
      <c r="F177" s="7">
        <f t="shared" si="65"/>
        <v>757541.86585133185</v>
      </c>
      <c r="G177" s="7">
        <f t="shared" si="66"/>
        <v>0</v>
      </c>
      <c r="H177" s="7">
        <f t="shared" si="93"/>
        <v>100000</v>
      </c>
      <c r="I177" s="7">
        <f t="shared" si="67"/>
        <v>757541.86585133185</v>
      </c>
      <c r="J177" s="14"/>
      <c r="K177" s="18"/>
      <c r="L177" s="7">
        <f t="shared" si="68"/>
        <v>0</v>
      </c>
      <c r="M177" s="7">
        <f t="shared" si="69"/>
        <v>0</v>
      </c>
      <c r="N177" s="14"/>
      <c r="O177" s="13"/>
      <c r="P177" s="7">
        <f t="shared" si="70"/>
        <v>640706.79646046797</v>
      </c>
      <c r="Q177" s="12">
        <f t="shared" si="88"/>
        <v>167</v>
      </c>
      <c r="R177" s="9">
        <v>262.93062528115428</v>
      </c>
      <c r="S177" s="11">
        <f t="shared" si="91"/>
        <v>3.499999999999992E-2</v>
      </c>
      <c r="T177" s="10">
        <f t="shared" si="84"/>
        <v>2736461.4586577923</v>
      </c>
      <c r="U177" s="10">
        <f t="shared" si="92"/>
        <v>8680721.0200546868</v>
      </c>
      <c r="V177" s="10">
        <f t="shared" si="85"/>
        <v>1000</v>
      </c>
      <c r="W177" s="10">
        <f t="shared" si="86"/>
        <v>647105.61333534098</v>
      </c>
      <c r="X177" s="9">
        <f t="shared" si="71"/>
        <v>3.8032846076058666</v>
      </c>
      <c r="Y177" s="9">
        <f t="shared" si="89"/>
        <v>33019.055923102293</v>
      </c>
      <c r="AA177" s="10">
        <f t="shared" si="72"/>
        <v>7542.4257517795395</v>
      </c>
      <c r="AB177" s="10">
        <f t="shared" si="90"/>
        <v>1267127.5262989625</v>
      </c>
      <c r="AC177" s="23"/>
      <c r="AD177" s="25">
        <f t="shared" si="73"/>
        <v>-7542.4257517795395</v>
      </c>
      <c r="AE177" s="25">
        <f t="shared" si="74"/>
        <v>-7542.4257517795395</v>
      </c>
      <c r="AF177" s="25">
        <f t="shared" si="75"/>
        <v>0</v>
      </c>
      <c r="AG177" s="25">
        <f t="shared" si="76"/>
        <v>0</v>
      </c>
      <c r="AH177" s="25">
        <f t="shared" si="77"/>
        <v>0</v>
      </c>
      <c r="AI177" s="25">
        <f t="shared" si="78"/>
        <v>0</v>
      </c>
      <c r="AJ177" s="25">
        <f t="shared" si="79"/>
        <v>0</v>
      </c>
      <c r="AK177" s="25">
        <f t="shared" si="80"/>
        <v>0</v>
      </c>
      <c r="AL177" s="25">
        <f t="shared" si="81"/>
        <v>0</v>
      </c>
      <c r="AM177" s="25">
        <f t="shared" si="82"/>
        <v>0</v>
      </c>
    </row>
    <row r="178" spans="1:39" x14ac:dyDescent="0.3">
      <c r="A178" s="4">
        <f t="shared" si="87"/>
        <v>169</v>
      </c>
      <c r="B178">
        <v>313.93916658569822</v>
      </c>
      <c r="C178" s="5">
        <f t="shared" si="63"/>
        <v>72</v>
      </c>
      <c r="D178" s="6">
        <f t="shared" si="83"/>
        <v>0.19400000000000003</v>
      </c>
      <c r="E178" s="7">
        <f t="shared" si="64"/>
        <v>746163.94259745639</v>
      </c>
      <c r="F178" s="7">
        <f t="shared" si="65"/>
        <v>904504.98782649019</v>
      </c>
      <c r="G178" s="7">
        <f t="shared" si="66"/>
        <v>0</v>
      </c>
      <c r="H178" s="7">
        <f t="shared" si="93"/>
        <v>100000</v>
      </c>
      <c r="I178" s="7">
        <f t="shared" si="67"/>
        <v>904504.98782649019</v>
      </c>
      <c r="J178" s="14"/>
      <c r="K178" s="18"/>
      <c r="L178" s="7">
        <f t="shared" si="68"/>
        <v>0</v>
      </c>
      <c r="M178" s="7">
        <f t="shared" si="69"/>
        <v>0</v>
      </c>
      <c r="N178" s="14"/>
      <c r="O178" s="13"/>
      <c r="P178" s="7">
        <f t="shared" si="70"/>
        <v>765003.91497379867</v>
      </c>
      <c r="Q178" s="12">
        <f t="shared" si="88"/>
        <v>168</v>
      </c>
      <c r="R178" s="9">
        <v>313.93916658569822</v>
      </c>
      <c r="S178" s="11">
        <f t="shared" si="91"/>
        <v>0.19400000000000003</v>
      </c>
      <c r="T178" s="10">
        <f t="shared" si="84"/>
        <v>2766870.5834463183</v>
      </c>
      <c r="U178" s="10">
        <f t="shared" si="92"/>
        <v>10365974.897945296</v>
      </c>
      <c r="V178" s="10">
        <f t="shared" si="85"/>
        <v>1000</v>
      </c>
      <c r="W178" s="10">
        <f t="shared" si="86"/>
        <v>648105.61333534098</v>
      </c>
      <c r="X178" s="9">
        <f t="shared" si="71"/>
        <v>3.1853304921322163</v>
      </c>
      <c r="Y178" s="9">
        <f t="shared" si="89"/>
        <v>33022.241253594424</v>
      </c>
      <c r="AA178" s="10">
        <f t="shared" si="72"/>
        <v>7542.4257517795395</v>
      </c>
      <c r="AB178" s="10">
        <f t="shared" si="90"/>
        <v>1274669.952050742</v>
      </c>
      <c r="AC178" s="23"/>
      <c r="AD178" s="25">
        <f t="shared" si="73"/>
        <v>-7542.4257517795395</v>
      </c>
      <c r="AE178" s="25">
        <f t="shared" si="74"/>
        <v>-7542.4257517795395</v>
      </c>
      <c r="AF178" s="25">
        <f t="shared" si="75"/>
        <v>0</v>
      </c>
      <c r="AG178" s="25">
        <f t="shared" si="76"/>
        <v>0</v>
      </c>
      <c r="AH178" s="25">
        <f t="shared" si="77"/>
        <v>0</v>
      </c>
      <c r="AI178" s="25">
        <f t="shared" si="78"/>
        <v>0</v>
      </c>
      <c r="AJ178" s="25">
        <f t="shared" si="79"/>
        <v>0</v>
      </c>
      <c r="AK178" s="25">
        <f t="shared" si="80"/>
        <v>0</v>
      </c>
      <c r="AL178" s="25">
        <f t="shared" si="81"/>
        <v>0</v>
      </c>
      <c r="AM178" s="25">
        <f t="shared" si="82"/>
        <v>0</v>
      </c>
    </row>
    <row r="179" spans="1:39" x14ac:dyDescent="0.3">
      <c r="A179" s="4">
        <f t="shared" si="87"/>
        <v>170</v>
      </c>
      <c r="B179">
        <v>339.99611741231115</v>
      </c>
      <c r="C179" s="5">
        <f t="shared" si="63"/>
        <v>73</v>
      </c>
      <c r="D179" s="6">
        <f t="shared" si="83"/>
        <v>8.2999999999999935E-2</v>
      </c>
      <c r="E179" s="7">
        <f t="shared" si="64"/>
        <v>759987.25475214596</v>
      </c>
      <c r="F179" s="7">
        <f t="shared" si="65"/>
        <v>979578.90181608882</v>
      </c>
      <c r="G179" s="7">
        <f t="shared" si="66"/>
        <v>0</v>
      </c>
      <c r="H179" s="7">
        <f t="shared" si="93"/>
        <v>100000</v>
      </c>
      <c r="I179" s="7">
        <f t="shared" si="67"/>
        <v>979578.90181608882</v>
      </c>
      <c r="J179" s="14"/>
      <c r="K179" s="18"/>
      <c r="L179" s="7">
        <f t="shared" si="68"/>
        <v>0</v>
      </c>
      <c r="M179" s="7">
        <f t="shared" si="69"/>
        <v>0</v>
      </c>
      <c r="N179" s="14"/>
      <c r="O179" s="13"/>
      <c r="P179" s="7">
        <f t="shared" si="70"/>
        <v>828499.23991662392</v>
      </c>
      <c r="Q179" s="12">
        <f t="shared" si="88"/>
        <v>169</v>
      </c>
      <c r="R179" s="9">
        <v>339.99611741231115</v>
      </c>
      <c r="S179" s="11">
        <f t="shared" si="91"/>
        <v>8.2999999999999935E-2</v>
      </c>
      <c r="T179" s="10">
        <f t="shared" si="84"/>
        <v>2797533.117608082</v>
      </c>
      <c r="U179" s="10">
        <f t="shared" si="92"/>
        <v>11227433.814474756</v>
      </c>
      <c r="V179" s="10">
        <f t="shared" si="85"/>
        <v>1000</v>
      </c>
      <c r="W179" s="10">
        <f t="shared" si="86"/>
        <v>649105.61333534098</v>
      </c>
      <c r="X179" s="9">
        <f t="shared" si="71"/>
        <v>2.9412100573704678</v>
      </c>
      <c r="Y179" s="9">
        <f t="shared" si="89"/>
        <v>33025.182463651792</v>
      </c>
      <c r="AA179" s="10">
        <f t="shared" si="72"/>
        <v>7542.4257517795395</v>
      </c>
      <c r="AB179" s="10">
        <f t="shared" si="90"/>
        <v>1282212.3778025215</v>
      </c>
      <c r="AC179" s="23"/>
      <c r="AD179" s="25">
        <f t="shared" si="73"/>
        <v>-7542.4257517795395</v>
      </c>
      <c r="AE179" s="25">
        <f t="shared" si="74"/>
        <v>-7542.4257517795395</v>
      </c>
      <c r="AF179" s="25">
        <f t="shared" si="75"/>
        <v>0</v>
      </c>
      <c r="AG179" s="25">
        <f t="shared" si="76"/>
        <v>0</v>
      </c>
      <c r="AH179" s="25">
        <f t="shared" si="77"/>
        <v>0</v>
      </c>
      <c r="AI179" s="25">
        <f t="shared" si="78"/>
        <v>0</v>
      </c>
      <c r="AJ179" s="25">
        <f t="shared" si="79"/>
        <v>0</v>
      </c>
      <c r="AK179" s="25">
        <f t="shared" si="80"/>
        <v>0</v>
      </c>
      <c r="AL179" s="25">
        <f t="shared" si="81"/>
        <v>0</v>
      </c>
      <c r="AM179" s="25">
        <f t="shared" si="82"/>
        <v>0</v>
      </c>
    </row>
    <row r="180" spans="1:39" x14ac:dyDescent="0.3">
      <c r="A180" s="4">
        <f t="shared" si="87"/>
        <v>171</v>
      </c>
      <c r="B180">
        <v>296.47661438353532</v>
      </c>
      <c r="C180" s="5">
        <f t="shared" si="63"/>
        <v>74</v>
      </c>
      <c r="D180" s="6">
        <f t="shared" si="83"/>
        <v>-0.128</v>
      </c>
      <c r="E180" s="7">
        <f t="shared" si="64"/>
        <v>773925.76117479173</v>
      </c>
      <c r="F180" s="7">
        <f t="shared" si="65"/>
        <v>854192.80238362949</v>
      </c>
      <c r="G180" s="7">
        <f t="shared" si="66"/>
        <v>0</v>
      </c>
      <c r="H180" s="7">
        <f t="shared" si="93"/>
        <v>100000</v>
      </c>
      <c r="I180" s="7">
        <f t="shared" si="67"/>
        <v>854192.80238362949</v>
      </c>
      <c r="J180" s="14"/>
      <c r="K180" s="18"/>
      <c r="L180" s="7">
        <f t="shared" si="68"/>
        <v>0</v>
      </c>
      <c r="M180" s="7">
        <f t="shared" si="69"/>
        <v>0</v>
      </c>
      <c r="N180" s="14"/>
      <c r="O180" s="13"/>
      <c r="P180" s="7">
        <f t="shared" si="70"/>
        <v>722451.33720729605</v>
      </c>
      <c r="Q180" s="12">
        <f t="shared" si="88"/>
        <v>170</v>
      </c>
      <c r="R180" s="9">
        <v>296.47661438353532</v>
      </c>
      <c r="S180" s="11">
        <f t="shared" si="91"/>
        <v>-0.128</v>
      </c>
      <c r="T180" s="10">
        <f t="shared" si="84"/>
        <v>2828451.1728878608</v>
      </c>
      <c r="U180" s="10">
        <f t="shared" si="92"/>
        <v>9791194.2862219866</v>
      </c>
      <c r="V180" s="10">
        <f t="shared" si="85"/>
        <v>1000</v>
      </c>
      <c r="W180" s="10">
        <f t="shared" si="86"/>
        <v>650105.61333534098</v>
      </c>
      <c r="X180" s="9">
        <f t="shared" si="71"/>
        <v>3.3729473134982428</v>
      </c>
      <c r="Y180" s="9">
        <f t="shared" si="89"/>
        <v>33028.555410965288</v>
      </c>
      <c r="AA180" s="10">
        <f t="shared" si="72"/>
        <v>7542.4257517795395</v>
      </c>
      <c r="AB180" s="10">
        <f t="shared" si="90"/>
        <v>1289754.8035543009</v>
      </c>
      <c r="AC180" s="23"/>
      <c r="AD180" s="25">
        <f t="shared" si="73"/>
        <v>-7542.4257517795395</v>
      </c>
      <c r="AE180" s="25">
        <f t="shared" si="74"/>
        <v>-7542.4257517795395</v>
      </c>
      <c r="AF180" s="25">
        <f t="shared" si="75"/>
        <v>0</v>
      </c>
      <c r="AG180" s="25">
        <f t="shared" si="76"/>
        <v>0</v>
      </c>
      <c r="AH180" s="25">
        <f t="shared" si="77"/>
        <v>0</v>
      </c>
      <c r="AI180" s="25">
        <f t="shared" si="78"/>
        <v>0</v>
      </c>
      <c r="AJ180" s="25">
        <f t="shared" si="79"/>
        <v>0</v>
      </c>
      <c r="AK180" s="25">
        <f t="shared" si="80"/>
        <v>0</v>
      </c>
      <c r="AL180" s="25">
        <f t="shared" si="81"/>
        <v>0</v>
      </c>
      <c r="AM180" s="25">
        <f t="shared" si="82"/>
        <v>0</v>
      </c>
    </row>
    <row r="181" spans="1:39" x14ac:dyDescent="0.3">
      <c r="A181" s="4">
        <f t="shared" si="87"/>
        <v>172</v>
      </c>
      <c r="B181">
        <v>289.95412886709755</v>
      </c>
      <c r="C181" s="5">
        <f t="shared" si="63"/>
        <v>75</v>
      </c>
      <c r="D181" s="6">
        <f t="shared" si="83"/>
        <v>-2.1999999999999971E-2</v>
      </c>
      <c r="E181" s="7">
        <f t="shared" si="64"/>
        <v>787980.42181762576</v>
      </c>
      <c r="F181" s="7">
        <f t="shared" si="65"/>
        <v>835400.56073118967</v>
      </c>
      <c r="G181" s="7">
        <f t="shared" si="66"/>
        <v>0</v>
      </c>
      <c r="H181" s="7">
        <f t="shared" si="93"/>
        <v>100000</v>
      </c>
      <c r="I181" s="7">
        <f t="shared" si="67"/>
        <v>835400.56073118967</v>
      </c>
      <c r="J181" s="14"/>
      <c r="K181" s="18"/>
      <c r="L181" s="7">
        <f t="shared" si="68"/>
        <v>0</v>
      </c>
      <c r="M181" s="7">
        <f t="shared" si="69"/>
        <v>0</v>
      </c>
      <c r="N181" s="14"/>
      <c r="O181" s="13"/>
      <c r="P181" s="7">
        <f t="shared" si="70"/>
        <v>706557.40778873547</v>
      </c>
      <c r="Q181" s="12">
        <f t="shared" si="88"/>
        <v>171</v>
      </c>
      <c r="R181" s="9">
        <v>289.95412886709755</v>
      </c>
      <c r="S181" s="11">
        <f t="shared" si="91"/>
        <v>-2.1999999999999971E-2</v>
      </c>
      <c r="T181" s="10">
        <f t="shared" si="84"/>
        <v>2859626.8786283038</v>
      </c>
      <c r="U181" s="10">
        <f t="shared" si="92"/>
        <v>9576766.0119251031</v>
      </c>
      <c r="V181" s="10">
        <f t="shared" si="85"/>
        <v>1000</v>
      </c>
      <c r="W181" s="10">
        <f t="shared" si="86"/>
        <v>651105.61333534098</v>
      </c>
      <c r="X181" s="9">
        <f t="shared" si="71"/>
        <v>3.4488213839450337</v>
      </c>
      <c r="Y181" s="9">
        <f t="shared" si="89"/>
        <v>33032.004232349231</v>
      </c>
      <c r="AA181" s="10">
        <f t="shared" si="72"/>
        <v>7542.4257517795395</v>
      </c>
      <c r="AB181" s="10">
        <f t="shared" si="90"/>
        <v>1297297.2293060804</v>
      </c>
      <c r="AC181" s="23"/>
      <c r="AD181" s="25">
        <f t="shared" si="73"/>
        <v>-7542.4257517795395</v>
      </c>
      <c r="AE181" s="25">
        <f t="shared" si="74"/>
        <v>-7542.4257517795395</v>
      </c>
      <c r="AF181" s="25">
        <f t="shared" si="75"/>
        <v>0</v>
      </c>
      <c r="AG181" s="25">
        <f t="shared" si="76"/>
        <v>0</v>
      </c>
      <c r="AH181" s="25">
        <f t="shared" si="77"/>
        <v>0</v>
      </c>
      <c r="AI181" s="25">
        <f t="shared" si="78"/>
        <v>0</v>
      </c>
      <c r="AJ181" s="25">
        <f t="shared" si="79"/>
        <v>0</v>
      </c>
      <c r="AK181" s="25">
        <f t="shared" si="80"/>
        <v>0</v>
      </c>
      <c r="AL181" s="25">
        <f t="shared" si="81"/>
        <v>0</v>
      </c>
      <c r="AM181" s="25">
        <f t="shared" si="82"/>
        <v>0</v>
      </c>
    </row>
    <row r="182" spans="1:39" x14ac:dyDescent="0.3">
      <c r="A182" s="4">
        <f t="shared" si="87"/>
        <v>173</v>
      </c>
      <c r="B182">
        <v>299.23266099084469</v>
      </c>
      <c r="C182" s="5">
        <f t="shared" si="63"/>
        <v>76</v>
      </c>
      <c r="D182" s="6">
        <f t="shared" si="83"/>
        <v>3.2000000000000063E-2</v>
      </c>
      <c r="E182" s="7">
        <f t="shared" si="64"/>
        <v>802152.20463248377</v>
      </c>
      <c r="F182" s="7">
        <f t="shared" si="65"/>
        <v>862133.37867458782</v>
      </c>
      <c r="G182" s="7">
        <f t="shared" si="66"/>
        <v>0</v>
      </c>
      <c r="H182" s="7">
        <f t="shared" si="93"/>
        <v>100000</v>
      </c>
      <c r="I182" s="7">
        <f t="shared" si="67"/>
        <v>862133.37867458782</v>
      </c>
      <c r="J182" s="14"/>
      <c r="K182" s="18"/>
      <c r="L182" s="7">
        <f t="shared" si="68"/>
        <v>0</v>
      </c>
      <c r="M182" s="7">
        <f t="shared" si="69"/>
        <v>0</v>
      </c>
      <c r="N182" s="14"/>
      <c r="O182" s="13"/>
      <c r="P182" s="7">
        <f t="shared" si="70"/>
        <v>729167.24483797501</v>
      </c>
      <c r="Q182" s="12">
        <f t="shared" si="88"/>
        <v>172</v>
      </c>
      <c r="R182" s="9">
        <v>299.23266099084469</v>
      </c>
      <c r="S182" s="11">
        <f t="shared" si="91"/>
        <v>3.2000000000000063E-2</v>
      </c>
      <c r="T182" s="10">
        <f t="shared" si="84"/>
        <v>2891062.3819165835</v>
      </c>
      <c r="U182" s="10">
        <f t="shared" si="92"/>
        <v>9884254.5243067071</v>
      </c>
      <c r="V182" s="10">
        <f t="shared" si="85"/>
        <v>1000</v>
      </c>
      <c r="W182" s="10">
        <f t="shared" si="86"/>
        <v>652105.61333534098</v>
      </c>
      <c r="X182" s="9">
        <f t="shared" si="71"/>
        <v>3.3418811859932496</v>
      </c>
      <c r="Y182" s="9">
        <f t="shared" si="89"/>
        <v>33035.346113535226</v>
      </c>
      <c r="AA182" s="10">
        <f t="shared" si="72"/>
        <v>7542.4257517795395</v>
      </c>
      <c r="AB182" s="10">
        <f t="shared" si="90"/>
        <v>1304839.6550578598</v>
      </c>
      <c r="AC182" s="23"/>
      <c r="AD182" s="25">
        <f t="shared" si="73"/>
        <v>-7542.4257517795395</v>
      </c>
      <c r="AE182" s="25">
        <f t="shared" si="74"/>
        <v>-7542.4257517795395</v>
      </c>
      <c r="AF182" s="25">
        <f t="shared" si="75"/>
        <v>0</v>
      </c>
      <c r="AG182" s="25">
        <f t="shared" si="76"/>
        <v>0</v>
      </c>
      <c r="AH182" s="25">
        <f t="shared" si="77"/>
        <v>0</v>
      </c>
      <c r="AI182" s="25">
        <f t="shared" si="78"/>
        <v>0</v>
      </c>
      <c r="AJ182" s="25">
        <f t="shared" si="79"/>
        <v>0</v>
      </c>
      <c r="AK182" s="25">
        <f t="shared" si="80"/>
        <v>0</v>
      </c>
      <c r="AL182" s="25">
        <f t="shared" si="81"/>
        <v>0</v>
      </c>
      <c r="AM182" s="25">
        <f t="shared" si="82"/>
        <v>0</v>
      </c>
    </row>
    <row r="183" spans="1:39" x14ac:dyDescent="0.3">
      <c r="A183" s="4">
        <f t="shared" si="87"/>
        <v>174</v>
      </c>
      <c r="B183">
        <v>314.79275936236866</v>
      </c>
      <c r="C183" s="5">
        <f t="shared" si="63"/>
        <v>77</v>
      </c>
      <c r="D183" s="6">
        <f t="shared" si="83"/>
        <v>5.2000000000000129E-2</v>
      </c>
      <c r="E183" s="7">
        <f t="shared" si="64"/>
        <v>816442.08563746512</v>
      </c>
      <c r="F183" s="7">
        <f t="shared" si="65"/>
        <v>906964.31436566648</v>
      </c>
      <c r="G183" s="7">
        <f t="shared" si="66"/>
        <v>0</v>
      </c>
      <c r="H183" s="7">
        <f t="shared" si="93"/>
        <v>100000</v>
      </c>
      <c r="I183" s="7">
        <f t="shared" si="67"/>
        <v>906964.31436566648</v>
      </c>
      <c r="J183" s="14"/>
      <c r="K183" s="18"/>
      <c r="L183" s="7">
        <f t="shared" si="68"/>
        <v>0</v>
      </c>
      <c r="M183" s="7">
        <f t="shared" si="69"/>
        <v>0</v>
      </c>
      <c r="N183" s="14"/>
      <c r="O183" s="13"/>
      <c r="P183" s="7">
        <f t="shared" si="70"/>
        <v>767083.94156954973</v>
      </c>
      <c r="Q183" s="12">
        <f t="shared" si="88"/>
        <v>173</v>
      </c>
      <c r="R183" s="9">
        <v>314.79275936236866</v>
      </c>
      <c r="S183" s="11">
        <f t="shared" si="91"/>
        <v>5.2000000000000129E-2</v>
      </c>
      <c r="T183" s="10">
        <f t="shared" si="84"/>
        <v>2922759.8477322659</v>
      </c>
      <c r="U183" s="10">
        <f t="shared" si="92"/>
        <v>10399287.759570656</v>
      </c>
      <c r="V183" s="10">
        <f t="shared" si="85"/>
        <v>1000</v>
      </c>
      <c r="W183" s="10">
        <f t="shared" si="86"/>
        <v>653105.61333534098</v>
      </c>
      <c r="X183" s="9">
        <f t="shared" si="71"/>
        <v>3.176693142579134</v>
      </c>
      <c r="Y183" s="9">
        <f t="shared" si="89"/>
        <v>33038.522806677807</v>
      </c>
      <c r="AA183" s="10">
        <f t="shared" si="72"/>
        <v>7542.4257517795395</v>
      </c>
      <c r="AB183" s="10">
        <f t="shared" si="90"/>
        <v>1312382.0808096393</v>
      </c>
      <c r="AC183" s="23"/>
      <c r="AD183" s="25">
        <f t="shared" si="73"/>
        <v>-7542.4257517795395</v>
      </c>
      <c r="AE183" s="25">
        <f t="shared" si="74"/>
        <v>-7542.4257517795395</v>
      </c>
      <c r="AF183" s="25">
        <f t="shared" si="75"/>
        <v>0</v>
      </c>
      <c r="AG183" s="25">
        <f t="shared" si="76"/>
        <v>0</v>
      </c>
      <c r="AH183" s="25">
        <f t="shared" si="77"/>
        <v>0</v>
      </c>
      <c r="AI183" s="25">
        <f t="shared" si="78"/>
        <v>0</v>
      </c>
      <c r="AJ183" s="25">
        <f t="shared" si="79"/>
        <v>0</v>
      </c>
      <c r="AK183" s="25">
        <f t="shared" si="80"/>
        <v>0</v>
      </c>
      <c r="AL183" s="25">
        <f t="shared" si="81"/>
        <v>0</v>
      </c>
      <c r="AM183" s="25">
        <f t="shared" si="82"/>
        <v>0</v>
      </c>
    </row>
    <row r="184" spans="1:39" x14ac:dyDescent="0.3">
      <c r="A184" s="4">
        <f t="shared" si="87"/>
        <v>175</v>
      </c>
      <c r="B184">
        <v>322.03299282770308</v>
      </c>
      <c r="C184" s="5">
        <f t="shared" si="63"/>
        <v>78</v>
      </c>
      <c r="D184" s="6">
        <f t="shared" si="83"/>
        <v>2.2999999999999833E-2</v>
      </c>
      <c r="E184" s="7">
        <f t="shared" si="64"/>
        <v>830851.04898415529</v>
      </c>
      <c r="F184" s="7">
        <f t="shared" si="65"/>
        <v>927824.49359607673</v>
      </c>
      <c r="G184" s="7">
        <f t="shared" si="66"/>
        <v>0</v>
      </c>
      <c r="H184" s="7">
        <f t="shared" si="93"/>
        <v>100000</v>
      </c>
      <c r="I184" s="7">
        <f t="shared" si="67"/>
        <v>927824.49359607673</v>
      </c>
      <c r="J184" s="14"/>
      <c r="K184" s="18"/>
      <c r="L184" s="7">
        <f t="shared" si="68"/>
        <v>0</v>
      </c>
      <c r="M184" s="7">
        <f t="shared" si="69"/>
        <v>0</v>
      </c>
      <c r="N184" s="14"/>
      <c r="O184" s="13"/>
      <c r="P184" s="7">
        <f t="shared" si="70"/>
        <v>784726.87222564931</v>
      </c>
      <c r="Q184" s="12">
        <f t="shared" si="88"/>
        <v>174</v>
      </c>
      <c r="R184" s="9">
        <v>322.03299282770308</v>
      </c>
      <c r="S184" s="11">
        <f t="shared" si="91"/>
        <v>2.2999999999999833E-2</v>
      </c>
      <c r="T184" s="10">
        <f t="shared" si="84"/>
        <v>2954721.4590964126</v>
      </c>
      <c r="U184" s="10">
        <f t="shared" si="92"/>
        <v>10639494.378040781</v>
      </c>
      <c r="V184" s="10">
        <f t="shared" si="85"/>
        <v>1000</v>
      </c>
      <c r="W184" s="10">
        <f t="shared" si="86"/>
        <v>654105.61333534098</v>
      </c>
      <c r="X184" s="9">
        <f t="shared" si="71"/>
        <v>3.1052718891291637</v>
      </c>
      <c r="Y184" s="9">
        <f t="shared" si="89"/>
        <v>33041.628078566937</v>
      </c>
      <c r="AA184" s="10">
        <f t="shared" si="72"/>
        <v>7542.4257517795395</v>
      </c>
      <c r="AB184" s="10">
        <f t="shared" si="90"/>
        <v>1319924.5065614188</v>
      </c>
      <c r="AC184" s="23"/>
      <c r="AD184" s="25">
        <f t="shared" si="73"/>
        <v>-7542.4257517795395</v>
      </c>
      <c r="AE184" s="25">
        <f t="shared" si="74"/>
        <v>-7542.4257517795395</v>
      </c>
      <c r="AF184" s="25">
        <f t="shared" si="75"/>
        <v>0</v>
      </c>
      <c r="AG184" s="25">
        <f t="shared" si="76"/>
        <v>0</v>
      </c>
      <c r="AH184" s="25">
        <f t="shared" si="77"/>
        <v>0</v>
      </c>
      <c r="AI184" s="25">
        <f t="shared" si="78"/>
        <v>0</v>
      </c>
      <c r="AJ184" s="25">
        <f t="shared" si="79"/>
        <v>0</v>
      </c>
      <c r="AK184" s="25">
        <f t="shared" si="80"/>
        <v>0</v>
      </c>
      <c r="AL184" s="25">
        <f t="shared" si="81"/>
        <v>0</v>
      </c>
      <c r="AM184" s="25">
        <f t="shared" si="82"/>
        <v>0</v>
      </c>
    </row>
    <row r="185" spans="1:39" x14ac:dyDescent="0.3">
      <c r="A185" s="4">
        <f t="shared" si="87"/>
        <v>176</v>
      </c>
      <c r="B185">
        <v>345.86343429695313</v>
      </c>
      <c r="C185" s="5">
        <f t="shared" si="63"/>
        <v>79</v>
      </c>
      <c r="D185" s="6">
        <f t="shared" si="83"/>
        <v>7.4000000000000066E-2</v>
      </c>
      <c r="E185" s="7">
        <f t="shared" si="64"/>
        <v>845380.08702540083</v>
      </c>
      <c r="F185" s="7">
        <f t="shared" si="65"/>
        <v>996483.50612218643</v>
      </c>
      <c r="G185" s="7">
        <f t="shared" si="66"/>
        <v>0</v>
      </c>
      <c r="H185" s="7">
        <f t="shared" si="93"/>
        <v>100000</v>
      </c>
      <c r="I185" s="7">
        <f t="shared" si="67"/>
        <v>996483.50612218643</v>
      </c>
      <c r="J185" s="14"/>
      <c r="K185" s="18"/>
      <c r="L185" s="7">
        <f t="shared" si="68"/>
        <v>0</v>
      </c>
      <c r="M185" s="7">
        <f t="shared" si="69"/>
        <v>0</v>
      </c>
      <c r="N185" s="14"/>
      <c r="O185" s="13"/>
      <c r="P185" s="7">
        <f t="shared" si="70"/>
        <v>842796.66077034746</v>
      </c>
      <c r="Q185" s="12">
        <f t="shared" si="88"/>
        <v>175</v>
      </c>
      <c r="R185" s="9">
        <v>345.86343429695313</v>
      </c>
      <c r="S185" s="11">
        <f t="shared" si="91"/>
        <v>7.4000000000000066E-2</v>
      </c>
      <c r="T185" s="10">
        <f t="shared" si="84"/>
        <v>2986949.4172219266</v>
      </c>
      <c r="U185" s="10">
        <f t="shared" si="92"/>
        <v>11427890.9620158</v>
      </c>
      <c r="V185" s="10">
        <f t="shared" si="85"/>
        <v>1000</v>
      </c>
      <c r="W185" s="10">
        <f t="shared" si="86"/>
        <v>655105.61333534098</v>
      </c>
      <c r="X185" s="9">
        <f t="shared" si="71"/>
        <v>2.891314608127713</v>
      </c>
      <c r="Y185" s="9">
        <f t="shared" si="89"/>
        <v>33044.519393175062</v>
      </c>
      <c r="AA185" s="10">
        <f t="shared" si="72"/>
        <v>7542.4257517795395</v>
      </c>
      <c r="AB185" s="10">
        <f t="shared" si="90"/>
        <v>1327466.9323131982</v>
      </c>
      <c r="AC185" s="23"/>
      <c r="AD185" s="25">
        <f t="shared" si="73"/>
        <v>-7542.4257517795395</v>
      </c>
      <c r="AE185" s="25">
        <f t="shared" si="74"/>
        <v>-7542.4257517795395</v>
      </c>
      <c r="AF185" s="25">
        <f t="shared" si="75"/>
        <v>0</v>
      </c>
      <c r="AG185" s="25">
        <f t="shared" si="76"/>
        <v>0</v>
      </c>
      <c r="AH185" s="25">
        <f t="shared" si="77"/>
        <v>0</v>
      </c>
      <c r="AI185" s="25">
        <f t="shared" si="78"/>
        <v>0</v>
      </c>
      <c r="AJ185" s="25">
        <f t="shared" si="79"/>
        <v>0</v>
      </c>
      <c r="AK185" s="25">
        <f t="shared" si="80"/>
        <v>0</v>
      </c>
      <c r="AL185" s="25">
        <f t="shared" si="81"/>
        <v>0</v>
      </c>
      <c r="AM185" s="25">
        <f t="shared" si="82"/>
        <v>0</v>
      </c>
    </row>
    <row r="186" spans="1:39" x14ac:dyDescent="0.3">
      <c r="A186" s="4">
        <f t="shared" si="87"/>
        <v>177</v>
      </c>
      <c r="B186">
        <v>325.11162823913594</v>
      </c>
      <c r="C186" s="5">
        <f t="shared" si="63"/>
        <v>80</v>
      </c>
      <c r="D186" s="6">
        <f t="shared" si="83"/>
        <v>-6.0000000000000012E-2</v>
      </c>
      <c r="E186" s="7">
        <f t="shared" si="64"/>
        <v>860030.20038365666</v>
      </c>
      <c r="F186" s="7">
        <f t="shared" si="65"/>
        <v>936694.49575485522</v>
      </c>
      <c r="G186" s="7">
        <f t="shared" si="66"/>
        <v>0</v>
      </c>
      <c r="H186" s="7">
        <f t="shared" si="93"/>
        <v>100000</v>
      </c>
      <c r="I186" s="7">
        <f t="shared" si="67"/>
        <v>936694.49575485522</v>
      </c>
      <c r="J186" s="14"/>
      <c r="K186" s="18"/>
      <c r="L186" s="7">
        <f t="shared" si="68"/>
        <v>0</v>
      </c>
      <c r="M186" s="7">
        <f t="shared" si="69"/>
        <v>0</v>
      </c>
      <c r="N186" s="14"/>
      <c r="O186" s="13"/>
      <c r="P186" s="7">
        <f t="shared" si="70"/>
        <v>792228.86112412659</v>
      </c>
      <c r="Q186" s="12">
        <f t="shared" si="88"/>
        <v>176</v>
      </c>
      <c r="R186" s="9">
        <v>325.11162823913594</v>
      </c>
      <c r="S186" s="11">
        <f t="shared" si="91"/>
        <v>-6.0000000000000012E-2</v>
      </c>
      <c r="T186" s="10">
        <f t="shared" si="84"/>
        <v>3019445.941665154</v>
      </c>
      <c r="U186" s="10">
        <f t="shared" si="92"/>
        <v>10743157.504294852</v>
      </c>
      <c r="V186" s="10">
        <f t="shared" si="85"/>
        <v>1000</v>
      </c>
      <c r="W186" s="10">
        <f t="shared" si="86"/>
        <v>656105.61333534098</v>
      </c>
      <c r="X186" s="9">
        <f t="shared" si="71"/>
        <v>3.0758666043911838</v>
      </c>
      <c r="Y186" s="9">
        <f t="shared" si="89"/>
        <v>33047.595259779453</v>
      </c>
      <c r="AA186" s="10">
        <f t="shared" si="72"/>
        <v>7542.4257517795395</v>
      </c>
      <c r="AB186" s="10">
        <f t="shared" si="90"/>
        <v>1335009.3580649777</v>
      </c>
      <c r="AC186" s="23"/>
      <c r="AD186" s="25">
        <f t="shared" si="73"/>
        <v>-7542.4257517795395</v>
      </c>
      <c r="AE186" s="25">
        <f t="shared" si="74"/>
        <v>-7542.4257517795395</v>
      </c>
      <c r="AF186" s="25">
        <f t="shared" si="75"/>
        <v>0</v>
      </c>
      <c r="AG186" s="25">
        <f t="shared" si="76"/>
        <v>0</v>
      </c>
      <c r="AH186" s="25">
        <f t="shared" si="77"/>
        <v>0</v>
      </c>
      <c r="AI186" s="25">
        <f t="shared" si="78"/>
        <v>0</v>
      </c>
      <c r="AJ186" s="25">
        <f t="shared" si="79"/>
        <v>0</v>
      </c>
      <c r="AK186" s="25">
        <f t="shared" si="80"/>
        <v>0</v>
      </c>
      <c r="AL186" s="25">
        <f t="shared" si="81"/>
        <v>0</v>
      </c>
      <c r="AM186" s="25">
        <f t="shared" si="82"/>
        <v>0</v>
      </c>
    </row>
    <row r="187" spans="1:39" x14ac:dyDescent="0.3">
      <c r="A187" s="4">
        <f t="shared" si="87"/>
        <v>178</v>
      </c>
      <c r="B187">
        <v>319.25961893083149</v>
      </c>
      <c r="C187" s="5">
        <f t="shared" si="63"/>
        <v>81</v>
      </c>
      <c r="D187" s="6">
        <f t="shared" si="83"/>
        <v>-1.7999999999999995E-2</v>
      </c>
      <c r="E187" s="7">
        <f t="shared" si="64"/>
        <v>874802.39801989822</v>
      </c>
      <c r="F187" s="7">
        <f t="shared" si="65"/>
        <v>919833.99483126786</v>
      </c>
      <c r="G187" s="7">
        <f t="shared" si="66"/>
        <v>0</v>
      </c>
      <c r="H187" s="7">
        <f t="shared" si="93"/>
        <v>100000</v>
      </c>
      <c r="I187" s="7">
        <f t="shared" si="67"/>
        <v>919833.99483126786</v>
      </c>
      <c r="J187" s="14"/>
      <c r="K187" s="18"/>
      <c r="L187" s="7">
        <f t="shared" si="68"/>
        <v>0</v>
      </c>
      <c r="M187" s="7">
        <f t="shared" si="69"/>
        <v>0</v>
      </c>
      <c r="N187" s="14"/>
      <c r="O187" s="13"/>
      <c r="P187" s="7">
        <f t="shared" si="70"/>
        <v>777968.74162389233</v>
      </c>
      <c r="Q187" s="12">
        <f t="shared" si="88"/>
        <v>177</v>
      </c>
      <c r="R187" s="9">
        <v>319.25961893083149</v>
      </c>
      <c r="S187" s="11">
        <f t="shared" si="91"/>
        <v>-1.7999999999999995E-2</v>
      </c>
      <c r="T187" s="10">
        <f t="shared" si="84"/>
        <v>3052213.2704787408</v>
      </c>
      <c r="U187" s="10">
        <f t="shared" si="92"/>
        <v>10550762.669217544</v>
      </c>
      <c r="V187" s="10">
        <f t="shared" si="85"/>
        <v>1000</v>
      </c>
      <c r="W187" s="10">
        <f t="shared" si="86"/>
        <v>657105.61333534098</v>
      </c>
      <c r="X187" s="9">
        <f t="shared" si="71"/>
        <v>3.132247051314851</v>
      </c>
      <c r="Y187" s="9">
        <f t="shared" si="89"/>
        <v>33050.727506830764</v>
      </c>
      <c r="AA187" s="10">
        <f t="shared" si="72"/>
        <v>7542.4257517795395</v>
      </c>
      <c r="AB187" s="10">
        <f t="shared" si="90"/>
        <v>1342551.7838167571</v>
      </c>
      <c r="AC187" s="23"/>
      <c r="AD187" s="25">
        <f t="shared" si="73"/>
        <v>-7542.4257517795395</v>
      </c>
      <c r="AE187" s="25">
        <f t="shared" si="74"/>
        <v>-7542.4257517795395</v>
      </c>
      <c r="AF187" s="25">
        <f t="shared" si="75"/>
        <v>0</v>
      </c>
      <c r="AG187" s="25">
        <f t="shared" si="76"/>
        <v>0</v>
      </c>
      <c r="AH187" s="25">
        <f t="shared" si="77"/>
        <v>0</v>
      </c>
      <c r="AI187" s="25">
        <f t="shared" si="78"/>
        <v>0</v>
      </c>
      <c r="AJ187" s="25">
        <f t="shared" si="79"/>
        <v>0</v>
      </c>
      <c r="AK187" s="25">
        <f t="shared" si="80"/>
        <v>0</v>
      </c>
      <c r="AL187" s="25">
        <f t="shared" si="81"/>
        <v>0</v>
      </c>
      <c r="AM187" s="25">
        <f t="shared" si="82"/>
        <v>0</v>
      </c>
    </row>
    <row r="188" spans="1:39" x14ac:dyDescent="0.3">
      <c r="A188" s="4">
        <f t="shared" si="87"/>
        <v>179</v>
      </c>
      <c r="B188">
        <v>313.83220540900737</v>
      </c>
      <c r="C188" s="5">
        <f t="shared" si="63"/>
        <v>82</v>
      </c>
      <c r="D188" s="6">
        <f t="shared" si="83"/>
        <v>-1.6999999999999956E-2</v>
      </c>
      <c r="E188" s="7">
        <f t="shared" si="64"/>
        <v>889697.69730310852</v>
      </c>
      <c r="F188" s="7">
        <f t="shared" si="65"/>
        <v>904196.81691913644</v>
      </c>
      <c r="G188" s="7">
        <f t="shared" si="66"/>
        <v>0</v>
      </c>
      <c r="H188" s="7">
        <f t="shared" si="93"/>
        <v>100000</v>
      </c>
      <c r="I188" s="7">
        <f t="shared" si="67"/>
        <v>904196.81691913644</v>
      </c>
      <c r="J188" s="14"/>
      <c r="K188" s="18"/>
      <c r="L188" s="7">
        <f t="shared" si="68"/>
        <v>0</v>
      </c>
      <c r="M188" s="7">
        <f t="shared" si="69"/>
        <v>0</v>
      </c>
      <c r="N188" s="14"/>
      <c r="O188" s="13"/>
      <c r="P188" s="7">
        <f t="shared" si="70"/>
        <v>764743.2730162862</v>
      </c>
      <c r="Q188" s="12">
        <f t="shared" si="88"/>
        <v>178</v>
      </c>
      <c r="R188" s="9">
        <v>313.83220540900737</v>
      </c>
      <c r="S188" s="11">
        <f t="shared" si="91"/>
        <v>-1.6999999999999956E-2</v>
      </c>
      <c r="T188" s="10">
        <f t="shared" si="84"/>
        <v>3085253.6603657748</v>
      </c>
      <c r="U188" s="10">
        <f t="shared" si="92"/>
        <v>10372382.703840846</v>
      </c>
      <c r="V188" s="10">
        <f t="shared" si="85"/>
        <v>1000</v>
      </c>
      <c r="W188" s="10">
        <f t="shared" si="86"/>
        <v>658105.61333534098</v>
      </c>
      <c r="X188" s="9">
        <f t="shared" si="71"/>
        <v>3.1864161254474577</v>
      </c>
      <c r="Y188" s="9">
        <f t="shared" si="89"/>
        <v>33053.913922956213</v>
      </c>
      <c r="AA188" s="10">
        <f t="shared" si="72"/>
        <v>7542.4257517795395</v>
      </c>
      <c r="AB188" s="10">
        <f t="shared" si="90"/>
        <v>1350094.2095685366</v>
      </c>
      <c r="AC188" s="23"/>
      <c r="AD188" s="25">
        <f t="shared" si="73"/>
        <v>-7542.4257517795395</v>
      </c>
      <c r="AE188" s="25">
        <f t="shared" si="74"/>
        <v>-7542.4257517795395</v>
      </c>
      <c r="AF188" s="25">
        <f t="shared" si="75"/>
        <v>0</v>
      </c>
      <c r="AG188" s="25">
        <f t="shared" si="76"/>
        <v>0</v>
      </c>
      <c r="AH188" s="25">
        <f t="shared" si="77"/>
        <v>0</v>
      </c>
      <c r="AI188" s="25">
        <f t="shared" si="78"/>
        <v>0</v>
      </c>
      <c r="AJ188" s="25">
        <f t="shared" si="79"/>
        <v>0</v>
      </c>
      <c r="AK188" s="25">
        <f t="shared" si="80"/>
        <v>0</v>
      </c>
      <c r="AL188" s="25">
        <f t="shared" si="81"/>
        <v>0</v>
      </c>
      <c r="AM188" s="25">
        <f t="shared" si="82"/>
        <v>0</v>
      </c>
    </row>
    <row r="189" spans="1:39" x14ac:dyDescent="0.3">
      <c r="A189" s="4">
        <f t="shared" si="87"/>
        <v>180</v>
      </c>
      <c r="B189">
        <v>297.82676293314796</v>
      </c>
      <c r="C189" s="5">
        <f t="shared" si="63"/>
        <v>83</v>
      </c>
      <c r="D189" s="6">
        <f t="shared" si="83"/>
        <v>-5.1000000000000115E-2</v>
      </c>
      <c r="E189" s="7">
        <f t="shared" si="64"/>
        <v>904717.12408034527</v>
      </c>
      <c r="F189" s="7">
        <f t="shared" si="65"/>
        <v>858082.77925626037</v>
      </c>
      <c r="G189" s="7">
        <f t="shared" si="66"/>
        <v>0</v>
      </c>
      <c r="H189" s="7">
        <f t="shared" si="93"/>
        <v>100000</v>
      </c>
      <c r="I189" s="7">
        <f t="shared" si="67"/>
        <v>858082.77925626037</v>
      </c>
      <c r="J189" s="14"/>
      <c r="K189" s="18"/>
      <c r="L189" s="7">
        <f t="shared" si="68"/>
        <v>0</v>
      </c>
      <c r="M189" s="7">
        <f t="shared" si="69"/>
        <v>0</v>
      </c>
      <c r="N189" s="14"/>
      <c r="O189" s="13"/>
      <c r="P189" s="7">
        <f t="shared" si="70"/>
        <v>725741.36609245546</v>
      </c>
      <c r="Q189" s="12">
        <f t="shared" si="88"/>
        <v>179</v>
      </c>
      <c r="R189" s="9">
        <v>297.82676293314796</v>
      </c>
      <c r="S189" s="11">
        <f t="shared" si="91"/>
        <v>-5.1000000000000115E-2</v>
      </c>
      <c r="T189" s="10">
        <f t="shared" si="84"/>
        <v>3118569.3868352012</v>
      </c>
      <c r="U189" s="10">
        <f t="shared" si="92"/>
        <v>9844340.1859449614</v>
      </c>
      <c r="V189" s="10">
        <f t="shared" si="85"/>
        <v>1000</v>
      </c>
      <c r="W189" s="10">
        <f t="shared" si="86"/>
        <v>659105.61333534098</v>
      </c>
      <c r="X189" s="9">
        <f t="shared" si="71"/>
        <v>3.3576566126948979</v>
      </c>
      <c r="Y189" s="9">
        <f t="shared" si="89"/>
        <v>33057.271579568907</v>
      </c>
      <c r="AA189" s="10">
        <f t="shared" si="72"/>
        <v>7542.4257517795395</v>
      </c>
      <c r="AB189" s="10">
        <f t="shared" si="90"/>
        <v>1357636.6353203161</v>
      </c>
      <c r="AC189" s="23"/>
      <c r="AD189" s="25">
        <f t="shared" si="73"/>
        <v>-7542.4257517795395</v>
      </c>
      <c r="AE189" s="25">
        <f t="shared" si="74"/>
        <v>-7542.4257517795395</v>
      </c>
      <c r="AF189" s="25">
        <f t="shared" si="75"/>
        <v>0</v>
      </c>
      <c r="AG189" s="25">
        <f t="shared" si="76"/>
        <v>0</v>
      </c>
      <c r="AH189" s="25">
        <f t="shared" si="77"/>
        <v>0</v>
      </c>
      <c r="AI189" s="25">
        <f t="shared" si="78"/>
        <v>0</v>
      </c>
      <c r="AJ189" s="25">
        <f t="shared" si="79"/>
        <v>0</v>
      </c>
      <c r="AK189" s="25">
        <f t="shared" si="80"/>
        <v>0</v>
      </c>
      <c r="AL189" s="25">
        <f t="shared" si="81"/>
        <v>0</v>
      </c>
      <c r="AM189" s="25">
        <f t="shared" si="82"/>
        <v>0</v>
      </c>
    </row>
    <row r="190" spans="1:39" x14ac:dyDescent="0.3">
      <c r="A190" s="4">
        <f t="shared" si="87"/>
        <v>181</v>
      </c>
      <c r="B190">
        <v>274.29844866142929</v>
      </c>
      <c r="C190" s="5">
        <f t="shared" si="63"/>
        <v>84</v>
      </c>
      <c r="D190" s="6">
        <f t="shared" si="83"/>
        <v>-7.8999999999999945E-2</v>
      </c>
      <c r="E190" s="7">
        <f t="shared" si="64"/>
        <v>919861.71274739236</v>
      </c>
      <c r="F190" s="7">
        <f t="shared" si="65"/>
        <v>790294.23969501583</v>
      </c>
      <c r="G190" s="7">
        <f t="shared" si="66"/>
        <v>0</v>
      </c>
      <c r="H190" s="7">
        <f t="shared" si="93"/>
        <v>100000</v>
      </c>
      <c r="I190" s="7">
        <f t="shared" si="67"/>
        <v>790294.23969501583</v>
      </c>
      <c r="J190" s="14"/>
      <c r="K190" s="18"/>
      <c r="L190" s="7">
        <f t="shared" si="68"/>
        <v>0</v>
      </c>
      <c r="M190" s="7">
        <f t="shared" si="69"/>
        <v>0</v>
      </c>
      <c r="N190" s="14"/>
      <c r="O190" s="13"/>
      <c r="P190" s="7">
        <f t="shared" si="70"/>
        <v>668407.79817115155</v>
      </c>
      <c r="Q190" s="12">
        <f t="shared" si="88"/>
        <v>180</v>
      </c>
      <c r="R190" s="9">
        <v>274.29844866142929</v>
      </c>
      <c r="S190" s="11">
        <f t="shared" si="91"/>
        <v>-7.8999999999999945E-2</v>
      </c>
      <c r="T190" s="10">
        <f t="shared" si="84"/>
        <v>3152162.7443585377</v>
      </c>
      <c r="U190" s="10">
        <f t="shared" si="92"/>
        <v>9067558.3112553097</v>
      </c>
      <c r="V190" s="10">
        <f t="shared" si="85"/>
        <v>1000</v>
      </c>
      <c r="W190" s="10">
        <f t="shared" si="86"/>
        <v>660105.61333534098</v>
      </c>
      <c r="X190" s="9">
        <f t="shared" si="71"/>
        <v>3.6456640745872941</v>
      </c>
      <c r="Y190" s="9">
        <f t="shared" si="89"/>
        <v>33060.917243643496</v>
      </c>
      <c r="AA190" s="10">
        <f t="shared" si="72"/>
        <v>7542.4257517795395</v>
      </c>
      <c r="AB190" s="10">
        <f t="shared" si="90"/>
        <v>1365179.0610720955</v>
      </c>
      <c r="AC190" s="23"/>
      <c r="AD190" s="25">
        <f t="shared" si="73"/>
        <v>-7542.4257517795395</v>
      </c>
      <c r="AE190" s="25">
        <f t="shared" si="74"/>
        <v>-7542.4257517795395</v>
      </c>
      <c r="AF190" s="25">
        <f t="shared" si="75"/>
        <v>0</v>
      </c>
      <c r="AG190" s="25">
        <f t="shared" si="76"/>
        <v>0</v>
      </c>
      <c r="AH190" s="25">
        <f t="shared" si="77"/>
        <v>0</v>
      </c>
      <c r="AI190" s="25">
        <f t="shared" si="78"/>
        <v>0</v>
      </c>
      <c r="AJ190" s="25">
        <f t="shared" si="79"/>
        <v>0</v>
      </c>
      <c r="AK190" s="25">
        <f t="shared" si="80"/>
        <v>0</v>
      </c>
      <c r="AL190" s="25">
        <f t="shared" si="81"/>
        <v>0</v>
      </c>
      <c r="AM190" s="25">
        <f t="shared" si="82"/>
        <v>0</v>
      </c>
    </row>
    <row r="191" spans="1:39" x14ac:dyDescent="0.3">
      <c r="A191" s="4">
        <f t="shared" si="87"/>
        <v>182</v>
      </c>
      <c r="B191">
        <v>259.7606308823735</v>
      </c>
      <c r="C191" s="5">
        <f t="shared" si="63"/>
        <v>85</v>
      </c>
      <c r="D191" s="6">
        <f t="shared" si="83"/>
        <v>-5.3000000000000123E-2</v>
      </c>
      <c r="E191" s="7">
        <f t="shared" si="64"/>
        <v>935132.50631999818</v>
      </c>
      <c r="F191" s="7">
        <f t="shared" si="65"/>
        <v>748408.64499117981</v>
      </c>
      <c r="G191" s="7">
        <f t="shared" si="66"/>
        <v>0</v>
      </c>
      <c r="H191" s="7">
        <f t="shared" si="93"/>
        <v>100000</v>
      </c>
      <c r="I191" s="7">
        <f t="shared" si="67"/>
        <v>748408.64499117981</v>
      </c>
      <c r="J191" s="14"/>
      <c r="K191" s="18"/>
      <c r="L191" s="7">
        <f t="shared" si="68"/>
        <v>0</v>
      </c>
      <c r="M191" s="7">
        <f t="shared" si="69"/>
        <v>0</v>
      </c>
      <c r="N191" s="14"/>
      <c r="O191" s="13"/>
      <c r="P191" s="7">
        <f t="shared" si="70"/>
        <v>632982.18486808043</v>
      </c>
      <c r="Q191" s="12">
        <f t="shared" si="88"/>
        <v>181</v>
      </c>
      <c r="R191" s="9">
        <v>259.7606308823735</v>
      </c>
      <c r="S191" s="11">
        <f t="shared" si="91"/>
        <v>-5.3000000000000123E-2</v>
      </c>
      <c r="T191" s="10">
        <f t="shared" si="84"/>
        <v>3186036.0465279031</v>
      </c>
      <c r="U191" s="10">
        <f t="shared" si="92"/>
        <v>8587924.7207587771</v>
      </c>
      <c r="V191" s="10">
        <f t="shared" si="85"/>
        <v>1000</v>
      </c>
      <c r="W191" s="10">
        <f t="shared" si="86"/>
        <v>661105.61333534098</v>
      </c>
      <c r="X191" s="9">
        <f t="shared" si="71"/>
        <v>3.8496980724258654</v>
      </c>
      <c r="Y191" s="9">
        <f t="shared" si="89"/>
        <v>33064.76694171592</v>
      </c>
      <c r="AA191" s="10">
        <f t="shared" si="72"/>
        <v>7542.4257517795395</v>
      </c>
      <c r="AB191" s="10">
        <f t="shared" si="90"/>
        <v>1372721.486823875</v>
      </c>
      <c r="AC191" s="23"/>
      <c r="AD191" s="25">
        <f t="shared" si="73"/>
        <v>-7542.4257517795395</v>
      </c>
      <c r="AE191" s="25">
        <f t="shared" si="74"/>
        <v>-7542.4257517795395</v>
      </c>
      <c r="AF191" s="25">
        <f t="shared" si="75"/>
        <v>0</v>
      </c>
      <c r="AG191" s="25">
        <f t="shared" si="76"/>
        <v>0</v>
      </c>
      <c r="AH191" s="25">
        <f t="shared" si="77"/>
        <v>0</v>
      </c>
      <c r="AI191" s="25">
        <f t="shared" si="78"/>
        <v>0</v>
      </c>
      <c r="AJ191" s="25">
        <f t="shared" si="79"/>
        <v>0</v>
      </c>
      <c r="AK191" s="25">
        <f t="shared" si="80"/>
        <v>0</v>
      </c>
      <c r="AL191" s="25">
        <f t="shared" si="81"/>
        <v>0</v>
      </c>
      <c r="AM191" s="25">
        <f t="shared" si="82"/>
        <v>0</v>
      </c>
    </row>
    <row r="192" spans="1:39" x14ac:dyDescent="0.3">
      <c r="A192" s="4">
        <f t="shared" si="87"/>
        <v>183</v>
      </c>
      <c r="B192">
        <v>253.52637574119655</v>
      </c>
      <c r="C192" s="5">
        <f t="shared" si="63"/>
        <v>86</v>
      </c>
      <c r="D192" s="6">
        <f t="shared" si="83"/>
        <v>-2.399999999999998E-2</v>
      </c>
      <c r="E192" s="7">
        <f t="shared" si="64"/>
        <v>950530.55650570965</v>
      </c>
      <c r="F192" s="7">
        <f t="shared" si="65"/>
        <v>730446.8375113915</v>
      </c>
      <c r="G192" s="7">
        <f t="shared" si="66"/>
        <v>0</v>
      </c>
      <c r="H192" s="7">
        <f t="shared" si="93"/>
        <v>100000</v>
      </c>
      <c r="I192" s="7">
        <f t="shared" si="67"/>
        <v>730446.8375113915</v>
      </c>
      <c r="J192" s="14"/>
      <c r="K192" s="18"/>
      <c r="L192" s="7">
        <f t="shared" si="68"/>
        <v>0</v>
      </c>
      <c r="M192" s="7">
        <f t="shared" si="69"/>
        <v>0</v>
      </c>
      <c r="N192" s="14"/>
      <c r="O192" s="13"/>
      <c r="P192" s="7">
        <f t="shared" si="70"/>
        <v>617790.61243124644</v>
      </c>
      <c r="Q192" s="12">
        <f t="shared" si="88"/>
        <v>182</v>
      </c>
      <c r="R192" s="9">
        <v>253.52637574119655</v>
      </c>
      <c r="S192" s="11">
        <f t="shared" si="91"/>
        <v>-2.399999999999998E-2</v>
      </c>
      <c r="T192" s="10">
        <f t="shared" si="84"/>
        <v>3220191.6262153476</v>
      </c>
      <c r="U192" s="10">
        <f t="shared" si="92"/>
        <v>8382790.5274605667</v>
      </c>
      <c r="V192" s="10">
        <f t="shared" si="85"/>
        <v>1000</v>
      </c>
      <c r="W192" s="10">
        <f t="shared" si="86"/>
        <v>662105.61333534098</v>
      </c>
      <c r="X192" s="9">
        <f t="shared" si="71"/>
        <v>3.9443627791248619</v>
      </c>
      <c r="Y192" s="9">
        <f t="shared" si="89"/>
        <v>33068.711304495046</v>
      </c>
      <c r="AA192" s="10">
        <f t="shared" si="72"/>
        <v>7542.4257517795395</v>
      </c>
      <c r="AB192" s="10">
        <f t="shared" si="90"/>
        <v>1380263.9125756545</v>
      </c>
      <c r="AC192" s="23"/>
      <c r="AD192" s="25">
        <f t="shared" si="73"/>
        <v>-7542.4257517795395</v>
      </c>
      <c r="AE192" s="25">
        <f t="shared" si="74"/>
        <v>-7542.4257517795395</v>
      </c>
      <c r="AF192" s="25">
        <f t="shared" si="75"/>
        <v>0</v>
      </c>
      <c r="AG192" s="25">
        <f t="shared" si="76"/>
        <v>0</v>
      </c>
      <c r="AH192" s="25">
        <f t="shared" si="77"/>
        <v>0</v>
      </c>
      <c r="AI192" s="25">
        <f t="shared" si="78"/>
        <v>0</v>
      </c>
      <c r="AJ192" s="25">
        <f t="shared" si="79"/>
        <v>0</v>
      </c>
      <c r="AK192" s="25">
        <f t="shared" si="80"/>
        <v>0</v>
      </c>
      <c r="AL192" s="25">
        <f t="shared" si="81"/>
        <v>0</v>
      </c>
      <c r="AM192" s="25">
        <f t="shared" si="82"/>
        <v>0</v>
      </c>
    </row>
    <row r="193" spans="1:39" x14ac:dyDescent="0.3">
      <c r="A193" s="4">
        <f t="shared" si="87"/>
        <v>184</v>
      </c>
      <c r="B193">
        <v>241.10358332987789</v>
      </c>
      <c r="C193" s="5">
        <f t="shared" si="63"/>
        <v>87</v>
      </c>
      <c r="D193" s="6">
        <f t="shared" si="83"/>
        <v>-4.9000000000000085E-2</v>
      </c>
      <c r="E193" s="7">
        <f t="shared" si="64"/>
        <v>966056.92377630097</v>
      </c>
      <c r="F193" s="7">
        <f t="shared" si="65"/>
        <v>694654.94247333333</v>
      </c>
      <c r="G193" s="7">
        <f t="shared" si="66"/>
        <v>0</v>
      </c>
      <c r="H193" s="7">
        <f t="shared" si="93"/>
        <v>100000</v>
      </c>
      <c r="I193" s="7">
        <f t="shared" si="67"/>
        <v>694654.94247333333</v>
      </c>
      <c r="J193" s="14"/>
      <c r="K193" s="18"/>
      <c r="L193" s="7">
        <f t="shared" si="68"/>
        <v>0</v>
      </c>
      <c r="M193" s="7">
        <f t="shared" si="69"/>
        <v>0</v>
      </c>
      <c r="N193" s="14"/>
      <c r="O193" s="13"/>
      <c r="P193" s="7">
        <f t="shared" si="70"/>
        <v>587518.8724221153</v>
      </c>
      <c r="Q193" s="12">
        <f t="shared" si="88"/>
        <v>183</v>
      </c>
      <c r="R193" s="9">
        <v>241.10358332987789</v>
      </c>
      <c r="S193" s="11">
        <f t="shared" si="91"/>
        <v>-4.9000000000000085E-2</v>
      </c>
      <c r="T193" s="10">
        <f t="shared" si="84"/>
        <v>3254631.8357335185</v>
      </c>
      <c r="U193" s="10">
        <f t="shared" si="92"/>
        <v>7972984.7916149981</v>
      </c>
      <c r="V193" s="10">
        <f t="shared" si="85"/>
        <v>1000</v>
      </c>
      <c r="W193" s="10">
        <f t="shared" si="86"/>
        <v>663105.61333534098</v>
      </c>
      <c r="X193" s="9">
        <f t="shared" si="71"/>
        <v>4.1475949307306648</v>
      </c>
      <c r="Y193" s="9">
        <f t="shared" si="89"/>
        <v>33072.858899425773</v>
      </c>
      <c r="AA193" s="10">
        <f t="shared" si="72"/>
        <v>7542.4257517795395</v>
      </c>
      <c r="AB193" s="10">
        <f t="shared" si="90"/>
        <v>1387806.3383274339</v>
      </c>
      <c r="AC193" s="23"/>
      <c r="AD193" s="25">
        <f t="shared" si="73"/>
        <v>-7542.4257517795395</v>
      </c>
      <c r="AE193" s="25">
        <f t="shared" si="74"/>
        <v>-7542.4257517795395</v>
      </c>
      <c r="AF193" s="25">
        <f t="shared" si="75"/>
        <v>0</v>
      </c>
      <c r="AG193" s="25">
        <f t="shared" si="76"/>
        <v>0</v>
      </c>
      <c r="AH193" s="25">
        <f t="shared" si="77"/>
        <v>0</v>
      </c>
      <c r="AI193" s="25">
        <f t="shared" si="78"/>
        <v>0</v>
      </c>
      <c r="AJ193" s="25">
        <f t="shared" si="79"/>
        <v>0</v>
      </c>
      <c r="AK193" s="25">
        <f t="shared" si="80"/>
        <v>0</v>
      </c>
      <c r="AL193" s="25">
        <f t="shared" si="81"/>
        <v>0</v>
      </c>
      <c r="AM193" s="25">
        <f t="shared" si="82"/>
        <v>0</v>
      </c>
    </row>
    <row r="194" spans="1:39" x14ac:dyDescent="0.3">
      <c r="A194" s="4">
        <f t="shared" si="87"/>
        <v>185</v>
      </c>
      <c r="B194">
        <v>255.32869474634069</v>
      </c>
      <c r="C194" s="5">
        <f t="shared" si="63"/>
        <v>88</v>
      </c>
      <c r="D194" s="6">
        <f t="shared" si="83"/>
        <v>5.8999999999999997E-2</v>
      </c>
      <c r="E194" s="7">
        <f t="shared" si="64"/>
        <v>981712.67744081444</v>
      </c>
      <c r="F194" s="7">
        <f t="shared" si="65"/>
        <v>735639.58407926001</v>
      </c>
      <c r="G194" s="7">
        <f t="shared" si="66"/>
        <v>0</v>
      </c>
      <c r="H194" s="7">
        <f t="shared" si="93"/>
        <v>100000</v>
      </c>
      <c r="I194" s="7">
        <f t="shared" si="67"/>
        <v>735639.58407926001</v>
      </c>
      <c r="J194" s="14"/>
      <c r="K194" s="18"/>
      <c r="L194" s="7">
        <f t="shared" si="68"/>
        <v>0</v>
      </c>
      <c r="M194" s="7">
        <f t="shared" si="69"/>
        <v>0</v>
      </c>
      <c r="N194" s="14"/>
      <c r="O194" s="13"/>
      <c r="P194" s="7">
        <f t="shared" si="70"/>
        <v>622182.48589502007</v>
      </c>
      <c r="Q194" s="12">
        <f t="shared" si="88"/>
        <v>184</v>
      </c>
      <c r="R194" s="9">
        <v>255.32869474634069</v>
      </c>
      <c r="S194" s="11">
        <f t="shared" si="91"/>
        <v>5.8999999999999997E-2</v>
      </c>
      <c r="T194" s="10">
        <f t="shared" si="84"/>
        <v>3289359.0469976757</v>
      </c>
      <c r="U194" s="10">
        <f t="shared" si="92"/>
        <v>8444449.8943202831</v>
      </c>
      <c r="V194" s="10">
        <f t="shared" si="85"/>
        <v>1000</v>
      </c>
      <c r="W194" s="10">
        <f t="shared" si="86"/>
        <v>664105.61333534098</v>
      </c>
      <c r="X194" s="9">
        <f t="shared" si="71"/>
        <v>3.9165202367617233</v>
      </c>
      <c r="Y194" s="9">
        <f t="shared" si="89"/>
        <v>33076.775419662532</v>
      </c>
      <c r="AA194" s="10">
        <f t="shared" si="72"/>
        <v>7542.4257517795395</v>
      </c>
      <c r="AB194" s="10">
        <f t="shared" si="90"/>
        <v>1395348.7640792134</v>
      </c>
      <c r="AC194" s="23"/>
      <c r="AD194" s="25">
        <f t="shared" si="73"/>
        <v>-7542.4257517795395</v>
      </c>
      <c r="AE194" s="25">
        <f t="shared" si="74"/>
        <v>-7542.4257517795395</v>
      </c>
      <c r="AF194" s="25">
        <f t="shared" si="75"/>
        <v>0</v>
      </c>
      <c r="AG194" s="25">
        <f t="shared" si="76"/>
        <v>0</v>
      </c>
      <c r="AH194" s="25">
        <f t="shared" si="77"/>
        <v>0</v>
      </c>
      <c r="AI194" s="25">
        <f t="shared" si="78"/>
        <v>0</v>
      </c>
      <c r="AJ194" s="25">
        <f t="shared" si="79"/>
        <v>0</v>
      </c>
      <c r="AK194" s="25">
        <f t="shared" si="80"/>
        <v>0</v>
      </c>
      <c r="AL194" s="25">
        <f t="shared" si="81"/>
        <v>0</v>
      </c>
      <c r="AM194" s="25">
        <f t="shared" si="82"/>
        <v>0</v>
      </c>
    </row>
    <row r="195" spans="1:39" x14ac:dyDescent="0.3">
      <c r="A195" s="4">
        <f t="shared" si="87"/>
        <v>186</v>
      </c>
      <c r="B195">
        <v>246.13686173547242</v>
      </c>
      <c r="C195" s="5">
        <f t="shared" si="63"/>
        <v>89</v>
      </c>
      <c r="D195" s="6">
        <f t="shared" si="83"/>
        <v>-3.6000000000000004E-2</v>
      </c>
      <c r="E195" s="7">
        <f t="shared" si="64"/>
        <v>997498.89571919874</v>
      </c>
      <c r="F195" s="7">
        <f t="shared" si="65"/>
        <v>709156.55905240658</v>
      </c>
      <c r="G195" s="7">
        <f t="shared" si="66"/>
        <v>0</v>
      </c>
      <c r="H195" s="7">
        <f t="shared" si="93"/>
        <v>100000</v>
      </c>
      <c r="I195" s="7">
        <f t="shared" si="67"/>
        <v>709156.55905240658</v>
      </c>
      <c r="J195" s="14"/>
      <c r="K195" s="18"/>
      <c r="L195" s="7">
        <f t="shared" si="68"/>
        <v>0</v>
      </c>
      <c r="M195" s="7">
        <f t="shared" si="69"/>
        <v>0</v>
      </c>
      <c r="N195" s="14"/>
      <c r="O195" s="13"/>
      <c r="P195" s="7">
        <f t="shared" si="70"/>
        <v>599783.91640279931</v>
      </c>
      <c r="Q195" s="12">
        <f t="shared" si="88"/>
        <v>185</v>
      </c>
      <c r="R195" s="9">
        <v>246.13686173547242</v>
      </c>
      <c r="S195" s="11">
        <f t="shared" si="91"/>
        <v>-3.6000000000000004E-2</v>
      </c>
      <c r="T195" s="10">
        <f t="shared" si="84"/>
        <v>3324375.6516890335</v>
      </c>
      <c r="U195" s="10">
        <f t="shared" si="92"/>
        <v>8141413.6981247524</v>
      </c>
      <c r="V195" s="10">
        <f t="shared" si="85"/>
        <v>1000</v>
      </c>
      <c r="W195" s="10">
        <f t="shared" si="86"/>
        <v>665105.61333534098</v>
      </c>
      <c r="X195" s="9">
        <f t="shared" si="71"/>
        <v>4.0627803285909989</v>
      </c>
      <c r="Y195" s="9">
        <f t="shared" si="89"/>
        <v>33080.838199991122</v>
      </c>
      <c r="AA195" s="10">
        <f t="shared" si="72"/>
        <v>7542.4257517795395</v>
      </c>
      <c r="AB195" s="10">
        <f t="shared" si="90"/>
        <v>1402891.1898309928</v>
      </c>
      <c r="AC195" s="23"/>
      <c r="AD195" s="25">
        <f t="shared" si="73"/>
        <v>-7542.4257517795395</v>
      </c>
      <c r="AE195" s="25">
        <f t="shared" si="74"/>
        <v>-7542.4257517795395</v>
      </c>
      <c r="AF195" s="25">
        <f t="shared" si="75"/>
        <v>0</v>
      </c>
      <c r="AG195" s="25">
        <f t="shared" si="76"/>
        <v>0</v>
      </c>
      <c r="AH195" s="25">
        <f t="shared" si="77"/>
        <v>0</v>
      </c>
      <c r="AI195" s="25">
        <f t="shared" si="78"/>
        <v>0</v>
      </c>
      <c r="AJ195" s="25">
        <f t="shared" si="79"/>
        <v>0</v>
      </c>
      <c r="AK195" s="25">
        <f t="shared" si="80"/>
        <v>0</v>
      </c>
      <c r="AL195" s="25">
        <f t="shared" si="81"/>
        <v>0</v>
      </c>
      <c r="AM195" s="25">
        <f t="shared" si="82"/>
        <v>0</v>
      </c>
    </row>
    <row r="196" spans="1:39" x14ac:dyDescent="0.3">
      <c r="A196" s="4">
        <f t="shared" si="87"/>
        <v>187</v>
      </c>
      <c r="B196">
        <v>254.50551503447849</v>
      </c>
      <c r="C196" s="5">
        <f t="shared" si="63"/>
        <v>90</v>
      </c>
      <c r="D196" s="6">
        <f t="shared" si="83"/>
        <v>3.400000000000003E-2</v>
      </c>
      <c r="E196" s="7">
        <f t="shared" si="64"/>
        <v>1013416.6658165699</v>
      </c>
      <c r="F196" s="7">
        <f t="shared" si="65"/>
        <v>733267.88206018845</v>
      </c>
      <c r="G196" s="7">
        <f t="shared" si="66"/>
        <v>0</v>
      </c>
      <c r="H196" s="7">
        <f t="shared" si="93"/>
        <v>100000</v>
      </c>
      <c r="I196" s="7">
        <f t="shared" si="67"/>
        <v>733267.88206018845</v>
      </c>
      <c r="J196" s="14"/>
      <c r="K196" s="18"/>
      <c r="L196" s="7">
        <f t="shared" si="68"/>
        <v>0</v>
      </c>
      <c r="M196" s="7">
        <f t="shared" si="69"/>
        <v>0</v>
      </c>
      <c r="N196" s="14"/>
      <c r="O196" s="13"/>
      <c r="P196" s="7">
        <f t="shared" si="70"/>
        <v>620176.56956049451</v>
      </c>
      <c r="Q196" s="12">
        <f t="shared" si="88"/>
        <v>186</v>
      </c>
      <c r="R196" s="9">
        <v>254.50551503447849</v>
      </c>
      <c r="S196" s="11">
        <f t="shared" si="91"/>
        <v>3.400000000000003E-2</v>
      </c>
      <c r="T196" s="10">
        <f t="shared" si="84"/>
        <v>3359684.0614194865</v>
      </c>
      <c r="U196" s="10">
        <f t="shared" si="92"/>
        <v>8419255.7638609949</v>
      </c>
      <c r="V196" s="10">
        <f t="shared" si="85"/>
        <v>1000</v>
      </c>
      <c r="W196" s="10">
        <f t="shared" si="86"/>
        <v>666105.61333534098</v>
      </c>
      <c r="X196" s="9">
        <f t="shared" si="71"/>
        <v>3.9291879386760145</v>
      </c>
      <c r="Y196" s="9">
        <f t="shared" si="89"/>
        <v>33084.767387929794</v>
      </c>
      <c r="AA196" s="10">
        <f t="shared" si="72"/>
        <v>7542.4257517795395</v>
      </c>
      <c r="AB196" s="10">
        <f t="shared" si="90"/>
        <v>1410433.6155827723</v>
      </c>
      <c r="AC196" s="23"/>
      <c r="AD196" s="25">
        <f t="shared" si="73"/>
        <v>-7542.4257517795395</v>
      </c>
      <c r="AE196" s="25">
        <f t="shared" si="74"/>
        <v>-7542.4257517795395</v>
      </c>
      <c r="AF196" s="25">
        <f t="shared" si="75"/>
        <v>0</v>
      </c>
      <c r="AG196" s="25">
        <f t="shared" si="76"/>
        <v>0</v>
      </c>
      <c r="AH196" s="25">
        <f t="shared" si="77"/>
        <v>0</v>
      </c>
      <c r="AI196" s="25">
        <f t="shared" si="78"/>
        <v>0</v>
      </c>
      <c r="AJ196" s="25">
        <f t="shared" si="79"/>
        <v>0</v>
      </c>
      <c r="AK196" s="25">
        <f t="shared" si="80"/>
        <v>0</v>
      </c>
      <c r="AL196" s="25">
        <f t="shared" si="81"/>
        <v>0</v>
      </c>
      <c r="AM196" s="25">
        <f t="shared" si="82"/>
        <v>0</v>
      </c>
    </row>
    <row r="197" spans="1:39" x14ac:dyDescent="0.3">
      <c r="A197" s="4">
        <f t="shared" si="87"/>
        <v>188</v>
      </c>
      <c r="B197">
        <v>248.65188818868549</v>
      </c>
      <c r="C197" s="5">
        <f t="shared" si="63"/>
        <v>91</v>
      </c>
      <c r="D197" s="6">
        <f t="shared" si="83"/>
        <v>-2.2999999999999986E-2</v>
      </c>
      <c r="E197" s="7">
        <f t="shared" si="64"/>
        <v>1029467.0839980857</v>
      </c>
      <c r="F197" s="7">
        <f t="shared" si="65"/>
        <v>716402.72077280411</v>
      </c>
      <c r="G197" s="7">
        <f t="shared" si="66"/>
        <v>0</v>
      </c>
      <c r="H197" s="7">
        <f t="shared" si="93"/>
        <v>100000</v>
      </c>
      <c r="I197" s="7">
        <f t="shared" si="67"/>
        <v>716402.72077280411</v>
      </c>
      <c r="J197" s="14"/>
      <c r="K197" s="18"/>
      <c r="L197" s="7">
        <f t="shared" si="68"/>
        <v>0</v>
      </c>
      <c r="M197" s="7">
        <f t="shared" si="69"/>
        <v>0</v>
      </c>
      <c r="N197" s="14"/>
      <c r="O197" s="13"/>
      <c r="P197" s="7">
        <f t="shared" si="70"/>
        <v>605912.50846060307</v>
      </c>
      <c r="Q197" s="12">
        <f t="shared" si="88"/>
        <v>187</v>
      </c>
      <c r="R197" s="9">
        <v>248.65188818868549</v>
      </c>
      <c r="S197" s="11">
        <f t="shared" si="91"/>
        <v>-2.2999999999999986E-2</v>
      </c>
      <c r="T197" s="10">
        <f t="shared" si="84"/>
        <v>3395286.7078976934</v>
      </c>
      <c r="U197" s="10">
        <f t="shared" si="92"/>
        <v>8226589.8812921923</v>
      </c>
      <c r="V197" s="10">
        <f t="shared" si="85"/>
        <v>1000</v>
      </c>
      <c r="W197" s="10">
        <f t="shared" si="86"/>
        <v>667105.61333534098</v>
      </c>
      <c r="X197" s="9">
        <f t="shared" si="71"/>
        <v>4.0216867335476092</v>
      </c>
      <c r="Y197" s="9">
        <f t="shared" si="89"/>
        <v>33088.789074663342</v>
      </c>
      <c r="AA197" s="10">
        <f t="shared" si="72"/>
        <v>7542.4257517795395</v>
      </c>
      <c r="AB197" s="10">
        <f t="shared" si="90"/>
        <v>1417976.0413345518</v>
      </c>
      <c r="AC197" s="23"/>
      <c r="AD197" s="25">
        <f t="shared" si="73"/>
        <v>-7542.4257517795395</v>
      </c>
      <c r="AE197" s="25">
        <f t="shared" si="74"/>
        <v>-7542.4257517795395</v>
      </c>
      <c r="AF197" s="25">
        <f t="shared" si="75"/>
        <v>0</v>
      </c>
      <c r="AG197" s="25">
        <f t="shared" si="76"/>
        <v>0</v>
      </c>
      <c r="AH197" s="25">
        <f t="shared" si="77"/>
        <v>0</v>
      </c>
      <c r="AI197" s="25">
        <f t="shared" si="78"/>
        <v>0</v>
      </c>
      <c r="AJ197" s="25">
        <f t="shared" si="79"/>
        <v>0</v>
      </c>
      <c r="AK197" s="25">
        <f t="shared" si="80"/>
        <v>0</v>
      </c>
      <c r="AL197" s="25">
        <f t="shared" si="81"/>
        <v>0</v>
      </c>
      <c r="AM197" s="25">
        <f t="shared" si="82"/>
        <v>0</v>
      </c>
    </row>
    <row r="198" spans="1:39" x14ac:dyDescent="0.3">
      <c r="A198" s="4">
        <f t="shared" si="87"/>
        <v>189</v>
      </c>
      <c r="B198">
        <v>258.84661560442157</v>
      </c>
      <c r="C198" s="5">
        <f t="shared" si="63"/>
        <v>92</v>
      </c>
      <c r="D198" s="6">
        <f t="shared" si="83"/>
        <v>4.0999999999999912E-2</v>
      </c>
      <c r="E198" s="7">
        <f t="shared" si="64"/>
        <v>1045651.2556644478</v>
      </c>
      <c r="F198" s="7">
        <f t="shared" si="65"/>
        <v>745775.23232448904</v>
      </c>
      <c r="G198" s="7">
        <f t="shared" si="66"/>
        <v>0</v>
      </c>
      <c r="H198" s="7">
        <f t="shared" si="93"/>
        <v>100000</v>
      </c>
      <c r="I198" s="7">
        <f t="shared" si="67"/>
        <v>745775.23232448904</v>
      </c>
      <c r="J198" s="14"/>
      <c r="K198" s="18"/>
      <c r="L198" s="7">
        <f t="shared" si="68"/>
        <v>0</v>
      </c>
      <c r="M198" s="7">
        <f t="shared" si="69"/>
        <v>0</v>
      </c>
      <c r="N198" s="14"/>
      <c r="O198" s="13"/>
      <c r="P198" s="7">
        <f t="shared" si="70"/>
        <v>630754.92130748776</v>
      </c>
      <c r="Q198" s="12">
        <f t="shared" si="88"/>
        <v>188</v>
      </c>
      <c r="R198" s="9">
        <v>258.84661560442157</v>
      </c>
      <c r="S198" s="11">
        <f t="shared" si="91"/>
        <v>4.0999999999999912E-2</v>
      </c>
      <c r="T198" s="10">
        <f t="shared" si="84"/>
        <v>3431186.0430965521</v>
      </c>
      <c r="U198" s="10">
        <f t="shared" si="92"/>
        <v>8564921.0664251707</v>
      </c>
      <c r="V198" s="10">
        <f t="shared" si="85"/>
        <v>1000</v>
      </c>
      <c r="W198" s="10">
        <f t="shared" si="86"/>
        <v>668105.61333534098</v>
      </c>
      <c r="X198" s="9">
        <f t="shared" si="71"/>
        <v>3.8632917709391066</v>
      </c>
      <c r="Y198" s="9">
        <f t="shared" si="89"/>
        <v>33092.652366434282</v>
      </c>
      <c r="AA198" s="10">
        <f t="shared" si="72"/>
        <v>7542.4257517795395</v>
      </c>
      <c r="AB198" s="10">
        <f t="shared" si="90"/>
        <v>1425518.4670863312</v>
      </c>
      <c r="AC198" s="23"/>
      <c r="AD198" s="25">
        <f t="shared" si="73"/>
        <v>-7542.4257517795395</v>
      </c>
      <c r="AE198" s="25">
        <f t="shared" si="74"/>
        <v>-7542.4257517795395</v>
      </c>
      <c r="AF198" s="25">
        <f t="shared" si="75"/>
        <v>0</v>
      </c>
      <c r="AG198" s="25">
        <f t="shared" si="76"/>
        <v>0</v>
      </c>
      <c r="AH198" s="25">
        <f t="shared" si="77"/>
        <v>0</v>
      </c>
      <c r="AI198" s="25">
        <f t="shared" si="78"/>
        <v>0</v>
      </c>
      <c r="AJ198" s="25">
        <f t="shared" si="79"/>
        <v>0</v>
      </c>
      <c r="AK198" s="25">
        <f t="shared" si="80"/>
        <v>0</v>
      </c>
      <c r="AL198" s="25">
        <f t="shared" si="81"/>
        <v>0</v>
      </c>
      <c r="AM198" s="25">
        <f t="shared" si="82"/>
        <v>0</v>
      </c>
    </row>
    <row r="199" spans="1:39" x14ac:dyDescent="0.3">
      <c r="A199" s="4">
        <f t="shared" si="87"/>
        <v>190</v>
      </c>
      <c r="B199">
        <v>258.84661560442157</v>
      </c>
      <c r="C199" s="5">
        <f t="shared" si="63"/>
        <v>93</v>
      </c>
      <c r="D199" s="6">
        <f t="shared" si="83"/>
        <v>0</v>
      </c>
      <c r="E199" s="7">
        <f t="shared" si="64"/>
        <v>1061970.2954280286</v>
      </c>
      <c r="F199" s="7">
        <f t="shared" si="65"/>
        <v>745775.23232448904</v>
      </c>
      <c r="G199" s="7">
        <f t="shared" si="66"/>
        <v>0</v>
      </c>
      <c r="H199" s="7">
        <f t="shared" si="93"/>
        <v>100000</v>
      </c>
      <c r="I199" s="7">
        <f t="shared" si="67"/>
        <v>745775.23232448904</v>
      </c>
      <c r="J199" s="14"/>
      <c r="K199" s="18"/>
      <c r="L199" s="7">
        <f t="shared" si="68"/>
        <v>0</v>
      </c>
      <c r="M199" s="7">
        <f t="shared" si="69"/>
        <v>0</v>
      </c>
      <c r="N199" s="14"/>
      <c r="O199" s="13"/>
      <c r="P199" s="7">
        <f t="shared" si="70"/>
        <v>630754.92130748776</v>
      </c>
      <c r="Q199" s="12">
        <f t="shared" si="88"/>
        <v>189</v>
      </c>
      <c r="R199" s="9">
        <v>258.84661560442157</v>
      </c>
      <c r="S199" s="11">
        <f t="shared" si="91"/>
        <v>0</v>
      </c>
      <c r="T199" s="10">
        <f t="shared" si="84"/>
        <v>3467384.5394220664</v>
      </c>
      <c r="U199" s="10">
        <f t="shared" si="92"/>
        <v>8565921.0664251707</v>
      </c>
      <c r="V199" s="10">
        <f t="shared" si="85"/>
        <v>1000</v>
      </c>
      <c r="W199" s="10">
        <f t="shared" si="86"/>
        <v>669105.61333534098</v>
      </c>
      <c r="X199" s="9">
        <f t="shared" si="71"/>
        <v>3.8632917709391066</v>
      </c>
      <c r="Y199" s="9">
        <f t="shared" si="89"/>
        <v>33096.515658205222</v>
      </c>
      <c r="AA199" s="10">
        <f t="shared" si="72"/>
        <v>7542.4257517795395</v>
      </c>
      <c r="AB199" s="10">
        <f t="shared" si="90"/>
        <v>1433060.8928381107</v>
      </c>
      <c r="AC199" s="23"/>
      <c r="AD199" s="25">
        <f t="shared" si="73"/>
        <v>-7542.4257517795395</v>
      </c>
      <c r="AE199" s="25">
        <f t="shared" si="74"/>
        <v>-7542.4257517795395</v>
      </c>
      <c r="AF199" s="25">
        <f t="shared" si="75"/>
        <v>0</v>
      </c>
      <c r="AG199" s="25">
        <f t="shared" si="76"/>
        <v>0</v>
      </c>
      <c r="AH199" s="25">
        <f t="shared" si="77"/>
        <v>0</v>
      </c>
      <c r="AI199" s="25">
        <f t="shared" si="78"/>
        <v>0</v>
      </c>
      <c r="AJ199" s="25">
        <f t="shared" si="79"/>
        <v>0</v>
      </c>
      <c r="AK199" s="25">
        <f t="shared" si="80"/>
        <v>0</v>
      </c>
      <c r="AL199" s="25">
        <f t="shared" si="81"/>
        <v>0</v>
      </c>
      <c r="AM199" s="25">
        <f t="shared" si="82"/>
        <v>0</v>
      </c>
    </row>
    <row r="200" spans="1:39" x14ac:dyDescent="0.3">
      <c r="A200" s="4">
        <f t="shared" si="87"/>
        <v>191</v>
      </c>
      <c r="B200">
        <v>225.71424880705561</v>
      </c>
      <c r="C200" s="5">
        <f t="shared" si="63"/>
        <v>94</v>
      </c>
      <c r="D200" s="6">
        <f t="shared" si="83"/>
        <v>-0.128</v>
      </c>
      <c r="E200" s="7">
        <f t="shared" si="64"/>
        <v>1078425.3271896399</v>
      </c>
      <c r="F200" s="7">
        <f t="shared" si="65"/>
        <v>650316.00258695439</v>
      </c>
      <c r="G200" s="7">
        <f t="shared" si="66"/>
        <v>0</v>
      </c>
      <c r="H200" s="7">
        <f t="shared" si="93"/>
        <v>100000</v>
      </c>
      <c r="I200" s="7">
        <f t="shared" si="67"/>
        <v>650316.00258695439</v>
      </c>
      <c r="J200" s="14"/>
      <c r="K200" s="18"/>
      <c r="L200" s="7">
        <f t="shared" si="68"/>
        <v>0</v>
      </c>
      <c r="M200" s="7">
        <f t="shared" si="69"/>
        <v>0</v>
      </c>
      <c r="N200" s="14"/>
      <c r="O200" s="13"/>
      <c r="P200" s="7">
        <f t="shared" si="70"/>
        <v>550018.29138012929</v>
      </c>
      <c r="Q200" s="12">
        <f t="shared" si="88"/>
        <v>190</v>
      </c>
      <c r="R200" s="9">
        <v>225.71424880705561</v>
      </c>
      <c r="S200" s="11">
        <f t="shared" si="91"/>
        <v>-0.128</v>
      </c>
      <c r="T200" s="10">
        <f t="shared" si="84"/>
        <v>3503884.6898836289</v>
      </c>
      <c r="U200" s="10">
        <f t="shared" si="92"/>
        <v>7470355.1699227486</v>
      </c>
      <c r="V200" s="10">
        <f t="shared" si="85"/>
        <v>1000</v>
      </c>
      <c r="W200" s="10">
        <f t="shared" si="86"/>
        <v>670105.61333534098</v>
      </c>
      <c r="X200" s="9">
        <f t="shared" si="71"/>
        <v>4.4303804712604435</v>
      </c>
      <c r="Y200" s="9">
        <f t="shared" si="89"/>
        <v>33100.946038676484</v>
      </c>
      <c r="AA200" s="10">
        <f t="shared" si="72"/>
        <v>7542.4257517795395</v>
      </c>
      <c r="AB200" s="10">
        <f t="shared" si="90"/>
        <v>1440603.3185898901</v>
      </c>
      <c r="AC200" s="23"/>
      <c r="AD200" s="25">
        <f t="shared" si="73"/>
        <v>-7542.4257517795395</v>
      </c>
      <c r="AE200" s="25">
        <f t="shared" si="74"/>
        <v>-7542.4257517795395</v>
      </c>
      <c r="AF200" s="25">
        <f t="shared" si="75"/>
        <v>0</v>
      </c>
      <c r="AG200" s="25">
        <f t="shared" si="76"/>
        <v>0</v>
      </c>
      <c r="AH200" s="25">
        <f t="shared" si="77"/>
        <v>0</v>
      </c>
      <c r="AI200" s="25">
        <f t="shared" si="78"/>
        <v>0</v>
      </c>
      <c r="AJ200" s="25">
        <f t="shared" si="79"/>
        <v>0</v>
      </c>
      <c r="AK200" s="25">
        <f t="shared" si="80"/>
        <v>0</v>
      </c>
      <c r="AL200" s="25">
        <f t="shared" si="81"/>
        <v>0</v>
      </c>
      <c r="AM200" s="25">
        <f t="shared" si="82"/>
        <v>0</v>
      </c>
    </row>
    <row r="201" spans="1:39" x14ac:dyDescent="0.3">
      <c r="A201" s="4">
        <f t="shared" si="87"/>
        <v>192</v>
      </c>
      <c r="B201">
        <v>237.90281824263661</v>
      </c>
      <c r="C201" s="5">
        <f t="shared" si="63"/>
        <v>95</v>
      </c>
      <c r="D201" s="6">
        <f t="shared" si="83"/>
        <v>5.3999999999999992E-2</v>
      </c>
      <c r="E201" s="7">
        <f t="shared" si="64"/>
        <v>1095017.4842159313</v>
      </c>
      <c r="F201" s="7">
        <f t="shared" si="65"/>
        <v>685433.06672664999</v>
      </c>
      <c r="G201" s="7">
        <f t="shared" si="66"/>
        <v>0</v>
      </c>
      <c r="H201" s="7">
        <f t="shared" si="93"/>
        <v>100000</v>
      </c>
      <c r="I201" s="7">
        <f t="shared" si="67"/>
        <v>685433.06672664999</v>
      </c>
      <c r="J201" s="14"/>
      <c r="K201" s="18"/>
      <c r="L201" s="7">
        <f t="shared" si="68"/>
        <v>0</v>
      </c>
      <c r="M201" s="7">
        <f t="shared" si="69"/>
        <v>0</v>
      </c>
      <c r="N201" s="14"/>
      <c r="O201" s="13"/>
      <c r="P201" s="7">
        <f t="shared" si="70"/>
        <v>579719.27911465627</v>
      </c>
      <c r="Q201" s="12">
        <f t="shared" si="88"/>
        <v>191</v>
      </c>
      <c r="R201" s="9">
        <v>237.90281824263661</v>
      </c>
      <c r="S201" s="11">
        <f t="shared" si="91"/>
        <v>5.3999999999999992E-2</v>
      </c>
      <c r="T201" s="10">
        <f t="shared" si="84"/>
        <v>3540689.008265703</v>
      </c>
      <c r="U201" s="10">
        <f t="shared" si="92"/>
        <v>7874808.3490985772</v>
      </c>
      <c r="V201" s="10">
        <f t="shared" si="85"/>
        <v>1000</v>
      </c>
      <c r="W201" s="10">
        <f t="shared" si="86"/>
        <v>671105.61333534098</v>
      </c>
      <c r="X201" s="9">
        <f t="shared" si="71"/>
        <v>4.2033970315563982</v>
      </c>
      <c r="Y201" s="9">
        <f t="shared" si="89"/>
        <v>33105.149435708037</v>
      </c>
      <c r="AA201" s="10">
        <f t="shared" si="72"/>
        <v>7542.4257517795395</v>
      </c>
      <c r="AB201" s="10">
        <f t="shared" si="90"/>
        <v>1448145.7443416696</v>
      </c>
      <c r="AC201" s="23"/>
      <c r="AD201" s="25">
        <f t="shared" si="73"/>
        <v>-7542.4257517795395</v>
      </c>
      <c r="AE201" s="25">
        <f t="shared" si="74"/>
        <v>-7542.4257517795395</v>
      </c>
      <c r="AF201" s="25">
        <f t="shared" si="75"/>
        <v>0</v>
      </c>
      <c r="AG201" s="25">
        <f t="shared" si="76"/>
        <v>0</v>
      </c>
      <c r="AH201" s="25">
        <f t="shared" si="77"/>
        <v>0</v>
      </c>
      <c r="AI201" s="25">
        <f t="shared" si="78"/>
        <v>0</v>
      </c>
      <c r="AJ201" s="25">
        <f t="shared" si="79"/>
        <v>0</v>
      </c>
      <c r="AK201" s="25">
        <f t="shared" si="80"/>
        <v>0</v>
      </c>
      <c r="AL201" s="25">
        <f t="shared" si="81"/>
        <v>0</v>
      </c>
      <c r="AM201" s="25">
        <f t="shared" si="82"/>
        <v>0</v>
      </c>
    </row>
    <row r="202" spans="1:39" x14ac:dyDescent="0.3">
      <c r="A202" s="4">
        <f t="shared" si="87"/>
        <v>193</v>
      </c>
      <c r="B202">
        <v>224.34235760280632</v>
      </c>
      <c r="C202" s="5">
        <f t="shared" ref="C202:C265" si="94">IF(AND(A202&gt;=startm,A202&lt;=endm),A202-startm,"NA")</f>
        <v>96</v>
      </c>
      <c r="D202" s="6">
        <f t="shared" si="83"/>
        <v>-5.7000000000000037E-2</v>
      </c>
      <c r="E202" s="7">
        <f t="shared" ref="E202:E265" si="95">IF(C202="NA","NA",IF(C202=0,typical,(1+return/12)*typical*((1+return/12)^C202-1)/(return/12)))</f>
        <v>1111747.9092174417</v>
      </c>
      <c r="F202" s="7">
        <f t="shared" ref="F202:F265" si="96">IF(C202="NA","NA",IF(C202=0,lumpsum*(1+D202),I201*(1+D202)))</f>
        <v>646363.38192323095</v>
      </c>
      <c r="G202" s="7">
        <f t="shared" ref="G202:G265" si="97">IF(C202="NA","NA",IF(C202=0,lumpsum,0))</f>
        <v>0</v>
      </c>
      <c r="H202" s="7">
        <f t="shared" si="93"/>
        <v>100000</v>
      </c>
      <c r="I202" s="7">
        <f t="shared" ref="I202:I265" si="98">IF(C202="NA","NA",IF(C202=0,lumpsum*(1+D202),I201*(1+D202)))</f>
        <v>646363.38192323095</v>
      </c>
      <c r="J202" s="14"/>
      <c r="K202" s="18"/>
      <c r="L202" s="7">
        <f t="shared" ref="L202:L265" si="99">IF(C202="NA","NA",IF(C202&lt;lumpsum/stp,stp,0))</f>
        <v>0</v>
      </c>
      <c r="M202" s="7">
        <f t="shared" ref="M202:M265" si="100">IF(C202="NA","NA",IF(M201="NA",L202,IF(M201=lumpsum,0,M201+L202)))</f>
        <v>0</v>
      </c>
      <c r="N202" s="14"/>
      <c r="O202" s="13"/>
      <c r="P202" s="7">
        <f t="shared" ref="P202:P265" si="101">IF(C202="NA","NA",(IF(P201="NA",0,P201))*(1+D202)+L202)</f>
        <v>546675.2802051208</v>
      </c>
      <c r="Q202" s="12">
        <f t="shared" si="88"/>
        <v>192</v>
      </c>
      <c r="R202" s="9">
        <v>224.34235760280632</v>
      </c>
      <c r="S202" s="11">
        <f t="shared" si="91"/>
        <v>-5.7000000000000037E-2</v>
      </c>
      <c r="T202" s="10">
        <f t="shared" si="84"/>
        <v>3577800.0293009607</v>
      </c>
      <c r="U202" s="10">
        <f t="shared" si="92"/>
        <v>7426887.2731999578</v>
      </c>
      <c r="V202" s="10">
        <f t="shared" si="85"/>
        <v>1000</v>
      </c>
      <c r="W202" s="10">
        <f t="shared" si="86"/>
        <v>672105.61333534098</v>
      </c>
      <c r="X202" s="9">
        <f t="shared" ref="X202:X265" si="102">V202/R202</f>
        <v>4.4574729921064664</v>
      </c>
      <c r="Y202" s="9">
        <f t="shared" si="89"/>
        <v>33109.606908700145</v>
      </c>
      <c r="AA202" s="10">
        <f t="shared" ref="AA202:AA265" si="103">typical</f>
        <v>7542.4257517795395</v>
      </c>
      <c r="AB202" s="10">
        <f t="shared" si="90"/>
        <v>1455688.1700934491</v>
      </c>
      <c r="AC202" s="23"/>
      <c r="AD202" s="25">
        <f t="shared" ref="AD202:AD265" si="104">IF(A202=endm,E202,IF(C202="NA","NA",-typical))</f>
        <v>-7542.4257517795395</v>
      </c>
      <c r="AE202" s="25">
        <f t="shared" ref="AE202:AE265" si="105">IF(A202=endm,P202,IF(C202="NA","NA",-typical))</f>
        <v>-7542.4257517795395</v>
      </c>
      <c r="AF202" s="25">
        <f t="shared" ref="AF202:AF265" si="106">IF(A202=endm,F202,IF(C202="NA","NA",-G202))</f>
        <v>0</v>
      </c>
      <c r="AG202" s="25">
        <f t="shared" ref="AG202:AG265" si="107">IF(A202=endm,O202,0)</f>
        <v>0</v>
      </c>
      <c r="AH202" s="25">
        <f t="shared" ref="AH202:AH265" si="108">IF(A202=endm,J202,0)</f>
        <v>0</v>
      </c>
      <c r="AI202" s="25">
        <f t="shared" ref="AI202:AI265" si="109">IF(A202=endm,E202,0)</f>
        <v>0</v>
      </c>
      <c r="AJ202" s="25">
        <f t="shared" ref="AJ202:AJ265" si="110">IF(A202=endm,P202,0)</f>
        <v>0</v>
      </c>
      <c r="AK202" s="25">
        <f t="shared" ref="AK202:AK265" si="111">IF(A202=endm,F202,0)</f>
        <v>0</v>
      </c>
      <c r="AL202" s="25">
        <f t="shared" ref="AL202:AL265" si="112">IF(C202=(lumpsum/stp)-1,M202,0)</f>
        <v>0</v>
      </c>
      <c r="AM202" s="25">
        <f t="shared" ref="AM202:AM265" si="113">IF(A202=endm,H202,0)</f>
        <v>0</v>
      </c>
    </row>
    <row r="203" spans="1:39" x14ac:dyDescent="0.3">
      <c r="A203" s="4">
        <f t="shared" si="87"/>
        <v>194</v>
      </c>
      <c r="B203">
        <v>262.48055839528337</v>
      </c>
      <c r="C203" s="5">
        <f t="shared" si="94"/>
        <v>97</v>
      </c>
      <c r="D203" s="6">
        <f t="shared" ref="D203:D266" si="114">IF(C203="NA","NA",IF(C203=0,0,(B203-B202)/B202))</f>
        <v>0.1699999999999999</v>
      </c>
      <c r="E203" s="7">
        <f t="shared" si="95"/>
        <v>1128617.754427298</v>
      </c>
      <c r="F203" s="7">
        <f t="shared" si="96"/>
        <v>756245.15685018012</v>
      </c>
      <c r="G203" s="7">
        <f t="shared" si="97"/>
        <v>0</v>
      </c>
      <c r="H203" s="7">
        <f t="shared" si="93"/>
        <v>100000</v>
      </c>
      <c r="I203" s="7">
        <f t="shared" si="98"/>
        <v>756245.15685018012</v>
      </c>
      <c r="J203" s="14"/>
      <c r="K203" s="18"/>
      <c r="L203" s="7">
        <f t="shared" si="99"/>
        <v>0</v>
      </c>
      <c r="M203" s="7">
        <f t="shared" si="100"/>
        <v>0</v>
      </c>
      <c r="N203" s="14"/>
      <c r="O203" s="13"/>
      <c r="P203" s="7">
        <f t="shared" si="101"/>
        <v>639610.07783999131</v>
      </c>
      <c r="Q203" s="12">
        <f t="shared" si="88"/>
        <v>193</v>
      </c>
      <c r="R203" s="9">
        <v>262.48055839528337</v>
      </c>
      <c r="S203" s="11">
        <f t="shared" si="91"/>
        <v>0.1699999999999999</v>
      </c>
      <c r="T203" s="10">
        <f t="shared" ref="T203:T266" si="115">(1+return/12)*typical*((1+return/12)^Q203-1)/(return/12)</f>
        <v>3615220.3088448467</v>
      </c>
      <c r="U203" s="10">
        <f t="shared" si="92"/>
        <v>8690628.1096439492</v>
      </c>
      <c r="V203" s="10">
        <f t="shared" ref="V203:V266" si="116">IF((U203-T203)&gt;0,IF(typical-(U203-T203)&lt;min,min,typical-(U203-T203)),IF((U203-T203)&lt;0,IF(typical-(U203-T203)&gt;max,max,typical-(U203-T203)),IF((T203-U203)=0,min,)))</f>
        <v>1000</v>
      </c>
      <c r="W203" s="10">
        <f t="shared" ref="W203:W266" si="117">W202+V203</f>
        <v>673105.61333534098</v>
      </c>
      <c r="X203" s="9">
        <f t="shared" si="102"/>
        <v>3.8098059761593737</v>
      </c>
      <c r="Y203" s="9">
        <f t="shared" si="89"/>
        <v>33113.416714676307</v>
      </c>
      <c r="AA203" s="10">
        <f t="shared" si="103"/>
        <v>7542.4257517795395</v>
      </c>
      <c r="AB203" s="10">
        <f t="shared" si="90"/>
        <v>1463230.5958452285</v>
      </c>
      <c r="AC203" s="23"/>
      <c r="AD203" s="25">
        <f t="shared" si="104"/>
        <v>-7542.4257517795395</v>
      </c>
      <c r="AE203" s="25">
        <f t="shared" si="105"/>
        <v>-7542.4257517795395</v>
      </c>
      <c r="AF203" s="25">
        <f t="shared" si="106"/>
        <v>0</v>
      </c>
      <c r="AG203" s="25">
        <f t="shared" si="107"/>
        <v>0</v>
      </c>
      <c r="AH203" s="25">
        <f t="shared" si="108"/>
        <v>0</v>
      </c>
      <c r="AI203" s="25">
        <f t="shared" si="109"/>
        <v>0</v>
      </c>
      <c r="AJ203" s="25">
        <f t="shared" si="110"/>
        <v>0</v>
      </c>
      <c r="AK203" s="25">
        <f t="shared" si="111"/>
        <v>0</v>
      </c>
      <c r="AL203" s="25">
        <f t="shared" si="112"/>
        <v>0</v>
      </c>
      <c r="AM203" s="25">
        <f t="shared" si="113"/>
        <v>0</v>
      </c>
    </row>
    <row r="204" spans="1:39" x14ac:dyDescent="0.3">
      <c r="A204" s="4">
        <f t="shared" ref="A204:A267" si="118">A203+1</f>
        <v>195</v>
      </c>
      <c r="B204">
        <v>260.64319448651639</v>
      </c>
      <c r="C204" s="5">
        <f t="shared" si="94"/>
        <v>98</v>
      </c>
      <c r="D204" s="6">
        <f t="shared" si="114"/>
        <v>-6.9999999999999655E-3</v>
      </c>
      <c r="E204" s="7">
        <f t="shared" si="95"/>
        <v>1145628.1816805701</v>
      </c>
      <c r="F204" s="7">
        <f t="shared" si="96"/>
        <v>750951.44075222884</v>
      </c>
      <c r="G204" s="7">
        <f t="shared" si="97"/>
        <v>0</v>
      </c>
      <c r="H204" s="7">
        <f t="shared" si="93"/>
        <v>100000</v>
      </c>
      <c r="I204" s="7">
        <f t="shared" si="98"/>
        <v>750951.44075222884</v>
      </c>
      <c r="J204" s="14"/>
      <c r="K204" s="18"/>
      <c r="L204" s="7">
        <f t="shared" si="99"/>
        <v>0</v>
      </c>
      <c r="M204" s="7">
        <f t="shared" si="100"/>
        <v>0</v>
      </c>
      <c r="N204" s="14"/>
      <c r="O204" s="13"/>
      <c r="P204" s="7">
        <f t="shared" si="101"/>
        <v>635132.80729511136</v>
      </c>
      <c r="Q204" s="12">
        <f t="shared" ref="Q204:Q267" si="119">Q203+1</f>
        <v>194</v>
      </c>
      <c r="R204" s="9">
        <v>260.64319448651639</v>
      </c>
      <c r="S204" s="11">
        <f t="shared" si="91"/>
        <v>-6.9999999999999655E-3</v>
      </c>
      <c r="T204" s="10">
        <f t="shared" si="115"/>
        <v>3652952.4240515982</v>
      </c>
      <c r="U204" s="10">
        <f t="shared" si="92"/>
        <v>8630786.712876441</v>
      </c>
      <c r="V204" s="10">
        <f t="shared" si="116"/>
        <v>1000</v>
      </c>
      <c r="W204" s="10">
        <f t="shared" si="117"/>
        <v>674105.61333534098</v>
      </c>
      <c r="X204" s="9">
        <f t="shared" si="102"/>
        <v>3.8366626144605975</v>
      </c>
      <c r="Y204" s="9">
        <f t="shared" ref="Y204:Y267" si="120">Y203+X204</f>
        <v>33117.25337729077</v>
      </c>
      <c r="AA204" s="10">
        <f t="shared" si="103"/>
        <v>7542.4257517795395</v>
      </c>
      <c r="AB204" s="10">
        <f t="shared" ref="AB204:AB267" si="121">AB203+AA204</f>
        <v>1470773.021597008</v>
      </c>
      <c r="AC204" s="23"/>
      <c r="AD204" s="25">
        <f t="shared" si="104"/>
        <v>-7542.4257517795395</v>
      </c>
      <c r="AE204" s="25">
        <f t="shared" si="105"/>
        <v>-7542.4257517795395</v>
      </c>
      <c r="AF204" s="25">
        <f t="shared" si="106"/>
        <v>0</v>
      </c>
      <c r="AG204" s="25">
        <f t="shared" si="107"/>
        <v>0</v>
      </c>
      <c r="AH204" s="25">
        <f t="shared" si="108"/>
        <v>0</v>
      </c>
      <c r="AI204" s="25">
        <f t="shared" si="109"/>
        <v>0</v>
      </c>
      <c r="AJ204" s="25">
        <f t="shared" si="110"/>
        <v>0</v>
      </c>
      <c r="AK204" s="25">
        <f t="shared" si="111"/>
        <v>0</v>
      </c>
      <c r="AL204" s="25">
        <f t="shared" si="112"/>
        <v>0</v>
      </c>
      <c r="AM204" s="25">
        <f t="shared" si="113"/>
        <v>0</v>
      </c>
    </row>
    <row r="205" spans="1:39" x14ac:dyDescent="0.3">
      <c r="A205" s="4">
        <f t="shared" si="118"/>
        <v>196</v>
      </c>
      <c r="B205">
        <v>294.78745296425006</v>
      </c>
      <c r="C205" s="5">
        <f t="shared" si="94"/>
        <v>99</v>
      </c>
      <c r="D205" s="6">
        <f t="shared" si="114"/>
        <v>0.13100000000000009</v>
      </c>
      <c r="E205" s="7">
        <f t="shared" si="95"/>
        <v>1162780.3624942855</v>
      </c>
      <c r="F205" s="7">
        <f t="shared" si="96"/>
        <v>849326.07949077082</v>
      </c>
      <c r="G205" s="7">
        <f t="shared" si="97"/>
        <v>0</v>
      </c>
      <c r="H205" s="7">
        <f t="shared" si="93"/>
        <v>100000</v>
      </c>
      <c r="I205" s="7">
        <f t="shared" si="98"/>
        <v>849326.07949077082</v>
      </c>
      <c r="J205" s="14"/>
      <c r="K205" s="18"/>
      <c r="L205" s="7">
        <f t="shared" si="99"/>
        <v>0</v>
      </c>
      <c r="M205" s="7">
        <f t="shared" si="100"/>
        <v>0</v>
      </c>
      <c r="N205" s="14"/>
      <c r="O205" s="13"/>
      <c r="P205" s="7">
        <f t="shared" si="101"/>
        <v>718335.20505077089</v>
      </c>
      <c r="Q205" s="12">
        <f t="shared" si="119"/>
        <v>195</v>
      </c>
      <c r="R205" s="9">
        <v>294.78745296425006</v>
      </c>
      <c r="S205" s="11">
        <f t="shared" si="91"/>
        <v>0.13100000000000009</v>
      </c>
      <c r="T205" s="10">
        <f t="shared" si="115"/>
        <v>3690998.973551739</v>
      </c>
      <c r="U205" s="10">
        <f t="shared" si="92"/>
        <v>9762550.772263255</v>
      </c>
      <c r="V205" s="10">
        <f t="shared" si="116"/>
        <v>1000</v>
      </c>
      <c r="W205" s="10">
        <f t="shared" si="117"/>
        <v>675105.61333534098</v>
      </c>
      <c r="X205" s="9">
        <f t="shared" si="102"/>
        <v>3.3922746370120223</v>
      </c>
      <c r="Y205" s="9">
        <f t="shared" si="120"/>
        <v>33120.645651927785</v>
      </c>
      <c r="AA205" s="10">
        <f t="shared" si="103"/>
        <v>7542.4257517795395</v>
      </c>
      <c r="AB205" s="10">
        <f t="shared" si="121"/>
        <v>1478315.4473487874</v>
      </c>
      <c r="AC205" s="23"/>
      <c r="AD205" s="25">
        <f t="shared" si="104"/>
        <v>-7542.4257517795395</v>
      </c>
      <c r="AE205" s="25">
        <f t="shared" si="105"/>
        <v>-7542.4257517795395</v>
      </c>
      <c r="AF205" s="25">
        <f t="shared" si="106"/>
        <v>0</v>
      </c>
      <c r="AG205" s="25">
        <f t="shared" si="107"/>
        <v>0</v>
      </c>
      <c r="AH205" s="25">
        <f t="shared" si="108"/>
        <v>0</v>
      </c>
      <c r="AI205" s="25">
        <f t="shared" si="109"/>
        <v>0</v>
      </c>
      <c r="AJ205" s="25">
        <f t="shared" si="110"/>
        <v>0</v>
      </c>
      <c r="AK205" s="25">
        <f t="shared" si="111"/>
        <v>0</v>
      </c>
      <c r="AL205" s="25">
        <f t="shared" si="112"/>
        <v>0</v>
      </c>
      <c r="AM205" s="25">
        <f t="shared" si="113"/>
        <v>0</v>
      </c>
    </row>
    <row r="206" spans="1:39" x14ac:dyDescent="0.3">
      <c r="A206" s="4">
        <f t="shared" si="118"/>
        <v>197</v>
      </c>
      <c r="B206">
        <v>288.30212899903654</v>
      </c>
      <c r="C206" s="5">
        <f t="shared" si="94"/>
        <v>100</v>
      </c>
      <c r="D206" s="6">
        <f t="shared" si="114"/>
        <v>-2.2000000000000079E-2</v>
      </c>
      <c r="E206" s="7">
        <f t="shared" si="95"/>
        <v>1180075.4781481151</v>
      </c>
      <c r="F206" s="7">
        <f t="shared" si="96"/>
        <v>830640.90574197378</v>
      </c>
      <c r="G206" s="7">
        <f t="shared" si="97"/>
        <v>0</v>
      </c>
      <c r="H206" s="7">
        <f t="shared" si="93"/>
        <v>100000</v>
      </c>
      <c r="I206" s="7">
        <f t="shared" si="98"/>
        <v>830640.90574197378</v>
      </c>
      <c r="J206" s="14"/>
      <c r="K206" s="18"/>
      <c r="L206" s="7">
        <f t="shared" si="99"/>
        <v>0</v>
      </c>
      <c r="M206" s="7">
        <f t="shared" si="100"/>
        <v>0</v>
      </c>
      <c r="N206" s="14"/>
      <c r="O206" s="13"/>
      <c r="P206" s="7">
        <f t="shared" si="101"/>
        <v>702531.83053965389</v>
      </c>
      <c r="Q206" s="12">
        <f t="shared" si="119"/>
        <v>196</v>
      </c>
      <c r="R206" s="9">
        <v>288.30212899903654</v>
      </c>
      <c r="S206" s="11">
        <f t="shared" ref="S206:S269" si="122">(R206-R205)/R205</f>
        <v>-2.2000000000000079E-2</v>
      </c>
      <c r="T206" s="10">
        <f t="shared" si="115"/>
        <v>3729362.577631047</v>
      </c>
      <c r="U206" s="10">
        <f t="shared" ref="U206:U269" si="123">(U205+V205)*(1+S206)</f>
        <v>9548752.6552734617</v>
      </c>
      <c r="V206" s="10">
        <f t="shared" si="116"/>
        <v>1000</v>
      </c>
      <c r="W206" s="10">
        <f t="shared" si="117"/>
        <v>676105.61333534098</v>
      </c>
      <c r="X206" s="9">
        <f t="shared" si="102"/>
        <v>3.4685834734274259</v>
      </c>
      <c r="Y206" s="9">
        <f t="shared" si="120"/>
        <v>33124.114235401212</v>
      </c>
      <c r="AA206" s="10">
        <f t="shared" si="103"/>
        <v>7542.4257517795395</v>
      </c>
      <c r="AB206" s="10">
        <f t="shared" si="121"/>
        <v>1485857.8731005669</v>
      </c>
      <c r="AC206" s="23"/>
      <c r="AD206" s="25">
        <f t="shared" si="104"/>
        <v>-7542.4257517795395</v>
      </c>
      <c r="AE206" s="25">
        <f t="shared" si="105"/>
        <v>-7542.4257517795395</v>
      </c>
      <c r="AF206" s="25">
        <f t="shared" si="106"/>
        <v>0</v>
      </c>
      <c r="AG206" s="25">
        <f t="shared" si="107"/>
        <v>0</v>
      </c>
      <c r="AH206" s="25">
        <f t="shared" si="108"/>
        <v>0</v>
      </c>
      <c r="AI206" s="25">
        <f t="shared" si="109"/>
        <v>0</v>
      </c>
      <c r="AJ206" s="25">
        <f t="shared" si="110"/>
        <v>0</v>
      </c>
      <c r="AK206" s="25">
        <f t="shared" si="111"/>
        <v>0</v>
      </c>
      <c r="AL206" s="25">
        <f t="shared" si="112"/>
        <v>0</v>
      </c>
      <c r="AM206" s="25">
        <f t="shared" si="113"/>
        <v>0</v>
      </c>
    </row>
    <row r="207" spans="1:39" x14ac:dyDescent="0.3">
      <c r="A207" s="4">
        <f t="shared" si="118"/>
        <v>198</v>
      </c>
      <c r="B207">
        <v>296.66289074000855</v>
      </c>
      <c r="C207" s="5">
        <f t="shared" si="94"/>
        <v>101</v>
      </c>
      <c r="D207" s="6">
        <f t="shared" si="114"/>
        <v>2.8999999999999825E-2</v>
      </c>
      <c r="E207" s="7">
        <f t="shared" si="95"/>
        <v>1197514.7197657272</v>
      </c>
      <c r="F207" s="7">
        <f t="shared" si="96"/>
        <v>854729.49200849095</v>
      </c>
      <c r="G207" s="7">
        <f t="shared" si="97"/>
        <v>0</v>
      </c>
      <c r="H207" s="7">
        <f t="shared" si="93"/>
        <v>100000</v>
      </c>
      <c r="I207" s="7">
        <f t="shared" si="98"/>
        <v>854729.49200849095</v>
      </c>
      <c r="J207" s="14"/>
      <c r="K207" s="18"/>
      <c r="L207" s="7">
        <f t="shared" si="99"/>
        <v>0</v>
      </c>
      <c r="M207" s="7">
        <f t="shared" si="100"/>
        <v>0</v>
      </c>
      <c r="N207" s="14"/>
      <c r="O207" s="13"/>
      <c r="P207" s="7">
        <f t="shared" si="101"/>
        <v>722905.25362530374</v>
      </c>
      <c r="Q207" s="12">
        <f t="shared" si="119"/>
        <v>197</v>
      </c>
      <c r="R207" s="9">
        <v>296.66289074000855</v>
      </c>
      <c r="S207" s="11">
        <f t="shared" si="122"/>
        <v>2.8999999999999825E-2</v>
      </c>
      <c r="T207" s="10">
        <f t="shared" si="115"/>
        <v>3768045.8784110164</v>
      </c>
      <c r="U207" s="10">
        <f t="shared" si="123"/>
        <v>9826695.4822763912</v>
      </c>
      <c r="V207" s="10">
        <f t="shared" si="116"/>
        <v>1000</v>
      </c>
      <c r="W207" s="10">
        <f t="shared" si="117"/>
        <v>677105.61333534098</v>
      </c>
      <c r="X207" s="9">
        <f t="shared" si="102"/>
        <v>3.3708294202404536</v>
      </c>
      <c r="Y207" s="9">
        <f t="shared" si="120"/>
        <v>33127.485064821449</v>
      </c>
      <c r="AA207" s="10">
        <f t="shared" si="103"/>
        <v>7542.4257517795395</v>
      </c>
      <c r="AB207" s="10">
        <f t="shared" si="121"/>
        <v>1493400.2988523464</v>
      </c>
      <c r="AC207" s="23"/>
      <c r="AD207" s="25">
        <f t="shared" si="104"/>
        <v>-7542.4257517795395</v>
      </c>
      <c r="AE207" s="25">
        <f t="shared" si="105"/>
        <v>-7542.4257517795395</v>
      </c>
      <c r="AF207" s="25">
        <f t="shared" si="106"/>
        <v>0</v>
      </c>
      <c r="AG207" s="25">
        <f t="shared" si="107"/>
        <v>0</v>
      </c>
      <c r="AH207" s="25">
        <f t="shared" si="108"/>
        <v>0</v>
      </c>
      <c r="AI207" s="25">
        <f t="shared" si="109"/>
        <v>0</v>
      </c>
      <c r="AJ207" s="25">
        <f t="shared" si="110"/>
        <v>0</v>
      </c>
      <c r="AK207" s="25">
        <f t="shared" si="111"/>
        <v>0</v>
      </c>
      <c r="AL207" s="25">
        <f t="shared" si="112"/>
        <v>0</v>
      </c>
      <c r="AM207" s="25">
        <f t="shared" si="113"/>
        <v>0</v>
      </c>
    </row>
    <row r="208" spans="1:39" x14ac:dyDescent="0.3">
      <c r="A208" s="4">
        <f t="shared" si="118"/>
        <v>199</v>
      </c>
      <c r="B208">
        <v>275.59982549746798</v>
      </c>
      <c r="C208" s="5">
        <f t="shared" si="94"/>
        <v>102</v>
      </c>
      <c r="D208" s="6">
        <f t="shared" si="114"/>
        <v>-7.0999999999999883E-2</v>
      </c>
      <c r="E208" s="7">
        <f t="shared" si="95"/>
        <v>1215099.2883968195</v>
      </c>
      <c r="F208" s="7">
        <f t="shared" si="96"/>
        <v>794043.69807588821</v>
      </c>
      <c r="G208" s="7">
        <f t="shared" si="97"/>
        <v>0</v>
      </c>
      <c r="H208" s="7">
        <f t="shared" si="93"/>
        <v>100000</v>
      </c>
      <c r="I208" s="7">
        <f t="shared" si="98"/>
        <v>794043.69807588821</v>
      </c>
      <c r="J208" s="14"/>
      <c r="K208" s="18"/>
      <c r="L208" s="7">
        <f t="shared" si="99"/>
        <v>0</v>
      </c>
      <c r="M208" s="7">
        <f t="shared" si="100"/>
        <v>0</v>
      </c>
      <c r="N208" s="14"/>
      <c r="O208" s="13"/>
      <c r="P208" s="7">
        <f t="shared" si="101"/>
        <v>671578.98061790725</v>
      </c>
      <c r="Q208" s="12">
        <f t="shared" si="119"/>
        <v>198</v>
      </c>
      <c r="R208" s="9">
        <v>275.59982549746798</v>
      </c>
      <c r="S208" s="11">
        <f t="shared" si="122"/>
        <v>-7.0999999999999883E-2</v>
      </c>
      <c r="T208" s="10">
        <f t="shared" si="115"/>
        <v>3807051.5400308194</v>
      </c>
      <c r="U208" s="10">
        <f t="shared" si="123"/>
        <v>9129929.1030347683</v>
      </c>
      <c r="V208" s="10">
        <f t="shared" si="116"/>
        <v>1000</v>
      </c>
      <c r="W208" s="10">
        <f t="shared" si="117"/>
        <v>678105.61333534098</v>
      </c>
      <c r="X208" s="9">
        <f t="shared" si="102"/>
        <v>3.6284493221102831</v>
      </c>
      <c r="Y208" s="9">
        <f t="shared" si="120"/>
        <v>33131.113514143559</v>
      </c>
      <c r="AA208" s="10">
        <f t="shared" si="103"/>
        <v>7542.4257517795395</v>
      </c>
      <c r="AB208" s="10">
        <f t="shared" si="121"/>
        <v>1500942.7246041258</v>
      </c>
      <c r="AC208" s="23"/>
      <c r="AD208" s="25">
        <f t="shared" si="104"/>
        <v>-7542.4257517795395</v>
      </c>
      <c r="AE208" s="25">
        <f t="shared" si="105"/>
        <v>-7542.4257517795395</v>
      </c>
      <c r="AF208" s="25">
        <f t="shared" si="106"/>
        <v>0</v>
      </c>
      <c r="AG208" s="25">
        <f t="shared" si="107"/>
        <v>0</v>
      </c>
      <c r="AH208" s="25">
        <f t="shared" si="108"/>
        <v>0</v>
      </c>
      <c r="AI208" s="25">
        <f t="shared" si="109"/>
        <v>0</v>
      </c>
      <c r="AJ208" s="25">
        <f t="shared" si="110"/>
        <v>0</v>
      </c>
      <c r="AK208" s="25">
        <f t="shared" si="111"/>
        <v>0</v>
      </c>
      <c r="AL208" s="25">
        <f t="shared" si="112"/>
        <v>0</v>
      </c>
      <c r="AM208" s="25">
        <f t="shared" si="113"/>
        <v>0</v>
      </c>
    </row>
    <row r="209" spans="1:39" x14ac:dyDescent="0.3">
      <c r="A209" s="4">
        <f t="shared" si="118"/>
        <v>200</v>
      </c>
      <c r="B209">
        <v>272.01702776600087</v>
      </c>
      <c r="C209" s="5">
        <f t="shared" si="94"/>
        <v>103</v>
      </c>
      <c r="D209" s="6">
        <f t="shared" si="114"/>
        <v>-1.3000000000000097E-2</v>
      </c>
      <c r="E209" s="7">
        <f t="shared" si="95"/>
        <v>1232830.3950998366</v>
      </c>
      <c r="F209" s="7">
        <f t="shared" si="96"/>
        <v>783721.13000090152</v>
      </c>
      <c r="G209" s="7">
        <f t="shared" si="97"/>
        <v>0</v>
      </c>
      <c r="H209" s="7">
        <f t="shared" si="93"/>
        <v>100000</v>
      </c>
      <c r="I209" s="7">
        <f t="shared" si="98"/>
        <v>783721.13000090152</v>
      </c>
      <c r="J209" s="14"/>
      <c r="K209" s="18"/>
      <c r="L209" s="7">
        <f t="shared" si="99"/>
        <v>0</v>
      </c>
      <c r="M209" s="7">
        <f t="shared" si="100"/>
        <v>0</v>
      </c>
      <c r="N209" s="14"/>
      <c r="O209" s="13"/>
      <c r="P209" s="7">
        <f t="shared" si="101"/>
        <v>662848.45386987436</v>
      </c>
      <c r="Q209" s="12">
        <f t="shared" si="119"/>
        <v>199</v>
      </c>
      <c r="R209" s="9">
        <v>272.01702776600087</v>
      </c>
      <c r="S209" s="11">
        <f t="shared" si="122"/>
        <v>-1.3000000000000097E-2</v>
      </c>
      <c r="T209" s="10">
        <f t="shared" si="115"/>
        <v>3846382.2488307869</v>
      </c>
      <c r="U209" s="10">
        <f t="shared" si="123"/>
        <v>9012227.0246953145</v>
      </c>
      <c r="V209" s="10">
        <f t="shared" si="116"/>
        <v>1000</v>
      </c>
      <c r="W209" s="10">
        <f t="shared" si="117"/>
        <v>679105.61333534098</v>
      </c>
      <c r="X209" s="9">
        <f t="shared" si="102"/>
        <v>3.6762404479334179</v>
      </c>
      <c r="Y209" s="9">
        <f t="shared" si="120"/>
        <v>33134.789754591489</v>
      </c>
      <c r="AA209" s="10">
        <f t="shared" si="103"/>
        <v>7542.4257517795395</v>
      </c>
      <c r="AB209" s="10">
        <f t="shared" si="121"/>
        <v>1508485.1503559053</v>
      </c>
      <c r="AC209" s="23"/>
      <c r="AD209" s="25">
        <f t="shared" si="104"/>
        <v>-7542.4257517795395</v>
      </c>
      <c r="AE209" s="25">
        <f t="shared" si="105"/>
        <v>-7542.4257517795395</v>
      </c>
      <c r="AF209" s="25">
        <f t="shared" si="106"/>
        <v>0</v>
      </c>
      <c r="AG209" s="25">
        <f t="shared" si="107"/>
        <v>0</v>
      </c>
      <c r="AH209" s="25">
        <f t="shared" si="108"/>
        <v>0</v>
      </c>
      <c r="AI209" s="25">
        <f t="shared" si="109"/>
        <v>0</v>
      </c>
      <c r="AJ209" s="25">
        <f t="shared" si="110"/>
        <v>0</v>
      </c>
      <c r="AK209" s="25">
        <f t="shared" si="111"/>
        <v>0</v>
      </c>
      <c r="AL209" s="25">
        <f t="shared" si="112"/>
        <v>0</v>
      </c>
      <c r="AM209" s="25">
        <f t="shared" si="113"/>
        <v>0</v>
      </c>
    </row>
    <row r="210" spans="1:39" x14ac:dyDescent="0.3">
      <c r="A210" s="4">
        <f t="shared" si="118"/>
        <v>201</v>
      </c>
      <c r="B210">
        <v>249.43961446142279</v>
      </c>
      <c r="C210" s="5">
        <f t="shared" si="94"/>
        <v>104</v>
      </c>
      <c r="D210" s="6">
        <f t="shared" si="114"/>
        <v>-8.3000000000000004E-2</v>
      </c>
      <c r="E210" s="7">
        <f t="shared" si="95"/>
        <v>1250709.2610253799</v>
      </c>
      <c r="F210" s="7">
        <f t="shared" si="96"/>
        <v>718672.27621082671</v>
      </c>
      <c r="G210" s="7">
        <f t="shared" si="97"/>
        <v>0</v>
      </c>
      <c r="H210" s="7">
        <f t="shared" si="93"/>
        <v>100000</v>
      </c>
      <c r="I210" s="7">
        <f t="shared" si="98"/>
        <v>718672.27621082671</v>
      </c>
      <c r="J210" s="14"/>
      <c r="K210" s="18"/>
      <c r="L210" s="7">
        <f t="shared" si="99"/>
        <v>0</v>
      </c>
      <c r="M210" s="7">
        <f t="shared" si="100"/>
        <v>0</v>
      </c>
      <c r="N210" s="14"/>
      <c r="O210" s="13"/>
      <c r="P210" s="7">
        <f t="shared" si="101"/>
        <v>607832.03219867486</v>
      </c>
      <c r="Q210" s="12">
        <f t="shared" si="119"/>
        <v>200</v>
      </c>
      <c r="R210" s="9">
        <v>249.43961446142279</v>
      </c>
      <c r="S210" s="11">
        <f t="shared" si="122"/>
        <v>-8.3000000000000004E-2</v>
      </c>
      <c r="T210" s="10">
        <f t="shared" si="115"/>
        <v>3886040.7135374211</v>
      </c>
      <c r="U210" s="10">
        <f t="shared" si="123"/>
        <v>8265129.1816456039</v>
      </c>
      <c r="V210" s="10">
        <f t="shared" si="116"/>
        <v>1000</v>
      </c>
      <c r="W210" s="10">
        <f t="shared" si="117"/>
        <v>680105.61333534098</v>
      </c>
      <c r="X210" s="9">
        <f t="shared" si="102"/>
        <v>4.0089863118139784</v>
      </c>
      <c r="Y210" s="9">
        <f t="shared" si="120"/>
        <v>33138.798740903301</v>
      </c>
      <c r="AA210" s="10">
        <f t="shared" si="103"/>
        <v>7542.4257517795395</v>
      </c>
      <c r="AB210" s="10">
        <f t="shared" si="121"/>
        <v>1516027.5761076848</v>
      </c>
      <c r="AC210" s="23"/>
      <c r="AD210" s="25">
        <f t="shared" si="104"/>
        <v>-7542.4257517795395</v>
      </c>
      <c r="AE210" s="25">
        <f t="shared" si="105"/>
        <v>-7542.4257517795395</v>
      </c>
      <c r="AF210" s="25">
        <f t="shared" si="106"/>
        <v>0</v>
      </c>
      <c r="AG210" s="25">
        <f t="shared" si="107"/>
        <v>0</v>
      </c>
      <c r="AH210" s="25">
        <f t="shared" si="108"/>
        <v>0</v>
      </c>
      <c r="AI210" s="25">
        <f t="shared" si="109"/>
        <v>0</v>
      </c>
      <c r="AJ210" s="25">
        <f t="shared" si="110"/>
        <v>0</v>
      </c>
      <c r="AK210" s="25">
        <f t="shared" si="111"/>
        <v>0</v>
      </c>
      <c r="AL210" s="25">
        <f t="shared" si="112"/>
        <v>0</v>
      </c>
      <c r="AM210" s="25">
        <f t="shared" si="113"/>
        <v>0</v>
      </c>
    </row>
    <row r="211" spans="1:39" x14ac:dyDescent="0.3">
      <c r="A211" s="4">
        <f t="shared" si="118"/>
        <v>202</v>
      </c>
      <c r="B211">
        <v>240.21034872635013</v>
      </c>
      <c r="C211" s="5">
        <f t="shared" si="94"/>
        <v>105</v>
      </c>
      <c r="D211" s="6">
        <f t="shared" si="114"/>
        <v>-3.7000000000000061E-2</v>
      </c>
      <c r="E211" s="7">
        <f t="shared" si="95"/>
        <v>1268737.1175003024</v>
      </c>
      <c r="F211" s="7">
        <f t="shared" si="96"/>
        <v>692081.40199102613</v>
      </c>
      <c r="G211" s="7">
        <f t="shared" si="97"/>
        <v>0</v>
      </c>
      <c r="H211" s="7">
        <f t="shared" si="93"/>
        <v>100000</v>
      </c>
      <c r="I211" s="7">
        <f t="shared" si="98"/>
        <v>692081.40199102613</v>
      </c>
      <c r="J211" s="14"/>
      <c r="K211" s="18"/>
      <c r="L211" s="7">
        <f t="shared" si="99"/>
        <v>0</v>
      </c>
      <c r="M211" s="7">
        <f t="shared" si="100"/>
        <v>0</v>
      </c>
      <c r="N211" s="14"/>
      <c r="O211" s="13"/>
      <c r="P211" s="7">
        <f t="shared" si="101"/>
        <v>585342.24700732389</v>
      </c>
      <c r="Q211" s="12">
        <f t="shared" si="119"/>
        <v>201</v>
      </c>
      <c r="R211" s="9">
        <v>240.21034872635013</v>
      </c>
      <c r="S211" s="11">
        <f t="shared" si="122"/>
        <v>-3.7000000000000061E-2</v>
      </c>
      <c r="T211" s="10">
        <f t="shared" si="115"/>
        <v>3926029.6654499434</v>
      </c>
      <c r="U211" s="10">
        <f t="shared" si="123"/>
        <v>7960282.4019247163</v>
      </c>
      <c r="V211" s="10">
        <f t="shared" si="116"/>
        <v>1000</v>
      </c>
      <c r="W211" s="10">
        <f t="shared" si="117"/>
        <v>681105.61333534098</v>
      </c>
      <c r="X211" s="9">
        <f t="shared" si="102"/>
        <v>4.1630179769615561</v>
      </c>
      <c r="Y211" s="9">
        <f t="shared" si="120"/>
        <v>33142.961758880265</v>
      </c>
      <c r="AA211" s="10">
        <f t="shared" si="103"/>
        <v>7542.4257517795395</v>
      </c>
      <c r="AB211" s="10">
        <f t="shared" si="121"/>
        <v>1523570.0018594642</v>
      </c>
      <c r="AC211" s="23"/>
      <c r="AD211" s="25">
        <f t="shared" si="104"/>
        <v>-7542.4257517795395</v>
      </c>
      <c r="AE211" s="25">
        <f t="shared" si="105"/>
        <v>-7542.4257517795395</v>
      </c>
      <c r="AF211" s="25">
        <f t="shared" si="106"/>
        <v>0</v>
      </c>
      <c r="AG211" s="25">
        <f t="shared" si="107"/>
        <v>0</v>
      </c>
      <c r="AH211" s="25">
        <f t="shared" si="108"/>
        <v>0</v>
      </c>
      <c r="AI211" s="25">
        <f t="shared" si="109"/>
        <v>0</v>
      </c>
      <c r="AJ211" s="25">
        <f t="shared" si="110"/>
        <v>0</v>
      </c>
      <c r="AK211" s="25">
        <f t="shared" si="111"/>
        <v>0</v>
      </c>
      <c r="AL211" s="25">
        <f t="shared" si="112"/>
        <v>0</v>
      </c>
      <c r="AM211" s="25">
        <f t="shared" si="113"/>
        <v>0</v>
      </c>
    </row>
    <row r="212" spans="1:39" x14ac:dyDescent="0.3">
      <c r="A212" s="4">
        <f t="shared" si="118"/>
        <v>203</v>
      </c>
      <c r="B212">
        <v>219.31204838715769</v>
      </c>
      <c r="C212" s="5">
        <f t="shared" si="94"/>
        <v>106</v>
      </c>
      <c r="D212" s="6">
        <f t="shared" si="114"/>
        <v>-8.6999999999999938E-2</v>
      </c>
      <c r="E212" s="7">
        <f t="shared" si="95"/>
        <v>1286915.2061125159</v>
      </c>
      <c r="F212" s="7">
        <f t="shared" si="96"/>
        <v>631870.32001780684</v>
      </c>
      <c r="G212" s="7">
        <f t="shared" si="97"/>
        <v>0</v>
      </c>
      <c r="H212" s="7">
        <f t="shared" si="93"/>
        <v>100000</v>
      </c>
      <c r="I212" s="7">
        <f t="shared" si="98"/>
        <v>631870.32001780684</v>
      </c>
      <c r="J212" s="14"/>
      <c r="K212" s="18"/>
      <c r="L212" s="7">
        <f t="shared" si="99"/>
        <v>0</v>
      </c>
      <c r="M212" s="7">
        <f t="shared" si="100"/>
        <v>0</v>
      </c>
      <c r="N212" s="14"/>
      <c r="O212" s="13"/>
      <c r="P212" s="7">
        <f t="shared" si="101"/>
        <v>534417.47151768673</v>
      </c>
      <c r="Q212" s="12">
        <f t="shared" si="119"/>
        <v>202</v>
      </c>
      <c r="R212" s="9">
        <v>219.31204838715769</v>
      </c>
      <c r="S212" s="11">
        <f t="shared" si="122"/>
        <v>-8.6999999999999938E-2</v>
      </c>
      <c r="T212" s="10">
        <f t="shared" si="115"/>
        <v>3966351.8586284043</v>
      </c>
      <c r="U212" s="10">
        <f t="shared" si="123"/>
        <v>7268650.8329572659</v>
      </c>
      <c r="V212" s="10">
        <f t="shared" si="116"/>
        <v>1000</v>
      </c>
      <c r="W212" s="10">
        <f t="shared" si="117"/>
        <v>682105.61333534098</v>
      </c>
      <c r="X212" s="9">
        <f t="shared" si="102"/>
        <v>4.5597130087202142</v>
      </c>
      <c r="Y212" s="9">
        <f t="shared" si="120"/>
        <v>33147.521471888984</v>
      </c>
      <c r="AA212" s="10">
        <f t="shared" si="103"/>
        <v>7542.4257517795395</v>
      </c>
      <c r="AB212" s="10">
        <f t="shared" si="121"/>
        <v>1531112.4276112437</v>
      </c>
      <c r="AC212" s="23"/>
      <c r="AD212" s="25">
        <f t="shared" si="104"/>
        <v>-7542.4257517795395</v>
      </c>
      <c r="AE212" s="25">
        <f t="shared" si="105"/>
        <v>-7542.4257517795395</v>
      </c>
      <c r="AF212" s="25">
        <f t="shared" si="106"/>
        <v>0</v>
      </c>
      <c r="AG212" s="25">
        <f t="shared" si="107"/>
        <v>0</v>
      </c>
      <c r="AH212" s="25">
        <f t="shared" si="108"/>
        <v>0</v>
      </c>
      <c r="AI212" s="25">
        <f t="shared" si="109"/>
        <v>0</v>
      </c>
      <c r="AJ212" s="25">
        <f t="shared" si="110"/>
        <v>0</v>
      </c>
      <c r="AK212" s="25">
        <f t="shared" si="111"/>
        <v>0</v>
      </c>
      <c r="AL212" s="25">
        <f t="shared" si="112"/>
        <v>0</v>
      </c>
      <c r="AM212" s="25">
        <f t="shared" si="113"/>
        <v>0</v>
      </c>
    </row>
    <row r="213" spans="1:39" x14ac:dyDescent="0.3">
      <c r="A213" s="4">
        <f t="shared" si="118"/>
        <v>204</v>
      </c>
      <c r="B213">
        <v>237.51494840329175</v>
      </c>
      <c r="C213" s="5">
        <f t="shared" si="94"/>
        <v>107</v>
      </c>
      <c r="D213" s="6">
        <f t="shared" si="114"/>
        <v>8.2999999999999893E-2</v>
      </c>
      <c r="E213" s="7">
        <f t="shared" si="95"/>
        <v>1305244.7787964977</v>
      </c>
      <c r="F213" s="7">
        <f t="shared" si="96"/>
        <v>684315.55657928484</v>
      </c>
      <c r="G213" s="7">
        <f t="shared" si="97"/>
        <v>0</v>
      </c>
      <c r="H213" s="7">
        <f t="shared" si="93"/>
        <v>100000</v>
      </c>
      <c r="I213" s="7">
        <f t="shared" si="98"/>
        <v>684315.55657928484</v>
      </c>
      <c r="J213" s="14"/>
      <c r="K213" s="18"/>
      <c r="L213" s="7">
        <f t="shared" si="99"/>
        <v>0</v>
      </c>
      <c r="M213" s="7">
        <f t="shared" si="100"/>
        <v>0</v>
      </c>
      <c r="N213" s="14"/>
      <c r="O213" s="13"/>
      <c r="P213" s="7">
        <f t="shared" si="101"/>
        <v>578774.12165365473</v>
      </c>
      <c r="Q213" s="12">
        <f t="shared" si="119"/>
        <v>203</v>
      </c>
      <c r="R213" s="9">
        <v>237.51494840329175</v>
      </c>
      <c r="S213" s="11">
        <f t="shared" si="122"/>
        <v>8.2999999999999893E-2</v>
      </c>
      <c r="T213" s="10">
        <f t="shared" si="115"/>
        <v>4007010.0700833523</v>
      </c>
      <c r="U213" s="10">
        <f t="shared" si="123"/>
        <v>7873031.8520927187</v>
      </c>
      <c r="V213" s="10">
        <f t="shared" si="116"/>
        <v>1000</v>
      </c>
      <c r="W213" s="10">
        <f t="shared" si="117"/>
        <v>683105.61333534098</v>
      </c>
      <c r="X213" s="9">
        <f t="shared" si="102"/>
        <v>4.2102613192245748</v>
      </c>
      <c r="Y213" s="9">
        <f t="shared" si="120"/>
        <v>33151.731733208209</v>
      </c>
      <c r="AA213" s="10">
        <f t="shared" si="103"/>
        <v>7542.4257517795395</v>
      </c>
      <c r="AB213" s="10">
        <f t="shared" si="121"/>
        <v>1538654.8533630231</v>
      </c>
      <c r="AC213" s="23"/>
      <c r="AD213" s="25">
        <f t="shared" si="104"/>
        <v>-7542.4257517795395</v>
      </c>
      <c r="AE213" s="25">
        <f t="shared" si="105"/>
        <v>-7542.4257517795395</v>
      </c>
      <c r="AF213" s="25">
        <f t="shared" si="106"/>
        <v>0</v>
      </c>
      <c r="AG213" s="25">
        <f t="shared" si="107"/>
        <v>0</v>
      </c>
      <c r="AH213" s="25">
        <f t="shared" si="108"/>
        <v>0</v>
      </c>
      <c r="AI213" s="25">
        <f t="shared" si="109"/>
        <v>0</v>
      </c>
      <c r="AJ213" s="25">
        <f t="shared" si="110"/>
        <v>0</v>
      </c>
      <c r="AK213" s="25">
        <f t="shared" si="111"/>
        <v>0</v>
      </c>
      <c r="AL213" s="25">
        <f t="shared" si="112"/>
        <v>0</v>
      </c>
      <c r="AM213" s="25">
        <f t="shared" si="113"/>
        <v>0</v>
      </c>
    </row>
    <row r="214" spans="1:39" x14ac:dyDescent="0.3">
      <c r="A214" s="4">
        <f t="shared" si="118"/>
        <v>205</v>
      </c>
      <c r="B214">
        <v>260.31638345000778</v>
      </c>
      <c r="C214" s="5">
        <f t="shared" si="94"/>
        <v>108</v>
      </c>
      <c r="D214" s="6">
        <f t="shared" si="114"/>
        <v>9.6000000000000058E-2</v>
      </c>
      <c r="E214" s="7">
        <f t="shared" si="95"/>
        <v>1323727.0979195132</v>
      </c>
      <c r="F214" s="7">
        <f t="shared" si="96"/>
        <v>750009.85001089622</v>
      </c>
      <c r="G214" s="7">
        <f t="shared" si="97"/>
        <v>0</v>
      </c>
      <c r="H214" s="7">
        <f t="shared" si="93"/>
        <v>100000</v>
      </c>
      <c r="I214" s="7">
        <f t="shared" si="98"/>
        <v>750009.85001089622</v>
      </c>
      <c r="J214" s="14"/>
      <c r="K214" s="18"/>
      <c r="L214" s="7">
        <f t="shared" si="99"/>
        <v>0</v>
      </c>
      <c r="M214" s="7">
        <f t="shared" si="100"/>
        <v>0</v>
      </c>
      <c r="N214" s="14"/>
      <c r="O214" s="13"/>
      <c r="P214" s="7">
        <f t="shared" si="101"/>
        <v>634336.43733240559</v>
      </c>
      <c r="Q214" s="12">
        <f t="shared" si="119"/>
        <v>204</v>
      </c>
      <c r="R214" s="9">
        <v>260.31638345000778</v>
      </c>
      <c r="S214" s="11">
        <f t="shared" si="122"/>
        <v>9.6000000000000058E-2</v>
      </c>
      <c r="T214" s="10">
        <f t="shared" si="115"/>
        <v>4048007.0999670909</v>
      </c>
      <c r="U214" s="10">
        <f t="shared" si="123"/>
        <v>8629938.9098936208</v>
      </c>
      <c r="V214" s="10">
        <f t="shared" si="116"/>
        <v>1000</v>
      </c>
      <c r="W214" s="10">
        <f t="shared" si="117"/>
        <v>684105.61333534098</v>
      </c>
      <c r="X214" s="9">
        <f t="shared" si="102"/>
        <v>3.8414793058618382</v>
      </c>
      <c r="Y214" s="9">
        <f t="shared" si="120"/>
        <v>33155.573212514071</v>
      </c>
      <c r="AA214" s="10">
        <f t="shared" si="103"/>
        <v>7542.4257517795395</v>
      </c>
      <c r="AB214" s="10">
        <f t="shared" si="121"/>
        <v>1546197.2791148026</v>
      </c>
      <c r="AC214" s="23"/>
      <c r="AD214" s="25">
        <f t="shared" si="104"/>
        <v>-7542.4257517795395</v>
      </c>
      <c r="AE214" s="25">
        <f t="shared" si="105"/>
        <v>-7542.4257517795395</v>
      </c>
      <c r="AF214" s="25">
        <f t="shared" si="106"/>
        <v>0</v>
      </c>
      <c r="AG214" s="25">
        <f t="shared" si="107"/>
        <v>0</v>
      </c>
      <c r="AH214" s="25">
        <f t="shared" si="108"/>
        <v>0</v>
      </c>
      <c r="AI214" s="25">
        <f t="shared" si="109"/>
        <v>0</v>
      </c>
      <c r="AJ214" s="25">
        <f t="shared" si="110"/>
        <v>0</v>
      </c>
      <c r="AK214" s="25">
        <f t="shared" si="111"/>
        <v>0</v>
      </c>
      <c r="AL214" s="25">
        <f t="shared" si="112"/>
        <v>0</v>
      </c>
      <c r="AM214" s="25">
        <f t="shared" si="113"/>
        <v>0</v>
      </c>
    </row>
    <row r="215" spans="1:39" x14ac:dyDescent="0.3">
      <c r="A215" s="4">
        <f t="shared" si="118"/>
        <v>206</v>
      </c>
      <c r="B215">
        <v>267.34492580315799</v>
      </c>
      <c r="C215" s="5">
        <f t="shared" si="94"/>
        <v>109</v>
      </c>
      <c r="D215" s="6">
        <f t="shared" si="114"/>
        <v>2.7000000000000017E-2</v>
      </c>
      <c r="E215" s="7">
        <f t="shared" si="95"/>
        <v>1342363.4363685525</v>
      </c>
      <c r="F215" s="7">
        <f t="shared" si="96"/>
        <v>770260.11596119031</v>
      </c>
      <c r="G215" s="7">
        <f t="shared" si="97"/>
        <v>0</v>
      </c>
      <c r="H215" s="7">
        <f t="shared" ref="H215:H278" si="124">IF(C215="NA","NA",IF(H214="NA",G215,H214+G215))</f>
        <v>100000</v>
      </c>
      <c r="I215" s="7">
        <f t="shared" si="98"/>
        <v>770260.11596119031</v>
      </c>
      <c r="J215" s="14"/>
      <c r="K215" s="18"/>
      <c r="L215" s="7">
        <f t="shared" si="99"/>
        <v>0</v>
      </c>
      <c r="M215" s="7">
        <f t="shared" si="100"/>
        <v>0</v>
      </c>
      <c r="N215" s="14"/>
      <c r="O215" s="13"/>
      <c r="P215" s="7">
        <f t="shared" si="101"/>
        <v>651463.52114038053</v>
      </c>
      <c r="Q215" s="12">
        <f t="shared" si="119"/>
        <v>205</v>
      </c>
      <c r="R215" s="9">
        <v>267.34492580315799</v>
      </c>
      <c r="S215" s="11">
        <f t="shared" si="122"/>
        <v>2.7000000000000017E-2</v>
      </c>
      <c r="T215" s="10">
        <f t="shared" si="115"/>
        <v>4089345.7717665266</v>
      </c>
      <c r="U215" s="10">
        <f t="shared" si="123"/>
        <v>8863974.2604607474</v>
      </c>
      <c r="V215" s="10">
        <f t="shared" si="116"/>
        <v>1000</v>
      </c>
      <c r="W215" s="10">
        <f t="shared" si="117"/>
        <v>685105.61333534098</v>
      </c>
      <c r="X215" s="9">
        <f t="shared" si="102"/>
        <v>3.7404861790280801</v>
      </c>
      <c r="Y215" s="9">
        <f t="shared" si="120"/>
        <v>33159.313698693099</v>
      </c>
      <c r="AA215" s="10">
        <f t="shared" si="103"/>
        <v>7542.4257517795395</v>
      </c>
      <c r="AB215" s="10">
        <f t="shared" si="121"/>
        <v>1553739.7048665821</v>
      </c>
      <c r="AC215" s="23"/>
      <c r="AD215" s="25">
        <f t="shared" si="104"/>
        <v>-7542.4257517795395</v>
      </c>
      <c r="AE215" s="25">
        <f t="shared" si="105"/>
        <v>-7542.4257517795395</v>
      </c>
      <c r="AF215" s="25">
        <f t="shared" si="106"/>
        <v>0</v>
      </c>
      <c r="AG215" s="25">
        <f t="shared" si="107"/>
        <v>0</v>
      </c>
      <c r="AH215" s="25">
        <f t="shared" si="108"/>
        <v>0</v>
      </c>
      <c r="AI215" s="25">
        <f t="shared" si="109"/>
        <v>0</v>
      </c>
      <c r="AJ215" s="25">
        <f t="shared" si="110"/>
        <v>0</v>
      </c>
      <c r="AK215" s="25">
        <f t="shared" si="111"/>
        <v>0</v>
      </c>
      <c r="AL215" s="25">
        <f t="shared" si="112"/>
        <v>0</v>
      </c>
      <c r="AM215" s="25">
        <f t="shared" si="113"/>
        <v>0</v>
      </c>
    </row>
    <row r="216" spans="1:39" x14ac:dyDescent="0.3">
      <c r="A216" s="4">
        <f t="shared" si="118"/>
        <v>207</v>
      </c>
      <c r="B216">
        <v>259.32457802906322</v>
      </c>
      <c r="C216" s="5">
        <f t="shared" si="94"/>
        <v>110</v>
      </c>
      <c r="D216" s="6">
        <f t="shared" si="114"/>
        <v>-3.0000000000000124E-2</v>
      </c>
      <c r="E216" s="7">
        <f t="shared" si="95"/>
        <v>1361155.0776380021</v>
      </c>
      <c r="F216" s="7">
        <f t="shared" si="96"/>
        <v>747152.31248235446</v>
      </c>
      <c r="G216" s="7">
        <f t="shared" si="97"/>
        <v>0</v>
      </c>
      <c r="H216" s="7">
        <f t="shared" si="124"/>
        <v>100000</v>
      </c>
      <c r="I216" s="7">
        <f t="shared" si="98"/>
        <v>747152.31248235446</v>
      </c>
      <c r="J216" s="14"/>
      <c r="K216" s="18"/>
      <c r="L216" s="7">
        <f t="shared" si="99"/>
        <v>0</v>
      </c>
      <c r="M216" s="7">
        <f t="shared" si="100"/>
        <v>0</v>
      </c>
      <c r="N216" s="14"/>
      <c r="O216" s="13"/>
      <c r="P216" s="7">
        <f t="shared" si="101"/>
        <v>631919.61550616904</v>
      </c>
      <c r="Q216" s="12">
        <f t="shared" si="119"/>
        <v>206</v>
      </c>
      <c r="R216" s="9">
        <v>259.32457802906322</v>
      </c>
      <c r="S216" s="11">
        <f t="shared" si="122"/>
        <v>-3.0000000000000124E-2</v>
      </c>
      <c r="T216" s="10">
        <f t="shared" si="115"/>
        <v>4131028.9324976266</v>
      </c>
      <c r="U216" s="10">
        <f t="shared" si="123"/>
        <v>8599025.0326469243</v>
      </c>
      <c r="V216" s="10">
        <f t="shared" si="116"/>
        <v>1000</v>
      </c>
      <c r="W216" s="10">
        <f t="shared" si="117"/>
        <v>686105.61333534098</v>
      </c>
      <c r="X216" s="9">
        <f t="shared" si="102"/>
        <v>3.8561713185856501</v>
      </c>
      <c r="Y216" s="9">
        <f t="shared" si="120"/>
        <v>33163.169870011683</v>
      </c>
      <c r="AA216" s="10">
        <f t="shared" si="103"/>
        <v>7542.4257517795395</v>
      </c>
      <c r="AB216" s="10">
        <f t="shared" si="121"/>
        <v>1561282.1306183615</v>
      </c>
      <c r="AC216" s="23"/>
      <c r="AD216" s="25">
        <f t="shared" si="104"/>
        <v>-7542.4257517795395</v>
      </c>
      <c r="AE216" s="25">
        <f t="shared" si="105"/>
        <v>-7542.4257517795395</v>
      </c>
      <c r="AF216" s="25">
        <f t="shared" si="106"/>
        <v>0</v>
      </c>
      <c r="AG216" s="25">
        <f t="shared" si="107"/>
        <v>0</v>
      </c>
      <c r="AH216" s="25">
        <f t="shared" si="108"/>
        <v>0</v>
      </c>
      <c r="AI216" s="25">
        <f t="shared" si="109"/>
        <v>0</v>
      </c>
      <c r="AJ216" s="25">
        <f t="shared" si="110"/>
        <v>0</v>
      </c>
      <c r="AK216" s="25">
        <f t="shared" si="111"/>
        <v>0</v>
      </c>
      <c r="AL216" s="25">
        <f t="shared" si="112"/>
        <v>0</v>
      </c>
      <c r="AM216" s="25">
        <f t="shared" si="113"/>
        <v>0</v>
      </c>
    </row>
    <row r="217" spans="1:39" x14ac:dyDescent="0.3">
      <c r="A217" s="4">
        <f t="shared" si="118"/>
        <v>208</v>
      </c>
      <c r="B217">
        <v>289.1469045024055</v>
      </c>
      <c r="C217" s="5">
        <f t="shared" si="94"/>
        <v>111</v>
      </c>
      <c r="D217" s="6">
        <f t="shared" si="114"/>
        <v>0.11500000000000006</v>
      </c>
      <c r="E217" s="7">
        <f t="shared" si="95"/>
        <v>1380103.3159180295</v>
      </c>
      <c r="F217" s="7">
        <f t="shared" si="96"/>
        <v>833074.82841782516</v>
      </c>
      <c r="G217" s="7">
        <f t="shared" si="97"/>
        <v>0</v>
      </c>
      <c r="H217" s="7">
        <f t="shared" si="124"/>
        <v>100000</v>
      </c>
      <c r="I217" s="7">
        <f t="shared" si="98"/>
        <v>833074.82841782516</v>
      </c>
      <c r="J217" s="14"/>
      <c r="K217" s="18"/>
      <c r="L217" s="7">
        <f t="shared" si="99"/>
        <v>0</v>
      </c>
      <c r="M217" s="7">
        <f t="shared" si="100"/>
        <v>0</v>
      </c>
      <c r="N217" s="14"/>
      <c r="O217" s="13"/>
      <c r="P217" s="7">
        <f t="shared" si="101"/>
        <v>704590.3712893785</v>
      </c>
      <c r="Q217" s="12">
        <f t="shared" si="119"/>
        <v>207</v>
      </c>
      <c r="R217" s="9">
        <v>289.1469045024055</v>
      </c>
      <c r="S217" s="11">
        <f t="shared" si="122"/>
        <v>0.11500000000000006</v>
      </c>
      <c r="T217" s="10">
        <f t="shared" si="115"/>
        <v>4173059.452901484</v>
      </c>
      <c r="U217" s="10">
        <f t="shared" si="123"/>
        <v>9589027.9114013202</v>
      </c>
      <c r="V217" s="10">
        <f t="shared" si="116"/>
        <v>1000</v>
      </c>
      <c r="W217" s="10">
        <f t="shared" si="117"/>
        <v>687105.61333534098</v>
      </c>
      <c r="X217" s="9">
        <f t="shared" si="102"/>
        <v>3.4584496130813003</v>
      </c>
      <c r="Y217" s="9">
        <f t="shared" si="120"/>
        <v>33166.628319624768</v>
      </c>
      <c r="AA217" s="10">
        <f t="shared" si="103"/>
        <v>7542.4257517795395</v>
      </c>
      <c r="AB217" s="10">
        <f t="shared" si="121"/>
        <v>1568824.556370141</v>
      </c>
      <c r="AC217" s="23"/>
      <c r="AD217" s="25">
        <f t="shared" si="104"/>
        <v>-7542.4257517795395</v>
      </c>
      <c r="AE217" s="25">
        <f t="shared" si="105"/>
        <v>-7542.4257517795395</v>
      </c>
      <c r="AF217" s="25">
        <f t="shared" si="106"/>
        <v>0</v>
      </c>
      <c r="AG217" s="25">
        <f t="shared" si="107"/>
        <v>0</v>
      </c>
      <c r="AH217" s="25">
        <f t="shared" si="108"/>
        <v>0</v>
      </c>
      <c r="AI217" s="25">
        <f t="shared" si="109"/>
        <v>0</v>
      </c>
      <c r="AJ217" s="25">
        <f t="shared" si="110"/>
        <v>0</v>
      </c>
      <c r="AK217" s="25">
        <f t="shared" si="111"/>
        <v>0</v>
      </c>
      <c r="AL217" s="25">
        <f t="shared" si="112"/>
        <v>0</v>
      </c>
      <c r="AM217" s="25">
        <f t="shared" si="113"/>
        <v>0</v>
      </c>
    </row>
    <row r="218" spans="1:39" x14ac:dyDescent="0.3">
      <c r="A218" s="4">
        <f t="shared" si="118"/>
        <v>209</v>
      </c>
      <c r="B218">
        <v>281.33993808084057</v>
      </c>
      <c r="C218" s="5">
        <f t="shared" si="94"/>
        <v>112</v>
      </c>
      <c r="D218" s="6">
        <f t="shared" si="114"/>
        <v>-2.6999999999999958E-2</v>
      </c>
      <c r="E218" s="7">
        <f t="shared" si="95"/>
        <v>1399209.4561837243</v>
      </c>
      <c r="F218" s="7">
        <f t="shared" si="96"/>
        <v>810581.808050544</v>
      </c>
      <c r="G218" s="7">
        <f t="shared" si="97"/>
        <v>0</v>
      </c>
      <c r="H218" s="7">
        <f t="shared" si="124"/>
        <v>100000</v>
      </c>
      <c r="I218" s="7">
        <f t="shared" si="98"/>
        <v>810581.808050544</v>
      </c>
      <c r="J218" s="14"/>
      <c r="K218" s="18"/>
      <c r="L218" s="7">
        <f t="shared" si="99"/>
        <v>0</v>
      </c>
      <c r="M218" s="7">
        <f t="shared" si="100"/>
        <v>0</v>
      </c>
      <c r="N218" s="14"/>
      <c r="O218" s="13"/>
      <c r="P218" s="7">
        <f t="shared" si="101"/>
        <v>685566.43126456533</v>
      </c>
      <c r="Q218" s="12">
        <f t="shared" si="119"/>
        <v>208</v>
      </c>
      <c r="R218" s="9">
        <v>281.33993808084057</v>
      </c>
      <c r="S218" s="11">
        <f t="shared" si="122"/>
        <v>-2.6999999999999958E-2</v>
      </c>
      <c r="T218" s="10">
        <f t="shared" si="115"/>
        <v>4215440.2276420407</v>
      </c>
      <c r="U218" s="10">
        <f t="shared" si="123"/>
        <v>9331097.1577934846</v>
      </c>
      <c r="V218" s="10">
        <f t="shared" si="116"/>
        <v>1000</v>
      </c>
      <c r="W218" s="10">
        <f t="shared" si="117"/>
        <v>688105.61333534098</v>
      </c>
      <c r="X218" s="9">
        <f t="shared" si="102"/>
        <v>3.5544189240301134</v>
      </c>
      <c r="Y218" s="9">
        <f t="shared" si="120"/>
        <v>33170.1827385488</v>
      </c>
      <c r="AA218" s="10">
        <f t="shared" si="103"/>
        <v>7542.4257517795395</v>
      </c>
      <c r="AB218" s="10">
        <f t="shared" si="121"/>
        <v>1576366.9821219204</v>
      </c>
      <c r="AC218" s="23"/>
      <c r="AD218" s="25">
        <f t="shared" si="104"/>
        <v>-7542.4257517795395</v>
      </c>
      <c r="AE218" s="25">
        <f t="shared" si="105"/>
        <v>-7542.4257517795395</v>
      </c>
      <c r="AF218" s="25">
        <f t="shared" si="106"/>
        <v>0</v>
      </c>
      <c r="AG218" s="25">
        <f t="shared" si="107"/>
        <v>0</v>
      </c>
      <c r="AH218" s="25">
        <f t="shared" si="108"/>
        <v>0</v>
      </c>
      <c r="AI218" s="25">
        <f t="shared" si="109"/>
        <v>0</v>
      </c>
      <c r="AJ218" s="25">
        <f t="shared" si="110"/>
        <v>0</v>
      </c>
      <c r="AK218" s="25">
        <f t="shared" si="111"/>
        <v>0</v>
      </c>
      <c r="AL218" s="25">
        <f t="shared" si="112"/>
        <v>0</v>
      </c>
      <c r="AM218" s="25">
        <f t="shared" si="113"/>
        <v>0</v>
      </c>
    </row>
    <row r="219" spans="1:39" x14ac:dyDescent="0.3">
      <c r="A219" s="4">
        <f t="shared" si="118"/>
        <v>210</v>
      </c>
      <c r="B219">
        <v>319.32082972175402</v>
      </c>
      <c r="C219" s="5">
        <f t="shared" si="94"/>
        <v>113</v>
      </c>
      <c r="D219" s="6">
        <f t="shared" si="114"/>
        <v>0.13499999999999993</v>
      </c>
      <c r="E219" s="7">
        <f t="shared" si="95"/>
        <v>1418474.8142849661</v>
      </c>
      <c r="F219" s="7">
        <f t="shared" si="96"/>
        <v>920010.35213736747</v>
      </c>
      <c r="G219" s="7">
        <f t="shared" si="97"/>
        <v>0</v>
      </c>
      <c r="H219" s="7">
        <f t="shared" si="124"/>
        <v>100000</v>
      </c>
      <c r="I219" s="7">
        <f t="shared" si="98"/>
        <v>920010.35213736747</v>
      </c>
      <c r="J219" s="14"/>
      <c r="K219" s="18"/>
      <c r="L219" s="7">
        <f t="shared" si="99"/>
        <v>0</v>
      </c>
      <c r="M219" s="7">
        <f t="shared" si="100"/>
        <v>0</v>
      </c>
      <c r="N219" s="14"/>
      <c r="O219" s="13"/>
      <c r="P219" s="7">
        <f t="shared" si="101"/>
        <v>778117.89948528167</v>
      </c>
      <c r="Q219" s="12">
        <f t="shared" si="119"/>
        <v>209</v>
      </c>
      <c r="R219" s="9">
        <v>319.32082972175402</v>
      </c>
      <c r="S219" s="11">
        <f t="shared" si="122"/>
        <v>0.13499999999999993</v>
      </c>
      <c r="T219" s="10">
        <f t="shared" si="115"/>
        <v>4258174.1755054351</v>
      </c>
      <c r="U219" s="10">
        <f t="shared" si="123"/>
        <v>10591930.274095606</v>
      </c>
      <c r="V219" s="10">
        <f t="shared" si="116"/>
        <v>1000</v>
      </c>
      <c r="W219" s="10">
        <f t="shared" si="117"/>
        <v>689105.61333534098</v>
      </c>
      <c r="X219" s="9">
        <f t="shared" si="102"/>
        <v>3.1316466291014216</v>
      </c>
      <c r="Y219" s="9">
        <f t="shared" si="120"/>
        <v>33173.314385177902</v>
      </c>
      <c r="AA219" s="10">
        <f t="shared" si="103"/>
        <v>7542.4257517795395</v>
      </c>
      <c r="AB219" s="10">
        <f t="shared" si="121"/>
        <v>1583909.4078736999</v>
      </c>
      <c r="AC219" s="23"/>
      <c r="AD219" s="25">
        <f t="shared" si="104"/>
        <v>-7542.4257517795395</v>
      </c>
      <c r="AE219" s="25">
        <f t="shared" si="105"/>
        <v>-7542.4257517795395</v>
      </c>
      <c r="AF219" s="25">
        <f t="shared" si="106"/>
        <v>0</v>
      </c>
      <c r="AG219" s="25">
        <f t="shared" si="107"/>
        <v>0</v>
      </c>
      <c r="AH219" s="25">
        <f t="shared" si="108"/>
        <v>0</v>
      </c>
      <c r="AI219" s="25">
        <f t="shared" si="109"/>
        <v>0</v>
      </c>
      <c r="AJ219" s="25">
        <f t="shared" si="110"/>
        <v>0</v>
      </c>
      <c r="AK219" s="25">
        <f t="shared" si="111"/>
        <v>0</v>
      </c>
      <c r="AL219" s="25">
        <f t="shared" si="112"/>
        <v>0</v>
      </c>
      <c r="AM219" s="25">
        <f t="shared" si="113"/>
        <v>0</v>
      </c>
    </row>
    <row r="220" spans="1:39" x14ac:dyDescent="0.3">
      <c r="A220" s="4">
        <f t="shared" si="118"/>
        <v>211</v>
      </c>
      <c r="B220">
        <v>326.98452963507611</v>
      </c>
      <c r="C220" s="5">
        <f t="shared" si="94"/>
        <v>114</v>
      </c>
      <c r="D220" s="6">
        <f t="shared" si="114"/>
        <v>2.3999999999999983E-2</v>
      </c>
      <c r="E220" s="7">
        <f t="shared" si="95"/>
        <v>1437900.7170370524</v>
      </c>
      <c r="F220" s="7">
        <f t="shared" si="96"/>
        <v>942090.6005886643</v>
      </c>
      <c r="G220" s="7">
        <f t="shared" si="97"/>
        <v>0</v>
      </c>
      <c r="H220" s="7">
        <f t="shared" si="124"/>
        <v>100000</v>
      </c>
      <c r="I220" s="7">
        <f t="shared" si="98"/>
        <v>942090.6005886643</v>
      </c>
      <c r="J220" s="14"/>
      <c r="K220" s="18"/>
      <c r="L220" s="7">
        <f t="shared" si="99"/>
        <v>0</v>
      </c>
      <c r="M220" s="7">
        <f t="shared" si="100"/>
        <v>0</v>
      </c>
      <c r="N220" s="14"/>
      <c r="O220" s="13"/>
      <c r="P220" s="7">
        <f t="shared" si="101"/>
        <v>796792.72907292843</v>
      </c>
      <c r="Q220" s="12">
        <f t="shared" si="119"/>
        <v>210</v>
      </c>
      <c r="R220" s="9">
        <v>326.98452963507611</v>
      </c>
      <c r="S220" s="11">
        <f t="shared" si="122"/>
        <v>2.3999999999999983E-2</v>
      </c>
      <c r="T220" s="10">
        <f t="shared" si="115"/>
        <v>4301264.2396010254</v>
      </c>
      <c r="U220" s="10">
        <f t="shared" si="123"/>
        <v>10847160.600673901</v>
      </c>
      <c r="V220" s="10">
        <f t="shared" si="116"/>
        <v>1000</v>
      </c>
      <c r="W220" s="10">
        <f t="shared" si="117"/>
        <v>690105.61333534098</v>
      </c>
      <c r="X220" s="9">
        <f t="shared" si="102"/>
        <v>3.0582486612318571</v>
      </c>
      <c r="Y220" s="9">
        <f t="shared" si="120"/>
        <v>33176.372633839135</v>
      </c>
      <c r="AA220" s="10">
        <f t="shared" si="103"/>
        <v>7542.4257517795395</v>
      </c>
      <c r="AB220" s="10">
        <f t="shared" si="121"/>
        <v>1591451.8336254794</v>
      </c>
      <c r="AC220" s="23"/>
      <c r="AD220" s="25">
        <f t="shared" si="104"/>
        <v>-7542.4257517795395</v>
      </c>
      <c r="AE220" s="25">
        <f t="shared" si="105"/>
        <v>-7542.4257517795395</v>
      </c>
      <c r="AF220" s="25">
        <f t="shared" si="106"/>
        <v>0</v>
      </c>
      <c r="AG220" s="25">
        <f t="shared" si="107"/>
        <v>0</v>
      </c>
      <c r="AH220" s="25">
        <f t="shared" si="108"/>
        <v>0</v>
      </c>
      <c r="AI220" s="25">
        <f t="shared" si="109"/>
        <v>0</v>
      </c>
      <c r="AJ220" s="25">
        <f t="shared" si="110"/>
        <v>0</v>
      </c>
      <c r="AK220" s="25">
        <f t="shared" si="111"/>
        <v>0</v>
      </c>
      <c r="AL220" s="25">
        <f t="shared" si="112"/>
        <v>0</v>
      </c>
      <c r="AM220" s="25">
        <f t="shared" si="113"/>
        <v>0</v>
      </c>
    </row>
    <row r="221" spans="1:39" x14ac:dyDescent="0.3">
      <c r="A221" s="4">
        <f t="shared" si="118"/>
        <v>212</v>
      </c>
      <c r="B221">
        <v>295.92099931974388</v>
      </c>
      <c r="C221" s="5">
        <f t="shared" si="94"/>
        <v>115</v>
      </c>
      <c r="D221" s="6">
        <f t="shared" si="114"/>
        <v>-9.5000000000000001E-2</v>
      </c>
      <c r="E221" s="7">
        <f t="shared" si="95"/>
        <v>1457488.5023120719</v>
      </c>
      <c r="F221" s="7">
        <f t="shared" si="96"/>
        <v>852591.99353274121</v>
      </c>
      <c r="G221" s="7">
        <f t="shared" si="97"/>
        <v>0</v>
      </c>
      <c r="H221" s="7">
        <f t="shared" si="124"/>
        <v>100000</v>
      </c>
      <c r="I221" s="7">
        <f t="shared" si="98"/>
        <v>852591.99353274121</v>
      </c>
      <c r="J221" s="14"/>
      <c r="K221" s="18"/>
      <c r="L221" s="7">
        <f t="shared" si="99"/>
        <v>0</v>
      </c>
      <c r="M221" s="7">
        <f t="shared" si="100"/>
        <v>0</v>
      </c>
      <c r="N221" s="14"/>
      <c r="O221" s="13"/>
      <c r="P221" s="7">
        <f t="shared" si="101"/>
        <v>721097.41981100023</v>
      </c>
      <c r="Q221" s="12">
        <f t="shared" si="119"/>
        <v>211</v>
      </c>
      <c r="R221" s="9">
        <v>295.92099931974388</v>
      </c>
      <c r="S221" s="11">
        <f t="shared" si="122"/>
        <v>-9.5000000000000001E-2</v>
      </c>
      <c r="T221" s="10">
        <f t="shared" si="115"/>
        <v>4344713.387564077</v>
      </c>
      <c r="U221" s="10">
        <f t="shared" si="123"/>
        <v>9817585.3436098807</v>
      </c>
      <c r="V221" s="10">
        <f t="shared" si="116"/>
        <v>1000</v>
      </c>
      <c r="W221" s="10">
        <f t="shared" si="117"/>
        <v>691105.61333534098</v>
      </c>
      <c r="X221" s="9">
        <f t="shared" si="102"/>
        <v>3.3792802886539857</v>
      </c>
      <c r="Y221" s="9">
        <f t="shared" si="120"/>
        <v>33179.751914127788</v>
      </c>
      <c r="AA221" s="10">
        <f t="shared" si="103"/>
        <v>7542.4257517795395</v>
      </c>
      <c r="AB221" s="10">
        <f t="shared" si="121"/>
        <v>1598994.2593772588</v>
      </c>
      <c r="AC221" s="23"/>
      <c r="AD221" s="25">
        <f t="shared" si="104"/>
        <v>-7542.4257517795395</v>
      </c>
      <c r="AE221" s="25">
        <f t="shared" si="105"/>
        <v>-7542.4257517795395</v>
      </c>
      <c r="AF221" s="25">
        <f t="shared" si="106"/>
        <v>0</v>
      </c>
      <c r="AG221" s="25">
        <f t="shared" si="107"/>
        <v>0</v>
      </c>
      <c r="AH221" s="25">
        <f t="shared" si="108"/>
        <v>0</v>
      </c>
      <c r="AI221" s="25">
        <f t="shared" si="109"/>
        <v>0</v>
      </c>
      <c r="AJ221" s="25">
        <f t="shared" si="110"/>
        <v>0</v>
      </c>
      <c r="AK221" s="25">
        <f t="shared" si="111"/>
        <v>0</v>
      </c>
      <c r="AL221" s="25">
        <f t="shared" si="112"/>
        <v>0</v>
      </c>
      <c r="AM221" s="25">
        <f t="shared" si="113"/>
        <v>0</v>
      </c>
    </row>
    <row r="222" spans="1:39" x14ac:dyDescent="0.3">
      <c r="A222" s="4">
        <f t="shared" si="118"/>
        <v>213</v>
      </c>
      <c r="B222">
        <v>300.95165630817951</v>
      </c>
      <c r="C222" s="5">
        <f t="shared" si="94"/>
        <v>116</v>
      </c>
      <c r="D222" s="6">
        <f t="shared" si="114"/>
        <v>1.6999999999999925E-2</v>
      </c>
      <c r="E222" s="7">
        <f t="shared" si="95"/>
        <v>1477239.5191310495</v>
      </c>
      <c r="F222" s="7">
        <f t="shared" si="96"/>
        <v>867086.05742279778</v>
      </c>
      <c r="G222" s="7">
        <f t="shared" si="97"/>
        <v>0</v>
      </c>
      <c r="H222" s="7">
        <f t="shared" si="124"/>
        <v>100000</v>
      </c>
      <c r="I222" s="7">
        <f t="shared" si="98"/>
        <v>867086.05742279778</v>
      </c>
      <c r="J222" s="14"/>
      <c r="K222" s="18"/>
      <c r="L222" s="7">
        <f t="shared" si="99"/>
        <v>0</v>
      </c>
      <c r="M222" s="7">
        <f t="shared" si="100"/>
        <v>0</v>
      </c>
      <c r="N222" s="14"/>
      <c r="O222" s="13"/>
      <c r="P222" s="7">
        <f t="shared" si="101"/>
        <v>733356.07594778715</v>
      </c>
      <c r="Q222" s="12">
        <f t="shared" si="119"/>
        <v>212</v>
      </c>
      <c r="R222" s="9">
        <v>300.95165630817951</v>
      </c>
      <c r="S222" s="11">
        <f t="shared" si="122"/>
        <v>1.6999999999999925E-2</v>
      </c>
      <c r="T222" s="10">
        <f t="shared" si="115"/>
        <v>4388524.6117601544</v>
      </c>
      <c r="U222" s="10">
        <f t="shared" si="123"/>
        <v>9985501.2944512479</v>
      </c>
      <c r="V222" s="10">
        <f t="shared" si="116"/>
        <v>1000</v>
      </c>
      <c r="W222" s="10">
        <f t="shared" si="117"/>
        <v>692105.61333534098</v>
      </c>
      <c r="X222" s="9">
        <f t="shared" si="102"/>
        <v>3.3227928108692093</v>
      </c>
      <c r="Y222" s="9">
        <f t="shared" si="120"/>
        <v>33183.074706938656</v>
      </c>
      <c r="AA222" s="10">
        <f t="shared" si="103"/>
        <v>7542.4257517795395</v>
      </c>
      <c r="AB222" s="10">
        <f t="shared" si="121"/>
        <v>1606536.6851290383</v>
      </c>
      <c r="AC222" s="23"/>
      <c r="AD222" s="25">
        <f t="shared" si="104"/>
        <v>-7542.4257517795395</v>
      </c>
      <c r="AE222" s="25">
        <f t="shared" si="105"/>
        <v>-7542.4257517795395</v>
      </c>
      <c r="AF222" s="25">
        <f t="shared" si="106"/>
        <v>0</v>
      </c>
      <c r="AG222" s="25">
        <f t="shared" si="107"/>
        <v>0</v>
      </c>
      <c r="AH222" s="25">
        <f t="shared" si="108"/>
        <v>0</v>
      </c>
      <c r="AI222" s="25">
        <f t="shared" si="109"/>
        <v>0</v>
      </c>
      <c r="AJ222" s="25">
        <f t="shared" si="110"/>
        <v>0</v>
      </c>
      <c r="AK222" s="25">
        <f t="shared" si="111"/>
        <v>0</v>
      </c>
      <c r="AL222" s="25">
        <f t="shared" si="112"/>
        <v>0</v>
      </c>
      <c r="AM222" s="25">
        <f t="shared" si="113"/>
        <v>0</v>
      </c>
    </row>
    <row r="223" spans="1:39" x14ac:dyDescent="0.3">
      <c r="A223" s="4">
        <f t="shared" si="118"/>
        <v>214</v>
      </c>
      <c r="B223">
        <v>290.71929999370138</v>
      </c>
      <c r="C223" s="5">
        <f t="shared" si="94"/>
        <v>117</v>
      </c>
      <c r="D223" s="6">
        <f t="shared" si="114"/>
        <v>-3.4000000000000072E-2</v>
      </c>
      <c r="E223" s="7">
        <f t="shared" si="95"/>
        <v>1497155.1277568527</v>
      </c>
      <c r="F223" s="7">
        <f t="shared" si="96"/>
        <v>837605.13147042261</v>
      </c>
      <c r="G223" s="7">
        <f t="shared" si="97"/>
        <v>0</v>
      </c>
      <c r="H223" s="7">
        <f t="shared" si="124"/>
        <v>100000</v>
      </c>
      <c r="I223" s="7">
        <f t="shared" si="98"/>
        <v>837605.13147042261</v>
      </c>
      <c r="J223" s="14"/>
      <c r="K223" s="18"/>
      <c r="L223" s="7">
        <f t="shared" si="99"/>
        <v>0</v>
      </c>
      <c r="M223" s="7">
        <f t="shared" si="100"/>
        <v>0</v>
      </c>
      <c r="N223" s="14"/>
      <c r="O223" s="13"/>
      <c r="P223" s="7">
        <f t="shared" si="101"/>
        <v>708421.96936556231</v>
      </c>
      <c r="Q223" s="12">
        <f t="shared" si="119"/>
        <v>213</v>
      </c>
      <c r="R223" s="9">
        <v>290.71929999370138</v>
      </c>
      <c r="S223" s="11">
        <f t="shared" si="122"/>
        <v>-3.4000000000000072E-2</v>
      </c>
      <c r="T223" s="10">
        <f t="shared" si="115"/>
        <v>4432700.9294912005</v>
      </c>
      <c r="U223" s="10">
        <f t="shared" si="123"/>
        <v>9646960.2504399046</v>
      </c>
      <c r="V223" s="10">
        <f t="shared" si="116"/>
        <v>1000</v>
      </c>
      <c r="W223" s="10">
        <f t="shared" si="117"/>
        <v>693105.61333534098</v>
      </c>
      <c r="X223" s="9">
        <f t="shared" si="102"/>
        <v>3.4397441106306519</v>
      </c>
      <c r="Y223" s="9">
        <f t="shared" si="120"/>
        <v>33186.51445104929</v>
      </c>
      <c r="AA223" s="10">
        <f t="shared" si="103"/>
        <v>7542.4257517795395</v>
      </c>
      <c r="AB223" s="10">
        <f t="shared" si="121"/>
        <v>1614079.1108808178</v>
      </c>
      <c r="AC223" s="23"/>
      <c r="AD223" s="25">
        <f t="shared" si="104"/>
        <v>-7542.4257517795395</v>
      </c>
      <c r="AE223" s="25">
        <f t="shared" si="105"/>
        <v>-7542.4257517795395</v>
      </c>
      <c r="AF223" s="25">
        <f t="shared" si="106"/>
        <v>0</v>
      </c>
      <c r="AG223" s="25">
        <f t="shared" si="107"/>
        <v>0</v>
      </c>
      <c r="AH223" s="25">
        <f t="shared" si="108"/>
        <v>0</v>
      </c>
      <c r="AI223" s="25">
        <f t="shared" si="109"/>
        <v>0</v>
      </c>
      <c r="AJ223" s="25">
        <f t="shared" si="110"/>
        <v>0</v>
      </c>
      <c r="AK223" s="25">
        <f t="shared" si="111"/>
        <v>0</v>
      </c>
      <c r="AL223" s="25">
        <f t="shared" si="112"/>
        <v>0</v>
      </c>
      <c r="AM223" s="25">
        <f t="shared" si="113"/>
        <v>0</v>
      </c>
    </row>
    <row r="224" spans="1:39" x14ac:dyDescent="0.3">
      <c r="A224" s="4">
        <f t="shared" si="118"/>
        <v>215</v>
      </c>
      <c r="B224">
        <v>274.43901919405408</v>
      </c>
      <c r="C224" s="5">
        <f t="shared" si="94"/>
        <v>118</v>
      </c>
      <c r="D224" s="6">
        <f t="shared" si="114"/>
        <v>-5.6000000000000077E-2</v>
      </c>
      <c r="E224" s="7">
        <f t="shared" si="95"/>
        <v>1517236.6997878712</v>
      </c>
      <c r="F224" s="7">
        <f t="shared" si="96"/>
        <v>790699.24410807888</v>
      </c>
      <c r="G224" s="7">
        <f t="shared" si="97"/>
        <v>0</v>
      </c>
      <c r="H224" s="7">
        <f t="shared" si="124"/>
        <v>100000</v>
      </c>
      <c r="I224" s="7">
        <f t="shared" si="98"/>
        <v>790699.24410807888</v>
      </c>
      <c r="J224" s="14"/>
      <c r="K224" s="18"/>
      <c r="L224" s="7">
        <f t="shared" si="99"/>
        <v>0</v>
      </c>
      <c r="M224" s="7">
        <f t="shared" si="100"/>
        <v>0</v>
      </c>
      <c r="N224" s="14"/>
      <c r="O224" s="13"/>
      <c r="P224" s="7">
        <f t="shared" si="101"/>
        <v>668750.33908109076</v>
      </c>
      <c r="Q224" s="12">
        <f t="shared" si="119"/>
        <v>214</v>
      </c>
      <c r="R224" s="9">
        <v>274.43901919405408</v>
      </c>
      <c r="S224" s="11">
        <f t="shared" si="122"/>
        <v>-5.6000000000000077E-2</v>
      </c>
      <c r="T224" s="10">
        <f t="shared" si="115"/>
        <v>4477245.3832033398</v>
      </c>
      <c r="U224" s="10">
        <f t="shared" si="123"/>
        <v>9107674.4764152691</v>
      </c>
      <c r="V224" s="10">
        <f t="shared" si="116"/>
        <v>1000</v>
      </c>
      <c r="W224" s="10">
        <f t="shared" si="117"/>
        <v>694105.61333534098</v>
      </c>
      <c r="X224" s="9">
        <f t="shared" si="102"/>
        <v>3.6437967273629788</v>
      </c>
      <c r="Y224" s="9">
        <f t="shared" si="120"/>
        <v>33190.15824777665</v>
      </c>
      <c r="AA224" s="10">
        <f t="shared" si="103"/>
        <v>7542.4257517795395</v>
      </c>
      <c r="AB224" s="10">
        <f t="shared" si="121"/>
        <v>1621621.5366325972</v>
      </c>
      <c r="AC224" s="23"/>
      <c r="AD224" s="25">
        <f t="shared" si="104"/>
        <v>-7542.4257517795395</v>
      </c>
      <c r="AE224" s="25">
        <f t="shared" si="105"/>
        <v>-7542.4257517795395</v>
      </c>
      <c r="AF224" s="25">
        <f t="shared" si="106"/>
        <v>0</v>
      </c>
      <c r="AG224" s="25">
        <f t="shared" si="107"/>
        <v>0</v>
      </c>
      <c r="AH224" s="25">
        <f t="shared" si="108"/>
        <v>0</v>
      </c>
      <c r="AI224" s="25">
        <f t="shared" si="109"/>
        <v>0</v>
      </c>
      <c r="AJ224" s="25">
        <f t="shared" si="110"/>
        <v>0</v>
      </c>
      <c r="AK224" s="25">
        <f t="shared" si="111"/>
        <v>0</v>
      </c>
      <c r="AL224" s="25">
        <f t="shared" si="112"/>
        <v>0</v>
      </c>
      <c r="AM224" s="25">
        <f t="shared" si="113"/>
        <v>0</v>
      </c>
    </row>
    <row r="225" spans="1:39" x14ac:dyDescent="0.3">
      <c r="A225" s="4">
        <f t="shared" si="118"/>
        <v>216</v>
      </c>
      <c r="B225">
        <v>289.258726230533</v>
      </c>
      <c r="C225" s="5">
        <f t="shared" si="94"/>
        <v>119</v>
      </c>
      <c r="D225" s="6">
        <f t="shared" si="114"/>
        <v>5.3999999999999986E-2</v>
      </c>
      <c r="E225" s="7">
        <f t="shared" si="95"/>
        <v>1537485.6182524806</v>
      </c>
      <c r="F225" s="7">
        <f t="shared" si="96"/>
        <v>833397.00328991516</v>
      </c>
      <c r="G225" s="7">
        <f t="shared" si="97"/>
        <v>0</v>
      </c>
      <c r="H225" s="7">
        <f t="shared" si="124"/>
        <v>100000</v>
      </c>
      <c r="I225" s="7">
        <f t="shared" si="98"/>
        <v>833397.00328991516</v>
      </c>
      <c r="J225" s="14"/>
      <c r="K225" s="18"/>
      <c r="L225" s="7">
        <f t="shared" si="99"/>
        <v>0</v>
      </c>
      <c r="M225" s="7">
        <f t="shared" si="100"/>
        <v>0</v>
      </c>
      <c r="N225" s="14"/>
      <c r="O225" s="13"/>
      <c r="P225" s="7">
        <f t="shared" si="101"/>
        <v>704862.85739146965</v>
      </c>
      <c r="Q225" s="12">
        <f t="shared" si="119"/>
        <v>215</v>
      </c>
      <c r="R225" s="9">
        <v>289.258726230533</v>
      </c>
      <c r="S225" s="11">
        <f t="shared" si="122"/>
        <v>5.3999999999999986E-2</v>
      </c>
      <c r="T225" s="10">
        <f t="shared" si="115"/>
        <v>4522161.0406964095</v>
      </c>
      <c r="U225" s="10">
        <f t="shared" si="123"/>
        <v>9600542.8981416933</v>
      </c>
      <c r="V225" s="10">
        <f t="shared" si="116"/>
        <v>1000</v>
      </c>
      <c r="W225" s="10">
        <f t="shared" si="117"/>
        <v>695105.61333534098</v>
      </c>
      <c r="X225" s="9">
        <f t="shared" si="102"/>
        <v>3.457112644556906</v>
      </c>
      <c r="Y225" s="9">
        <f t="shared" si="120"/>
        <v>33193.615360421209</v>
      </c>
      <c r="AA225" s="10">
        <f t="shared" si="103"/>
        <v>7542.4257517795395</v>
      </c>
      <c r="AB225" s="10">
        <f t="shared" si="121"/>
        <v>1629163.9623843767</v>
      </c>
      <c r="AC225" s="23"/>
      <c r="AD225" s="25">
        <f t="shared" si="104"/>
        <v>-7542.4257517795395</v>
      </c>
      <c r="AE225" s="25">
        <f t="shared" si="105"/>
        <v>-7542.4257517795395</v>
      </c>
      <c r="AF225" s="25">
        <f t="shared" si="106"/>
        <v>0</v>
      </c>
      <c r="AG225" s="25">
        <f t="shared" si="107"/>
        <v>0</v>
      </c>
      <c r="AH225" s="25">
        <f t="shared" si="108"/>
        <v>0</v>
      </c>
      <c r="AI225" s="25">
        <f t="shared" si="109"/>
        <v>0</v>
      </c>
      <c r="AJ225" s="25">
        <f t="shared" si="110"/>
        <v>0</v>
      </c>
      <c r="AK225" s="25">
        <f t="shared" si="111"/>
        <v>0</v>
      </c>
      <c r="AL225" s="25">
        <f t="shared" si="112"/>
        <v>0</v>
      </c>
      <c r="AM225" s="25">
        <f t="shared" si="113"/>
        <v>0</v>
      </c>
    </row>
    <row r="226" spans="1:39" x14ac:dyDescent="0.3">
      <c r="A226" s="4">
        <f t="shared" si="118"/>
        <v>217</v>
      </c>
      <c r="B226">
        <v>254.83693780909957</v>
      </c>
      <c r="C226" s="5">
        <f t="shared" si="94"/>
        <v>120</v>
      </c>
      <c r="D226" s="6">
        <f t="shared" si="114"/>
        <v>-0.11900000000000002</v>
      </c>
      <c r="E226" s="7">
        <f t="shared" si="95"/>
        <v>1557903.2777042959</v>
      </c>
      <c r="F226" s="7">
        <f t="shared" si="96"/>
        <v>734222.7598984153</v>
      </c>
      <c r="G226" s="7">
        <f t="shared" si="97"/>
        <v>0</v>
      </c>
      <c r="H226" s="7">
        <f t="shared" si="124"/>
        <v>100000</v>
      </c>
      <c r="I226" s="7">
        <f t="shared" si="98"/>
        <v>734222.7598984153</v>
      </c>
      <c r="J226" s="14"/>
      <c r="K226" s="18"/>
      <c r="L226" s="7">
        <f t="shared" si="99"/>
        <v>0</v>
      </c>
      <c r="M226" s="7">
        <f t="shared" si="100"/>
        <v>0</v>
      </c>
      <c r="N226" s="14"/>
      <c r="O226" s="13"/>
      <c r="P226" s="7">
        <f t="shared" si="101"/>
        <v>620984.17736188474</v>
      </c>
      <c r="Q226" s="12">
        <f t="shared" si="119"/>
        <v>216</v>
      </c>
      <c r="R226" s="9">
        <v>254.83693780909957</v>
      </c>
      <c r="S226" s="11">
        <f t="shared" si="122"/>
        <v>-0.11900000000000002</v>
      </c>
      <c r="T226" s="10">
        <f t="shared" si="115"/>
        <v>4567450.9953352567</v>
      </c>
      <c r="U226" s="10">
        <f t="shared" si="123"/>
        <v>8458959.2932628319</v>
      </c>
      <c r="V226" s="10">
        <f t="shared" si="116"/>
        <v>1000</v>
      </c>
      <c r="W226" s="10">
        <f t="shared" si="117"/>
        <v>696105.61333534098</v>
      </c>
      <c r="X226" s="9">
        <f t="shared" si="102"/>
        <v>3.9240779166366697</v>
      </c>
      <c r="Y226" s="9">
        <f t="shared" si="120"/>
        <v>33197.539438337844</v>
      </c>
      <c r="AA226" s="10">
        <f t="shared" si="103"/>
        <v>7542.4257517795395</v>
      </c>
      <c r="AB226" s="10">
        <f t="shared" si="121"/>
        <v>1636706.3881361561</v>
      </c>
      <c r="AC226" s="23"/>
      <c r="AD226" s="25">
        <f t="shared" si="104"/>
        <v>-7542.4257517795395</v>
      </c>
      <c r="AE226" s="25">
        <f t="shared" si="105"/>
        <v>-7542.4257517795395</v>
      </c>
      <c r="AF226" s="25">
        <f t="shared" si="106"/>
        <v>0</v>
      </c>
      <c r="AG226" s="25">
        <f t="shared" si="107"/>
        <v>0</v>
      </c>
      <c r="AH226" s="25">
        <f t="shared" si="108"/>
        <v>0</v>
      </c>
      <c r="AI226" s="25">
        <f t="shared" si="109"/>
        <v>0</v>
      </c>
      <c r="AJ226" s="25">
        <f t="shared" si="110"/>
        <v>0</v>
      </c>
      <c r="AK226" s="25">
        <f t="shared" si="111"/>
        <v>0</v>
      </c>
      <c r="AL226" s="25">
        <f t="shared" si="112"/>
        <v>0</v>
      </c>
      <c r="AM226" s="25">
        <f t="shared" si="113"/>
        <v>0</v>
      </c>
    </row>
    <row r="227" spans="1:39" x14ac:dyDescent="0.3">
      <c r="A227" s="4">
        <f t="shared" si="118"/>
        <v>218</v>
      </c>
      <c r="B227">
        <v>280.5754685278186</v>
      </c>
      <c r="C227" s="5">
        <f t="shared" si="94"/>
        <v>121</v>
      </c>
      <c r="D227" s="6">
        <f t="shared" si="114"/>
        <v>0.10099999999999991</v>
      </c>
      <c r="E227" s="7">
        <f t="shared" si="95"/>
        <v>1578491.0843182087</v>
      </c>
      <c r="F227" s="7">
        <f t="shared" si="96"/>
        <v>808379.25864815526</v>
      </c>
      <c r="G227" s="7">
        <f t="shared" si="97"/>
        <v>0</v>
      </c>
      <c r="H227" s="7">
        <f t="shared" si="124"/>
        <v>100000</v>
      </c>
      <c r="I227" s="7">
        <f t="shared" si="98"/>
        <v>808379.25864815526</v>
      </c>
      <c r="J227" s="14"/>
      <c r="K227" s="18"/>
      <c r="L227" s="7">
        <f t="shared" si="99"/>
        <v>0</v>
      </c>
      <c r="M227" s="7">
        <f t="shared" si="100"/>
        <v>0</v>
      </c>
      <c r="N227" s="14"/>
      <c r="O227" s="13"/>
      <c r="P227" s="7">
        <f t="shared" si="101"/>
        <v>683703.57927543507</v>
      </c>
      <c r="Q227" s="12">
        <f t="shared" si="119"/>
        <v>217</v>
      </c>
      <c r="R227" s="9">
        <v>280.5754685278186</v>
      </c>
      <c r="S227" s="11">
        <f t="shared" si="122"/>
        <v>0.10099999999999991</v>
      </c>
      <c r="T227" s="10">
        <f t="shared" si="115"/>
        <v>4613118.3662627628</v>
      </c>
      <c r="U227" s="10">
        <f t="shared" si="123"/>
        <v>9314415.1818823777</v>
      </c>
      <c r="V227" s="10">
        <f t="shared" si="116"/>
        <v>1000</v>
      </c>
      <c r="W227" s="10">
        <f t="shared" si="117"/>
        <v>697105.61333534098</v>
      </c>
      <c r="X227" s="9">
        <f t="shared" si="102"/>
        <v>3.5641034665183198</v>
      </c>
      <c r="Y227" s="9">
        <f t="shared" si="120"/>
        <v>33201.103541804361</v>
      </c>
      <c r="AA227" s="10">
        <f t="shared" si="103"/>
        <v>7542.4257517795395</v>
      </c>
      <c r="AB227" s="10">
        <f t="shared" si="121"/>
        <v>1644248.8138879356</v>
      </c>
      <c r="AC227" s="23"/>
      <c r="AD227" s="25">
        <f t="shared" si="104"/>
        <v>-7542.4257517795395</v>
      </c>
      <c r="AE227" s="25">
        <f t="shared" si="105"/>
        <v>-7542.4257517795395</v>
      </c>
      <c r="AF227" s="25">
        <f t="shared" si="106"/>
        <v>0</v>
      </c>
      <c r="AG227" s="25">
        <f t="shared" si="107"/>
        <v>0</v>
      </c>
      <c r="AH227" s="25">
        <f t="shared" si="108"/>
        <v>0</v>
      </c>
      <c r="AI227" s="25">
        <f t="shared" si="109"/>
        <v>0</v>
      </c>
      <c r="AJ227" s="25">
        <f t="shared" si="110"/>
        <v>0</v>
      </c>
      <c r="AK227" s="25">
        <f t="shared" si="111"/>
        <v>0</v>
      </c>
      <c r="AL227" s="25">
        <f t="shared" si="112"/>
        <v>0</v>
      </c>
      <c r="AM227" s="25">
        <f t="shared" si="113"/>
        <v>0</v>
      </c>
    </row>
    <row r="228" spans="1:39" x14ac:dyDescent="0.3">
      <c r="A228" s="4">
        <f t="shared" si="118"/>
        <v>219</v>
      </c>
      <c r="B228">
        <v>295.44596835979297</v>
      </c>
      <c r="C228" s="5">
        <f t="shared" si="94"/>
        <v>122</v>
      </c>
      <c r="D228" s="6">
        <f t="shared" si="114"/>
        <v>5.299999999999995E-2</v>
      </c>
      <c r="E228" s="7">
        <f t="shared" si="95"/>
        <v>1599250.4559872386</v>
      </c>
      <c r="F228" s="7">
        <f t="shared" si="96"/>
        <v>851223.35935650743</v>
      </c>
      <c r="G228" s="7">
        <f t="shared" si="97"/>
        <v>0</v>
      </c>
      <c r="H228" s="7">
        <f t="shared" si="124"/>
        <v>100000</v>
      </c>
      <c r="I228" s="7">
        <f t="shared" si="98"/>
        <v>851223.35935650743</v>
      </c>
      <c r="J228" s="14"/>
      <c r="K228" s="18"/>
      <c r="L228" s="7">
        <f t="shared" si="99"/>
        <v>0</v>
      </c>
      <c r="M228" s="7">
        <f t="shared" si="100"/>
        <v>0</v>
      </c>
      <c r="N228" s="14"/>
      <c r="O228" s="13"/>
      <c r="P228" s="7">
        <f t="shared" si="101"/>
        <v>719939.86897703307</v>
      </c>
      <c r="Q228" s="12">
        <f t="shared" si="119"/>
        <v>218</v>
      </c>
      <c r="R228" s="9">
        <v>295.44596835979297</v>
      </c>
      <c r="S228" s="11">
        <f t="shared" si="122"/>
        <v>5.299999999999995E-2</v>
      </c>
      <c r="T228" s="10">
        <f t="shared" si="115"/>
        <v>4659166.2986146621</v>
      </c>
      <c r="U228" s="10">
        <f t="shared" si="123"/>
        <v>9809132.186522143</v>
      </c>
      <c r="V228" s="10">
        <f t="shared" si="116"/>
        <v>1000</v>
      </c>
      <c r="W228" s="10">
        <f t="shared" si="117"/>
        <v>698105.61333534098</v>
      </c>
      <c r="X228" s="9">
        <f t="shared" si="102"/>
        <v>3.384713643417208</v>
      </c>
      <c r="Y228" s="9">
        <f t="shared" si="120"/>
        <v>33204.488255447781</v>
      </c>
      <c r="AA228" s="10">
        <f t="shared" si="103"/>
        <v>7542.4257517795395</v>
      </c>
      <c r="AB228" s="10">
        <f t="shared" si="121"/>
        <v>1651791.2396397151</v>
      </c>
      <c r="AC228" s="23"/>
      <c r="AD228" s="25">
        <f t="shared" si="104"/>
        <v>-7542.4257517795395</v>
      </c>
      <c r="AE228" s="25">
        <f t="shared" si="105"/>
        <v>-7542.4257517795395</v>
      </c>
      <c r="AF228" s="25">
        <f t="shared" si="106"/>
        <v>0</v>
      </c>
      <c r="AG228" s="25">
        <f t="shared" si="107"/>
        <v>0</v>
      </c>
      <c r="AH228" s="25">
        <f t="shared" si="108"/>
        <v>0</v>
      </c>
      <c r="AI228" s="25">
        <f t="shared" si="109"/>
        <v>0</v>
      </c>
      <c r="AJ228" s="25">
        <f t="shared" si="110"/>
        <v>0</v>
      </c>
      <c r="AK228" s="25">
        <f t="shared" si="111"/>
        <v>0</v>
      </c>
      <c r="AL228" s="25">
        <f t="shared" si="112"/>
        <v>0</v>
      </c>
      <c r="AM228" s="25">
        <f t="shared" si="113"/>
        <v>0</v>
      </c>
    </row>
    <row r="229" spans="1:39" x14ac:dyDescent="0.3">
      <c r="A229" s="4">
        <f t="shared" si="118"/>
        <v>220</v>
      </c>
      <c r="B229">
        <v>306.67291515746513</v>
      </c>
      <c r="C229" s="5">
        <f t="shared" si="94"/>
        <v>123</v>
      </c>
      <c r="D229" s="6">
        <f t="shared" si="114"/>
        <v>3.8000000000000075E-2</v>
      </c>
      <c r="E229" s="7">
        <f t="shared" si="95"/>
        <v>1620182.8224201766</v>
      </c>
      <c r="F229" s="7">
        <f t="shared" si="96"/>
        <v>883569.84701205476</v>
      </c>
      <c r="G229" s="7">
        <f t="shared" si="97"/>
        <v>0</v>
      </c>
      <c r="H229" s="7">
        <f t="shared" si="124"/>
        <v>100000</v>
      </c>
      <c r="I229" s="7">
        <f t="shared" si="98"/>
        <v>883569.84701205476</v>
      </c>
      <c r="J229" s="14"/>
      <c r="K229" s="18"/>
      <c r="L229" s="7">
        <f t="shared" si="99"/>
        <v>0</v>
      </c>
      <c r="M229" s="7">
        <f t="shared" si="100"/>
        <v>0</v>
      </c>
      <c r="N229" s="14"/>
      <c r="O229" s="13"/>
      <c r="P229" s="7">
        <f t="shared" si="101"/>
        <v>747297.58399816032</v>
      </c>
      <c r="Q229" s="12">
        <f t="shared" si="119"/>
        <v>219</v>
      </c>
      <c r="R229" s="9">
        <v>306.67291515746513</v>
      </c>
      <c r="S229" s="11">
        <f t="shared" si="122"/>
        <v>3.8000000000000075E-2</v>
      </c>
      <c r="T229" s="10">
        <f t="shared" si="115"/>
        <v>4705597.9637361635</v>
      </c>
      <c r="U229" s="10">
        <f t="shared" si="123"/>
        <v>10182917.209609985</v>
      </c>
      <c r="V229" s="10">
        <f t="shared" si="116"/>
        <v>1000</v>
      </c>
      <c r="W229" s="10">
        <f t="shared" si="117"/>
        <v>699105.61333534098</v>
      </c>
      <c r="X229" s="9">
        <f t="shared" si="102"/>
        <v>3.2608031246793909</v>
      </c>
      <c r="Y229" s="9">
        <f t="shared" si="120"/>
        <v>33207.749058572459</v>
      </c>
      <c r="AA229" s="10">
        <f t="shared" si="103"/>
        <v>7542.4257517795395</v>
      </c>
      <c r="AB229" s="10">
        <f t="shared" si="121"/>
        <v>1659333.6653914945</v>
      </c>
      <c r="AC229" s="23"/>
      <c r="AD229" s="25">
        <f t="shared" si="104"/>
        <v>-7542.4257517795395</v>
      </c>
      <c r="AE229" s="25">
        <f t="shared" si="105"/>
        <v>-7542.4257517795395</v>
      </c>
      <c r="AF229" s="25">
        <f t="shared" si="106"/>
        <v>0</v>
      </c>
      <c r="AG229" s="25">
        <f t="shared" si="107"/>
        <v>0</v>
      </c>
      <c r="AH229" s="25">
        <f t="shared" si="108"/>
        <v>0</v>
      </c>
      <c r="AI229" s="25">
        <f t="shared" si="109"/>
        <v>0</v>
      </c>
      <c r="AJ229" s="25">
        <f t="shared" si="110"/>
        <v>0</v>
      </c>
      <c r="AK229" s="25">
        <f t="shared" si="111"/>
        <v>0</v>
      </c>
      <c r="AL229" s="25">
        <f t="shared" si="112"/>
        <v>0</v>
      </c>
      <c r="AM229" s="25">
        <f t="shared" si="113"/>
        <v>0</v>
      </c>
    </row>
    <row r="230" spans="1:39" x14ac:dyDescent="0.3">
      <c r="A230" s="4">
        <f t="shared" si="118"/>
        <v>221</v>
      </c>
      <c r="B230">
        <v>281.21906319939552</v>
      </c>
      <c r="C230" s="5">
        <f t="shared" si="94"/>
        <v>124</v>
      </c>
      <c r="D230" s="6">
        <f t="shared" si="114"/>
        <v>-8.3000000000000004E-2</v>
      </c>
      <c r="E230" s="7">
        <f t="shared" si="95"/>
        <v>1641289.6252400558</v>
      </c>
      <c r="F230" s="7">
        <f t="shared" si="96"/>
        <v>810233.5497100543</v>
      </c>
      <c r="G230" s="7">
        <f t="shared" si="97"/>
        <v>0</v>
      </c>
      <c r="H230" s="7">
        <f t="shared" si="124"/>
        <v>100000</v>
      </c>
      <c r="I230" s="7">
        <f t="shared" si="98"/>
        <v>810233.5497100543</v>
      </c>
      <c r="J230" s="14"/>
      <c r="K230" s="18"/>
      <c r="L230" s="7">
        <f t="shared" si="99"/>
        <v>0</v>
      </c>
      <c r="M230" s="7">
        <f t="shared" si="100"/>
        <v>0</v>
      </c>
      <c r="N230" s="14"/>
      <c r="O230" s="13"/>
      <c r="P230" s="7">
        <f t="shared" si="101"/>
        <v>685271.88452631305</v>
      </c>
      <c r="Q230" s="12">
        <f t="shared" si="119"/>
        <v>220</v>
      </c>
      <c r="R230" s="9">
        <v>281.21906319939552</v>
      </c>
      <c r="S230" s="11">
        <f t="shared" si="122"/>
        <v>-8.3000000000000004E-2</v>
      </c>
      <c r="T230" s="10">
        <f t="shared" si="115"/>
        <v>4752416.5594003424</v>
      </c>
      <c r="U230" s="10">
        <f t="shared" si="123"/>
        <v>9338652.0812123567</v>
      </c>
      <c r="V230" s="10">
        <f t="shared" si="116"/>
        <v>1000</v>
      </c>
      <c r="W230" s="10">
        <f t="shared" si="117"/>
        <v>700105.61333534098</v>
      </c>
      <c r="X230" s="9">
        <f t="shared" si="102"/>
        <v>3.5559467008499355</v>
      </c>
      <c r="Y230" s="9">
        <f t="shared" si="120"/>
        <v>33211.305005273309</v>
      </c>
      <c r="AA230" s="10">
        <f t="shared" si="103"/>
        <v>7542.4257517795395</v>
      </c>
      <c r="AB230" s="10">
        <f t="shared" si="121"/>
        <v>1666876.091143274</v>
      </c>
      <c r="AC230" s="23"/>
      <c r="AD230" s="25">
        <f t="shared" si="104"/>
        <v>-7542.4257517795395</v>
      </c>
      <c r="AE230" s="25">
        <f t="shared" si="105"/>
        <v>-7542.4257517795395</v>
      </c>
      <c r="AF230" s="25">
        <f t="shared" si="106"/>
        <v>0</v>
      </c>
      <c r="AG230" s="25">
        <f t="shared" si="107"/>
        <v>0</v>
      </c>
      <c r="AH230" s="25">
        <f t="shared" si="108"/>
        <v>0</v>
      </c>
      <c r="AI230" s="25">
        <f t="shared" si="109"/>
        <v>0</v>
      </c>
      <c r="AJ230" s="25">
        <f t="shared" si="110"/>
        <v>0</v>
      </c>
      <c r="AK230" s="25">
        <f t="shared" si="111"/>
        <v>0</v>
      </c>
      <c r="AL230" s="25">
        <f t="shared" si="112"/>
        <v>0</v>
      </c>
      <c r="AM230" s="25">
        <f t="shared" si="113"/>
        <v>0</v>
      </c>
    </row>
    <row r="231" spans="1:39" x14ac:dyDescent="0.3">
      <c r="A231" s="4">
        <f t="shared" si="118"/>
        <v>222</v>
      </c>
      <c r="B231">
        <v>249.16008999466445</v>
      </c>
      <c r="C231" s="5">
        <f t="shared" si="94"/>
        <v>125</v>
      </c>
      <c r="D231" s="6">
        <f t="shared" si="114"/>
        <v>-0.11399999999999995</v>
      </c>
      <c r="E231" s="7">
        <f t="shared" si="95"/>
        <v>1662572.3180834332</v>
      </c>
      <c r="F231" s="7">
        <f t="shared" si="96"/>
        <v>717866.92504310817</v>
      </c>
      <c r="G231" s="7">
        <f t="shared" si="97"/>
        <v>0</v>
      </c>
      <c r="H231" s="7">
        <f t="shared" si="124"/>
        <v>100000</v>
      </c>
      <c r="I231" s="7">
        <f t="shared" si="98"/>
        <v>717866.92504310817</v>
      </c>
      <c r="J231" s="14"/>
      <c r="K231" s="18"/>
      <c r="L231" s="7">
        <f t="shared" si="99"/>
        <v>0</v>
      </c>
      <c r="M231" s="7">
        <f t="shared" si="100"/>
        <v>0</v>
      </c>
      <c r="N231" s="14"/>
      <c r="O231" s="13"/>
      <c r="P231" s="7">
        <f t="shared" si="101"/>
        <v>607150.88969031337</v>
      </c>
      <c r="Q231" s="12">
        <f t="shared" si="119"/>
        <v>221</v>
      </c>
      <c r="R231" s="9">
        <v>249.16008999466445</v>
      </c>
      <c r="S231" s="11">
        <f t="shared" si="122"/>
        <v>-0.11399999999999995</v>
      </c>
      <c r="T231" s="10">
        <f t="shared" si="115"/>
        <v>4799625.3100283882</v>
      </c>
      <c r="U231" s="10">
        <f t="shared" si="123"/>
        <v>8274931.7439541481</v>
      </c>
      <c r="V231" s="10">
        <f t="shared" si="116"/>
        <v>1000</v>
      </c>
      <c r="W231" s="10">
        <f t="shared" si="117"/>
        <v>701105.61333534098</v>
      </c>
      <c r="X231" s="9">
        <f t="shared" si="102"/>
        <v>4.0134838610044419</v>
      </c>
      <c r="Y231" s="9">
        <f t="shared" si="120"/>
        <v>33215.318489134312</v>
      </c>
      <c r="AA231" s="10">
        <f t="shared" si="103"/>
        <v>7542.4257517795395</v>
      </c>
      <c r="AB231" s="10">
        <f t="shared" si="121"/>
        <v>1674418.5168950534</v>
      </c>
      <c r="AC231" s="23"/>
      <c r="AD231" s="25">
        <f t="shared" si="104"/>
        <v>-7542.4257517795395</v>
      </c>
      <c r="AE231" s="25">
        <f t="shared" si="105"/>
        <v>-7542.4257517795395</v>
      </c>
      <c r="AF231" s="25">
        <f t="shared" si="106"/>
        <v>0</v>
      </c>
      <c r="AG231" s="25">
        <f t="shared" si="107"/>
        <v>0</v>
      </c>
      <c r="AH231" s="25">
        <f t="shared" si="108"/>
        <v>0</v>
      </c>
      <c r="AI231" s="25">
        <f t="shared" si="109"/>
        <v>0</v>
      </c>
      <c r="AJ231" s="25">
        <f t="shared" si="110"/>
        <v>0</v>
      </c>
      <c r="AK231" s="25">
        <f t="shared" si="111"/>
        <v>0</v>
      </c>
      <c r="AL231" s="25">
        <f t="shared" si="112"/>
        <v>0</v>
      </c>
      <c r="AM231" s="25">
        <f t="shared" si="113"/>
        <v>0</v>
      </c>
    </row>
    <row r="232" spans="1:39" x14ac:dyDescent="0.3">
      <c r="A232" s="4">
        <f t="shared" si="118"/>
        <v>223</v>
      </c>
      <c r="B232">
        <v>246.41932900472312</v>
      </c>
      <c r="C232" s="5">
        <f t="shared" si="94"/>
        <v>126</v>
      </c>
      <c r="D232" s="6">
        <f t="shared" si="114"/>
        <v>-1.1000000000000051E-2</v>
      </c>
      <c r="E232" s="7">
        <f t="shared" si="95"/>
        <v>1684032.3667005068</v>
      </c>
      <c r="F232" s="7">
        <f t="shared" si="96"/>
        <v>709970.388867634</v>
      </c>
      <c r="G232" s="7">
        <f t="shared" si="97"/>
        <v>0</v>
      </c>
      <c r="H232" s="7">
        <f t="shared" si="124"/>
        <v>100000</v>
      </c>
      <c r="I232" s="7">
        <f t="shared" si="98"/>
        <v>709970.388867634</v>
      </c>
      <c r="J232" s="14"/>
      <c r="K232" s="18"/>
      <c r="L232" s="7">
        <f t="shared" si="99"/>
        <v>0</v>
      </c>
      <c r="M232" s="7">
        <f t="shared" si="100"/>
        <v>0</v>
      </c>
      <c r="N232" s="14"/>
      <c r="O232" s="13"/>
      <c r="P232" s="7">
        <f t="shared" si="101"/>
        <v>600472.22990371997</v>
      </c>
      <c r="Q232" s="12">
        <f t="shared" si="119"/>
        <v>222</v>
      </c>
      <c r="R232" s="9">
        <v>246.41932900472312</v>
      </c>
      <c r="S232" s="11">
        <f t="shared" si="122"/>
        <v>-1.1000000000000051E-2</v>
      </c>
      <c r="T232" s="10">
        <f t="shared" si="115"/>
        <v>4847227.4669116689</v>
      </c>
      <c r="U232" s="10">
        <f t="shared" si="123"/>
        <v>8184896.4947706526</v>
      </c>
      <c r="V232" s="10">
        <f t="shared" si="116"/>
        <v>1000</v>
      </c>
      <c r="W232" s="10">
        <f t="shared" si="117"/>
        <v>702105.61333534098</v>
      </c>
      <c r="X232" s="9">
        <f t="shared" si="102"/>
        <v>4.058123216384673</v>
      </c>
      <c r="Y232" s="9">
        <f t="shared" si="120"/>
        <v>33219.376612350694</v>
      </c>
      <c r="AA232" s="10">
        <f t="shared" si="103"/>
        <v>7542.4257517795395</v>
      </c>
      <c r="AB232" s="10">
        <f t="shared" si="121"/>
        <v>1681960.9426468329</v>
      </c>
      <c r="AC232" s="23"/>
      <c r="AD232" s="25">
        <f t="shared" si="104"/>
        <v>-7542.4257517795395</v>
      </c>
      <c r="AE232" s="25">
        <f t="shared" si="105"/>
        <v>-7542.4257517795395</v>
      </c>
      <c r="AF232" s="25">
        <f t="shared" si="106"/>
        <v>0</v>
      </c>
      <c r="AG232" s="25">
        <f t="shared" si="107"/>
        <v>0</v>
      </c>
      <c r="AH232" s="25">
        <f t="shared" si="108"/>
        <v>0</v>
      </c>
      <c r="AI232" s="25">
        <f t="shared" si="109"/>
        <v>0</v>
      </c>
      <c r="AJ232" s="25">
        <f t="shared" si="110"/>
        <v>0</v>
      </c>
      <c r="AK232" s="25">
        <f t="shared" si="111"/>
        <v>0</v>
      </c>
      <c r="AL232" s="25">
        <f t="shared" si="112"/>
        <v>0</v>
      </c>
      <c r="AM232" s="25">
        <f t="shared" si="113"/>
        <v>0</v>
      </c>
    </row>
    <row r="233" spans="1:39" x14ac:dyDescent="0.3">
      <c r="A233" s="4">
        <f t="shared" si="118"/>
        <v>224</v>
      </c>
      <c r="B233">
        <v>225.72010536832639</v>
      </c>
      <c r="C233" s="5">
        <f t="shared" si="94"/>
        <v>127</v>
      </c>
      <c r="D233" s="6">
        <f t="shared" si="114"/>
        <v>-8.3999999999999977E-2</v>
      </c>
      <c r="E233" s="7">
        <f t="shared" si="95"/>
        <v>1705671.249056055</v>
      </c>
      <c r="F233" s="7">
        <f t="shared" si="96"/>
        <v>650332.87620275281</v>
      </c>
      <c r="G233" s="7">
        <f t="shared" si="97"/>
        <v>0</v>
      </c>
      <c r="H233" s="7">
        <f t="shared" si="124"/>
        <v>100000</v>
      </c>
      <c r="I233" s="7">
        <f t="shared" si="98"/>
        <v>650332.87620275281</v>
      </c>
      <c r="J233" s="14"/>
      <c r="K233" s="18"/>
      <c r="L233" s="7">
        <f t="shared" si="99"/>
        <v>0</v>
      </c>
      <c r="M233" s="7">
        <f t="shared" si="100"/>
        <v>0</v>
      </c>
      <c r="N233" s="14"/>
      <c r="O233" s="13"/>
      <c r="P233" s="7">
        <f t="shared" si="101"/>
        <v>550032.56259180757</v>
      </c>
      <c r="Q233" s="12">
        <f t="shared" si="119"/>
        <v>223</v>
      </c>
      <c r="R233" s="9">
        <v>225.72010536832639</v>
      </c>
      <c r="S233" s="11">
        <f t="shared" si="122"/>
        <v>-8.3999999999999977E-2</v>
      </c>
      <c r="T233" s="10">
        <f t="shared" si="115"/>
        <v>4895226.3084356431</v>
      </c>
      <c r="U233" s="10">
        <f t="shared" si="123"/>
        <v>7498281.1892099185</v>
      </c>
      <c r="V233" s="10">
        <f t="shared" si="116"/>
        <v>1000</v>
      </c>
      <c r="W233" s="10">
        <f t="shared" si="117"/>
        <v>703105.61333534098</v>
      </c>
      <c r="X233" s="9">
        <f t="shared" si="102"/>
        <v>4.4302655200706038</v>
      </c>
      <c r="Y233" s="9">
        <f t="shared" si="120"/>
        <v>33223.806877870767</v>
      </c>
      <c r="AA233" s="10">
        <f t="shared" si="103"/>
        <v>7542.4257517795395</v>
      </c>
      <c r="AB233" s="10">
        <f t="shared" si="121"/>
        <v>1689503.3683986124</v>
      </c>
      <c r="AC233" s="23"/>
      <c r="AD233" s="25">
        <f t="shared" si="104"/>
        <v>-7542.4257517795395</v>
      </c>
      <c r="AE233" s="25">
        <f t="shared" si="105"/>
        <v>-7542.4257517795395</v>
      </c>
      <c r="AF233" s="25">
        <f t="shared" si="106"/>
        <v>0</v>
      </c>
      <c r="AG233" s="25">
        <f t="shared" si="107"/>
        <v>0</v>
      </c>
      <c r="AH233" s="25">
        <f t="shared" si="108"/>
        <v>0</v>
      </c>
      <c r="AI233" s="25">
        <f t="shared" si="109"/>
        <v>0</v>
      </c>
      <c r="AJ233" s="25">
        <f t="shared" si="110"/>
        <v>0</v>
      </c>
      <c r="AK233" s="25">
        <f t="shared" si="111"/>
        <v>0</v>
      </c>
      <c r="AL233" s="25">
        <f t="shared" si="112"/>
        <v>0</v>
      </c>
      <c r="AM233" s="25">
        <f t="shared" si="113"/>
        <v>0</v>
      </c>
    </row>
    <row r="234" spans="1:39" x14ac:dyDescent="0.3">
      <c r="A234" s="4">
        <f t="shared" si="118"/>
        <v>225</v>
      </c>
      <c r="B234">
        <v>239.48903179579429</v>
      </c>
      <c r="C234" s="5">
        <f t="shared" si="94"/>
        <v>128</v>
      </c>
      <c r="D234" s="6">
        <f t="shared" si="114"/>
        <v>6.0999999999999971E-2</v>
      </c>
      <c r="E234" s="7">
        <f t="shared" si="95"/>
        <v>1727490.4554312327</v>
      </c>
      <c r="F234" s="7">
        <f t="shared" si="96"/>
        <v>690003.18165112066</v>
      </c>
      <c r="G234" s="7">
        <f t="shared" si="97"/>
        <v>0</v>
      </c>
      <c r="H234" s="7">
        <f t="shared" si="124"/>
        <v>100000</v>
      </c>
      <c r="I234" s="7">
        <f t="shared" si="98"/>
        <v>690003.18165112066</v>
      </c>
      <c r="J234" s="14"/>
      <c r="K234" s="18"/>
      <c r="L234" s="7">
        <f t="shared" si="99"/>
        <v>0</v>
      </c>
      <c r="M234" s="7">
        <f t="shared" si="100"/>
        <v>0</v>
      </c>
      <c r="N234" s="14"/>
      <c r="O234" s="13"/>
      <c r="P234" s="7">
        <f t="shared" si="101"/>
        <v>583584.54890990781</v>
      </c>
      <c r="Q234" s="12">
        <f t="shared" si="119"/>
        <v>224</v>
      </c>
      <c r="R234" s="9">
        <v>239.48903179579429</v>
      </c>
      <c r="S234" s="11">
        <f t="shared" si="122"/>
        <v>6.0999999999999971E-2</v>
      </c>
      <c r="T234" s="10">
        <f t="shared" si="115"/>
        <v>4943625.1403056523</v>
      </c>
      <c r="U234" s="10">
        <f t="shared" si="123"/>
        <v>7956737.3417517236</v>
      </c>
      <c r="V234" s="10">
        <f t="shared" si="116"/>
        <v>1000</v>
      </c>
      <c r="W234" s="10">
        <f t="shared" si="117"/>
        <v>704105.61333534098</v>
      </c>
      <c r="X234" s="9">
        <f t="shared" si="102"/>
        <v>4.1755565693408139</v>
      </c>
      <c r="Y234" s="9">
        <f t="shared" si="120"/>
        <v>33227.982434440106</v>
      </c>
      <c r="AA234" s="10">
        <f t="shared" si="103"/>
        <v>7542.4257517795395</v>
      </c>
      <c r="AB234" s="10">
        <f t="shared" si="121"/>
        <v>1697045.7941503918</v>
      </c>
      <c r="AC234" s="23"/>
      <c r="AD234" s="25">
        <f t="shared" si="104"/>
        <v>-7542.4257517795395</v>
      </c>
      <c r="AE234" s="25">
        <f t="shared" si="105"/>
        <v>-7542.4257517795395</v>
      </c>
      <c r="AF234" s="25">
        <f t="shared" si="106"/>
        <v>0</v>
      </c>
      <c r="AG234" s="25">
        <f t="shared" si="107"/>
        <v>0</v>
      </c>
      <c r="AH234" s="25">
        <f t="shared" si="108"/>
        <v>0</v>
      </c>
      <c r="AI234" s="25">
        <f t="shared" si="109"/>
        <v>0</v>
      </c>
      <c r="AJ234" s="25">
        <f t="shared" si="110"/>
        <v>0</v>
      </c>
      <c r="AK234" s="25">
        <f t="shared" si="111"/>
        <v>0</v>
      </c>
      <c r="AL234" s="25">
        <f t="shared" si="112"/>
        <v>0</v>
      </c>
      <c r="AM234" s="25">
        <f t="shared" si="113"/>
        <v>0</v>
      </c>
    </row>
    <row r="235" spans="1:39" x14ac:dyDescent="0.3">
      <c r="A235" s="4">
        <f t="shared" si="118"/>
        <v>226</v>
      </c>
      <c r="B235">
        <v>218.17450796596862</v>
      </c>
      <c r="C235" s="5">
        <f t="shared" si="94"/>
        <v>129</v>
      </c>
      <c r="D235" s="6">
        <f t="shared" si="114"/>
        <v>-8.8999999999999926E-2</v>
      </c>
      <c r="E235" s="7">
        <f t="shared" si="95"/>
        <v>1749491.4885262039</v>
      </c>
      <c r="F235" s="7">
        <f t="shared" si="96"/>
        <v>628592.8984841709</v>
      </c>
      <c r="G235" s="7">
        <f t="shared" si="97"/>
        <v>0</v>
      </c>
      <c r="H235" s="7">
        <f t="shared" si="124"/>
        <v>100000</v>
      </c>
      <c r="I235" s="7">
        <f t="shared" si="98"/>
        <v>628592.8984841709</v>
      </c>
      <c r="J235" s="14"/>
      <c r="K235" s="18"/>
      <c r="L235" s="7">
        <f t="shared" si="99"/>
        <v>0</v>
      </c>
      <c r="M235" s="7">
        <f t="shared" si="100"/>
        <v>0</v>
      </c>
      <c r="N235" s="14"/>
      <c r="O235" s="13"/>
      <c r="P235" s="7">
        <f t="shared" si="101"/>
        <v>531645.52405692602</v>
      </c>
      <c r="Q235" s="12">
        <f t="shared" si="119"/>
        <v>225</v>
      </c>
      <c r="R235" s="9">
        <v>218.17450796596862</v>
      </c>
      <c r="S235" s="11">
        <f t="shared" si="122"/>
        <v>-8.8999999999999926E-2</v>
      </c>
      <c r="T235" s="10">
        <f t="shared" si="115"/>
        <v>4992427.2957745753</v>
      </c>
      <c r="U235" s="10">
        <f t="shared" si="123"/>
        <v>7249498.7183358204</v>
      </c>
      <c r="V235" s="10">
        <f t="shared" si="116"/>
        <v>1000</v>
      </c>
      <c r="W235" s="10">
        <f t="shared" si="117"/>
        <v>705105.61333534098</v>
      </c>
      <c r="X235" s="9">
        <f t="shared" si="102"/>
        <v>4.5834869037769641</v>
      </c>
      <c r="Y235" s="9">
        <f t="shared" si="120"/>
        <v>33232.565921343885</v>
      </c>
      <c r="AA235" s="10">
        <f t="shared" si="103"/>
        <v>7542.4257517795395</v>
      </c>
      <c r="AB235" s="10">
        <f t="shared" si="121"/>
        <v>1704588.2199021713</v>
      </c>
      <c r="AC235" s="23"/>
      <c r="AD235" s="25">
        <f t="shared" si="104"/>
        <v>-7542.4257517795395</v>
      </c>
      <c r="AE235" s="25">
        <f t="shared" si="105"/>
        <v>-7542.4257517795395</v>
      </c>
      <c r="AF235" s="25">
        <f t="shared" si="106"/>
        <v>0</v>
      </c>
      <c r="AG235" s="25">
        <f t="shared" si="107"/>
        <v>0</v>
      </c>
      <c r="AH235" s="25">
        <f t="shared" si="108"/>
        <v>0</v>
      </c>
      <c r="AI235" s="25">
        <f t="shared" si="109"/>
        <v>0</v>
      </c>
      <c r="AJ235" s="25">
        <f t="shared" si="110"/>
        <v>0</v>
      </c>
      <c r="AK235" s="25">
        <f t="shared" si="111"/>
        <v>0</v>
      </c>
      <c r="AL235" s="25">
        <f t="shared" si="112"/>
        <v>0</v>
      </c>
      <c r="AM235" s="25">
        <f t="shared" si="113"/>
        <v>0</v>
      </c>
    </row>
    <row r="236" spans="1:39" x14ac:dyDescent="0.3">
      <c r="A236" s="4">
        <f t="shared" si="118"/>
        <v>227</v>
      </c>
      <c r="B236">
        <v>216.42911190224086</v>
      </c>
      <c r="C236" s="5">
        <f t="shared" si="94"/>
        <v>130</v>
      </c>
      <c r="D236" s="6">
        <f t="shared" si="114"/>
        <v>-8.0000000000000192E-3</v>
      </c>
      <c r="E236" s="7">
        <f t="shared" si="95"/>
        <v>1771675.8635636335</v>
      </c>
      <c r="F236" s="7">
        <f t="shared" si="96"/>
        <v>623564.15529629751</v>
      </c>
      <c r="G236" s="7">
        <f t="shared" si="97"/>
        <v>0</v>
      </c>
      <c r="H236" s="7">
        <f t="shared" si="124"/>
        <v>100000</v>
      </c>
      <c r="I236" s="7">
        <f t="shared" si="98"/>
        <v>623564.15529629751</v>
      </c>
      <c r="J236" s="14"/>
      <c r="K236" s="18"/>
      <c r="L236" s="7">
        <f t="shared" si="99"/>
        <v>0</v>
      </c>
      <c r="M236" s="7">
        <f t="shared" si="100"/>
        <v>0</v>
      </c>
      <c r="N236" s="14"/>
      <c r="O236" s="13"/>
      <c r="P236" s="7">
        <f t="shared" si="101"/>
        <v>527392.35986447067</v>
      </c>
      <c r="Q236" s="12">
        <f t="shared" si="119"/>
        <v>226</v>
      </c>
      <c r="R236" s="9">
        <v>216.42911190224086</v>
      </c>
      <c r="S236" s="11">
        <f t="shared" si="122"/>
        <v>-8.0000000000000192E-3</v>
      </c>
      <c r="T236" s="10">
        <f t="shared" si="115"/>
        <v>5041636.1358724097</v>
      </c>
      <c r="U236" s="10">
        <f t="shared" si="123"/>
        <v>7192494.7285891334</v>
      </c>
      <c r="V236" s="10">
        <f t="shared" si="116"/>
        <v>1000</v>
      </c>
      <c r="W236" s="10">
        <f t="shared" si="117"/>
        <v>706105.61333534098</v>
      </c>
      <c r="X236" s="9">
        <f t="shared" si="102"/>
        <v>4.6204505078396814</v>
      </c>
      <c r="Y236" s="9">
        <f t="shared" si="120"/>
        <v>33237.186371851727</v>
      </c>
      <c r="AA236" s="10">
        <f t="shared" si="103"/>
        <v>7542.4257517795395</v>
      </c>
      <c r="AB236" s="10">
        <f t="shared" si="121"/>
        <v>1712130.6456539507</v>
      </c>
      <c r="AC236" s="23"/>
      <c r="AD236" s="25">
        <f t="shared" si="104"/>
        <v>-7542.4257517795395</v>
      </c>
      <c r="AE236" s="25">
        <f t="shared" si="105"/>
        <v>-7542.4257517795395</v>
      </c>
      <c r="AF236" s="25">
        <f t="shared" si="106"/>
        <v>0</v>
      </c>
      <c r="AG236" s="25">
        <f t="shared" si="107"/>
        <v>0</v>
      </c>
      <c r="AH236" s="25">
        <f t="shared" si="108"/>
        <v>0</v>
      </c>
      <c r="AI236" s="25">
        <f t="shared" si="109"/>
        <v>0</v>
      </c>
      <c r="AJ236" s="25">
        <f t="shared" si="110"/>
        <v>0</v>
      </c>
      <c r="AK236" s="25">
        <f t="shared" si="111"/>
        <v>0</v>
      </c>
      <c r="AL236" s="25">
        <f t="shared" si="112"/>
        <v>0</v>
      </c>
      <c r="AM236" s="25">
        <f t="shared" si="113"/>
        <v>0</v>
      </c>
    </row>
    <row r="237" spans="1:39" x14ac:dyDescent="0.3">
      <c r="A237" s="4">
        <f t="shared" si="118"/>
        <v>228</v>
      </c>
      <c r="B237">
        <v>233.95986996632237</v>
      </c>
      <c r="C237" s="5">
        <f t="shared" si="94"/>
        <v>131</v>
      </c>
      <c r="D237" s="6">
        <f t="shared" si="114"/>
        <v>8.1000000000000003E-2</v>
      </c>
      <c r="E237" s="7">
        <f t="shared" si="95"/>
        <v>1794045.1083930412</v>
      </c>
      <c r="F237" s="7">
        <f t="shared" si="96"/>
        <v>674072.85187529761</v>
      </c>
      <c r="G237" s="7">
        <f t="shared" si="97"/>
        <v>0</v>
      </c>
      <c r="H237" s="7">
        <f t="shared" si="124"/>
        <v>100000</v>
      </c>
      <c r="I237" s="7">
        <f t="shared" si="98"/>
        <v>674072.85187529761</v>
      </c>
      <c r="J237" s="14"/>
      <c r="K237" s="18"/>
      <c r="L237" s="7">
        <f t="shared" si="99"/>
        <v>0</v>
      </c>
      <c r="M237" s="7">
        <f t="shared" si="100"/>
        <v>0</v>
      </c>
      <c r="N237" s="14"/>
      <c r="O237" s="13"/>
      <c r="P237" s="7">
        <f t="shared" si="101"/>
        <v>570111.14101349271</v>
      </c>
      <c r="Q237" s="12">
        <f t="shared" si="119"/>
        <v>227</v>
      </c>
      <c r="R237" s="9">
        <v>233.95986996632237</v>
      </c>
      <c r="S237" s="11">
        <f t="shared" si="122"/>
        <v>8.1000000000000003E-2</v>
      </c>
      <c r="T237" s="10">
        <f t="shared" si="115"/>
        <v>5091255.0496377228</v>
      </c>
      <c r="U237" s="10">
        <f t="shared" si="123"/>
        <v>7776167.801604853</v>
      </c>
      <c r="V237" s="10">
        <f t="shared" si="116"/>
        <v>1000</v>
      </c>
      <c r="W237" s="10">
        <f t="shared" si="117"/>
        <v>707105.61333534098</v>
      </c>
      <c r="X237" s="9">
        <f t="shared" si="102"/>
        <v>4.2742372875482717</v>
      </c>
      <c r="Y237" s="9">
        <f t="shared" si="120"/>
        <v>33241.460609139278</v>
      </c>
      <c r="AA237" s="10">
        <f t="shared" si="103"/>
        <v>7542.4257517795395</v>
      </c>
      <c r="AB237" s="10">
        <f t="shared" si="121"/>
        <v>1719673.0714057302</v>
      </c>
      <c r="AC237" s="23"/>
      <c r="AD237" s="25">
        <f t="shared" si="104"/>
        <v>-7542.4257517795395</v>
      </c>
      <c r="AE237" s="25">
        <f t="shared" si="105"/>
        <v>-7542.4257517795395</v>
      </c>
      <c r="AF237" s="25">
        <f t="shared" si="106"/>
        <v>0</v>
      </c>
      <c r="AG237" s="25">
        <f t="shared" si="107"/>
        <v>0</v>
      </c>
      <c r="AH237" s="25">
        <f t="shared" si="108"/>
        <v>0</v>
      </c>
      <c r="AI237" s="25">
        <f t="shared" si="109"/>
        <v>0</v>
      </c>
      <c r="AJ237" s="25">
        <f t="shared" si="110"/>
        <v>0</v>
      </c>
      <c r="AK237" s="25">
        <f t="shared" si="111"/>
        <v>0</v>
      </c>
      <c r="AL237" s="25">
        <f t="shared" si="112"/>
        <v>0</v>
      </c>
      <c r="AM237" s="25">
        <f t="shared" si="113"/>
        <v>0</v>
      </c>
    </row>
    <row r="238" spans="1:39" x14ac:dyDescent="0.3">
      <c r="A238" s="4">
        <f t="shared" si="118"/>
        <v>229</v>
      </c>
      <c r="B238">
        <v>253.84645891345977</v>
      </c>
      <c r="C238" s="5">
        <f t="shared" si="94"/>
        <v>132</v>
      </c>
      <c r="D238" s="6">
        <f t="shared" si="114"/>
        <v>8.4999999999999978E-2</v>
      </c>
      <c r="E238" s="7">
        <f t="shared" si="95"/>
        <v>1816600.7635960272</v>
      </c>
      <c r="F238" s="7">
        <f t="shared" si="96"/>
        <v>731369.04428469785</v>
      </c>
      <c r="G238" s="7">
        <f t="shared" si="97"/>
        <v>0</v>
      </c>
      <c r="H238" s="7">
        <f t="shared" si="124"/>
        <v>100000</v>
      </c>
      <c r="I238" s="7">
        <f t="shared" si="98"/>
        <v>731369.04428469785</v>
      </c>
      <c r="J238" s="14"/>
      <c r="K238" s="18"/>
      <c r="L238" s="7">
        <f t="shared" si="99"/>
        <v>0</v>
      </c>
      <c r="M238" s="7">
        <f t="shared" si="100"/>
        <v>0</v>
      </c>
      <c r="N238" s="14"/>
      <c r="O238" s="13"/>
      <c r="P238" s="7">
        <f t="shared" si="101"/>
        <v>618570.58799963957</v>
      </c>
      <c r="Q238" s="12">
        <f t="shared" si="119"/>
        <v>228</v>
      </c>
      <c r="R238" s="9">
        <v>253.84645891345977</v>
      </c>
      <c r="S238" s="11">
        <f t="shared" si="122"/>
        <v>8.4999999999999978E-2</v>
      </c>
      <c r="T238" s="10">
        <f t="shared" si="115"/>
        <v>5141287.4543510806</v>
      </c>
      <c r="U238" s="10">
        <f t="shared" si="123"/>
        <v>8438227.064741265</v>
      </c>
      <c r="V238" s="10">
        <f t="shared" si="116"/>
        <v>1000</v>
      </c>
      <c r="W238" s="10">
        <f t="shared" si="117"/>
        <v>708105.61333534098</v>
      </c>
      <c r="X238" s="9">
        <f t="shared" si="102"/>
        <v>3.9393892051136143</v>
      </c>
      <c r="Y238" s="9">
        <f t="shared" si="120"/>
        <v>33245.399998344394</v>
      </c>
      <c r="AA238" s="10">
        <f t="shared" si="103"/>
        <v>7542.4257517795395</v>
      </c>
      <c r="AB238" s="10">
        <f t="shared" si="121"/>
        <v>1727215.4971575097</v>
      </c>
      <c r="AC238" s="23"/>
      <c r="AD238" s="25">
        <f t="shared" si="104"/>
        <v>-7542.4257517795395</v>
      </c>
      <c r="AE238" s="25">
        <f t="shared" si="105"/>
        <v>-7542.4257517795395</v>
      </c>
      <c r="AF238" s="25">
        <f t="shared" si="106"/>
        <v>0</v>
      </c>
      <c r="AG238" s="25">
        <f t="shared" si="107"/>
        <v>0</v>
      </c>
      <c r="AH238" s="25">
        <f t="shared" si="108"/>
        <v>0</v>
      </c>
      <c r="AI238" s="25">
        <f t="shared" si="109"/>
        <v>0</v>
      </c>
      <c r="AJ238" s="25">
        <f t="shared" si="110"/>
        <v>0</v>
      </c>
      <c r="AK238" s="25">
        <f t="shared" si="111"/>
        <v>0</v>
      </c>
      <c r="AL238" s="25">
        <f t="shared" si="112"/>
        <v>0</v>
      </c>
      <c r="AM238" s="25">
        <f t="shared" si="113"/>
        <v>0</v>
      </c>
    </row>
    <row r="239" spans="1:39" x14ac:dyDescent="0.3">
      <c r="A239" s="4">
        <f t="shared" si="118"/>
        <v>230</v>
      </c>
      <c r="B239">
        <v>257.90800225607512</v>
      </c>
      <c r="C239" s="5">
        <f t="shared" si="94"/>
        <v>133</v>
      </c>
      <c r="D239" s="6">
        <f t="shared" si="114"/>
        <v>1.599999999999998E-2</v>
      </c>
      <c r="E239" s="7">
        <f t="shared" si="95"/>
        <v>1839344.3825923717</v>
      </c>
      <c r="F239" s="7">
        <f t="shared" si="96"/>
        <v>743070.94899325306</v>
      </c>
      <c r="G239" s="7">
        <f t="shared" si="97"/>
        <v>0</v>
      </c>
      <c r="H239" s="7">
        <f t="shared" si="124"/>
        <v>100000</v>
      </c>
      <c r="I239" s="7">
        <f t="shared" si="98"/>
        <v>743070.94899325306</v>
      </c>
      <c r="J239" s="14"/>
      <c r="K239" s="18"/>
      <c r="L239" s="7">
        <f t="shared" si="99"/>
        <v>0</v>
      </c>
      <c r="M239" s="7">
        <f t="shared" si="100"/>
        <v>0</v>
      </c>
      <c r="N239" s="14"/>
      <c r="O239" s="13"/>
      <c r="P239" s="7">
        <f t="shared" si="101"/>
        <v>628467.71740763378</v>
      </c>
      <c r="Q239" s="12">
        <f t="shared" si="119"/>
        <v>229</v>
      </c>
      <c r="R239" s="9">
        <v>257.90800225607512</v>
      </c>
      <c r="S239" s="11">
        <f t="shared" si="122"/>
        <v>1.599999999999998E-2</v>
      </c>
      <c r="T239" s="10">
        <f t="shared" si="115"/>
        <v>5191736.7957703844</v>
      </c>
      <c r="U239" s="10">
        <f t="shared" si="123"/>
        <v>8574254.697777126</v>
      </c>
      <c r="V239" s="10">
        <f t="shared" si="116"/>
        <v>1000</v>
      </c>
      <c r="W239" s="10">
        <f t="shared" si="117"/>
        <v>709105.61333534098</v>
      </c>
      <c r="X239" s="9">
        <f t="shared" si="102"/>
        <v>3.8773515798362346</v>
      </c>
      <c r="Y239" s="9">
        <f t="shared" si="120"/>
        <v>33249.277349924232</v>
      </c>
      <c r="AA239" s="10">
        <f t="shared" si="103"/>
        <v>7542.4257517795395</v>
      </c>
      <c r="AB239" s="10">
        <f t="shared" si="121"/>
        <v>1734757.9229092891</v>
      </c>
      <c r="AC239" s="23"/>
      <c r="AD239" s="25">
        <f t="shared" si="104"/>
        <v>-7542.4257517795395</v>
      </c>
      <c r="AE239" s="25">
        <f t="shared" si="105"/>
        <v>-7542.4257517795395</v>
      </c>
      <c r="AF239" s="25">
        <f t="shared" si="106"/>
        <v>0</v>
      </c>
      <c r="AG239" s="25">
        <f t="shared" si="107"/>
        <v>0</v>
      </c>
      <c r="AH239" s="25">
        <f t="shared" si="108"/>
        <v>0</v>
      </c>
      <c r="AI239" s="25">
        <f t="shared" si="109"/>
        <v>0</v>
      </c>
      <c r="AJ239" s="25">
        <f t="shared" si="110"/>
        <v>0</v>
      </c>
      <c r="AK239" s="25">
        <f t="shared" si="111"/>
        <v>0</v>
      </c>
      <c r="AL239" s="25">
        <f t="shared" si="112"/>
        <v>0</v>
      </c>
      <c r="AM239" s="25">
        <f t="shared" si="113"/>
        <v>0</v>
      </c>
    </row>
    <row r="240" spans="1:39" x14ac:dyDescent="0.3">
      <c r="A240" s="4">
        <f t="shared" si="118"/>
        <v>231</v>
      </c>
      <c r="B240">
        <v>283.44089447942656</v>
      </c>
      <c r="C240" s="5">
        <f t="shared" si="94"/>
        <v>134</v>
      </c>
      <c r="D240" s="6">
        <f t="shared" si="114"/>
        <v>9.9000000000000005E-2</v>
      </c>
      <c r="E240" s="7">
        <f t="shared" si="95"/>
        <v>1862277.5317470194</v>
      </c>
      <c r="F240" s="7">
        <f t="shared" si="96"/>
        <v>816634.97294358513</v>
      </c>
      <c r="G240" s="7">
        <f t="shared" si="97"/>
        <v>0</v>
      </c>
      <c r="H240" s="7">
        <f t="shared" si="124"/>
        <v>100000</v>
      </c>
      <c r="I240" s="7">
        <f t="shared" si="98"/>
        <v>816634.97294358513</v>
      </c>
      <c r="J240" s="14"/>
      <c r="K240" s="18"/>
      <c r="L240" s="7">
        <f t="shared" si="99"/>
        <v>0</v>
      </c>
      <c r="M240" s="7">
        <f t="shared" si="100"/>
        <v>0</v>
      </c>
      <c r="N240" s="14"/>
      <c r="O240" s="13"/>
      <c r="P240" s="7">
        <f t="shared" si="101"/>
        <v>690686.02143098949</v>
      </c>
      <c r="Q240" s="12">
        <f t="shared" si="119"/>
        <v>230</v>
      </c>
      <c r="R240" s="9">
        <v>283.44089447942656</v>
      </c>
      <c r="S240" s="11">
        <f t="shared" si="122"/>
        <v>9.9000000000000005E-2</v>
      </c>
      <c r="T240" s="10">
        <f t="shared" si="115"/>
        <v>5242606.548368182</v>
      </c>
      <c r="U240" s="10">
        <f t="shared" si="123"/>
        <v>9424204.9128570613</v>
      </c>
      <c r="V240" s="10">
        <f t="shared" si="116"/>
        <v>1000</v>
      </c>
      <c r="W240" s="10">
        <f t="shared" si="117"/>
        <v>710105.61333534098</v>
      </c>
      <c r="X240" s="9">
        <f t="shared" si="102"/>
        <v>3.5280724111339712</v>
      </c>
      <c r="Y240" s="9">
        <f t="shared" si="120"/>
        <v>33252.805422335368</v>
      </c>
      <c r="AA240" s="10">
        <f t="shared" si="103"/>
        <v>7542.4257517795395</v>
      </c>
      <c r="AB240" s="10">
        <f t="shared" si="121"/>
        <v>1742300.3486610686</v>
      </c>
      <c r="AC240" s="23"/>
      <c r="AD240" s="25">
        <f t="shared" si="104"/>
        <v>-7542.4257517795395</v>
      </c>
      <c r="AE240" s="25">
        <f t="shared" si="105"/>
        <v>-7542.4257517795395</v>
      </c>
      <c r="AF240" s="25">
        <f t="shared" si="106"/>
        <v>0</v>
      </c>
      <c r="AG240" s="25">
        <f t="shared" si="107"/>
        <v>0</v>
      </c>
      <c r="AH240" s="25">
        <f t="shared" si="108"/>
        <v>0</v>
      </c>
      <c r="AI240" s="25">
        <f t="shared" si="109"/>
        <v>0</v>
      </c>
      <c r="AJ240" s="25">
        <f t="shared" si="110"/>
        <v>0</v>
      </c>
      <c r="AK240" s="25">
        <f t="shared" si="111"/>
        <v>0</v>
      </c>
      <c r="AL240" s="25">
        <f t="shared" si="112"/>
        <v>0</v>
      </c>
      <c r="AM240" s="25">
        <f t="shared" si="113"/>
        <v>0</v>
      </c>
    </row>
    <row r="241" spans="1:39" x14ac:dyDescent="0.3">
      <c r="A241" s="4">
        <f t="shared" si="118"/>
        <v>232</v>
      </c>
      <c r="B241">
        <v>257.08089129283991</v>
      </c>
      <c r="C241" s="5">
        <f t="shared" si="94"/>
        <v>135</v>
      </c>
      <c r="D241" s="6">
        <f t="shared" si="114"/>
        <v>-9.2999999999999944E-2</v>
      </c>
      <c r="E241" s="7">
        <f t="shared" si="95"/>
        <v>1885401.790477955</v>
      </c>
      <c r="F241" s="7">
        <f t="shared" si="96"/>
        <v>740687.92045983172</v>
      </c>
      <c r="G241" s="7">
        <f t="shared" si="97"/>
        <v>0</v>
      </c>
      <c r="H241" s="7">
        <f t="shared" si="124"/>
        <v>100000</v>
      </c>
      <c r="I241" s="7">
        <f t="shared" si="98"/>
        <v>740687.92045983172</v>
      </c>
      <c r="J241" s="14"/>
      <c r="K241" s="18"/>
      <c r="L241" s="7">
        <f t="shared" si="99"/>
        <v>0</v>
      </c>
      <c r="M241" s="7">
        <f t="shared" si="100"/>
        <v>0</v>
      </c>
      <c r="N241" s="14"/>
      <c r="O241" s="13"/>
      <c r="P241" s="7">
        <f t="shared" si="101"/>
        <v>626452.22143790754</v>
      </c>
      <c r="Q241" s="12">
        <f t="shared" si="119"/>
        <v>231</v>
      </c>
      <c r="R241" s="9">
        <v>257.08089129283991</v>
      </c>
      <c r="S241" s="11">
        <f t="shared" si="122"/>
        <v>-9.2999999999999944E-2</v>
      </c>
      <c r="T241" s="10">
        <f t="shared" si="115"/>
        <v>5293900.2155709583</v>
      </c>
      <c r="U241" s="10">
        <f t="shared" si="123"/>
        <v>8548660.8559613544</v>
      </c>
      <c r="V241" s="10">
        <f t="shared" si="116"/>
        <v>1000</v>
      </c>
      <c r="W241" s="10">
        <f t="shared" si="117"/>
        <v>711105.61333534098</v>
      </c>
      <c r="X241" s="9">
        <f t="shared" si="102"/>
        <v>3.8898262526284135</v>
      </c>
      <c r="Y241" s="9">
        <f t="shared" si="120"/>
        <v>33256.695248587996</v>
      </c>
      <c r="AA241" s="10">
        <f t="shared" si="103"/>
        <v>7542.4257517795395</v>
      </c>
      <c r="AB241" s="10">
        <f t="shared" si="121"/>
        <v>1749842.7744128481</v>
      </c>
      <c r="AC241" s="23"/>
      <c r="AD241" s="25">
        <f t="shared" si="104"/>
        <v>-7542.4257517795395</v>
      </c>
      <c r="AE241" s="25">
        <f t="shared" si="105"/>
        <v>-7542.4257517795395</v>
      </c>
      <c r="AF241" s="25">
        <f t="shared" si="106"/>
        <v>0</v>
      </c>
      <c r="AG241" s="25">
        <f t="shared" si="107"/>
        <v>0</v>
      </c>
      <c r="AH241" s="25">
        <f t="shared" si="108"/>
        <v>0</v>
      </c>
      <c r="AI241" s="25">
        <f t="shared" si="109"/>
        <v>0</v>
      </c>
      <c r="AJ241" s="25">
        <f t="shared" si="110"/>
        <v>0</v>
      </c>
      <c r="AK241" s="25">
        <f t="shared" si="111"/>
        <v>0</v>
      </c>
      <c r="AL241" s="25">
        <f t="shared" si="112"/>
        <v>0</v>
      </c>
      <c r="AM241" s="25">
        <f t="shared" si="113"/>
        <v>0</v>
      </c>
    </row>
    <row r="242" spans="1:39" x14ac:dyDescent="0.3">
      <c r="A242" s="4">
        <f t="shared" si="118"/>
        <v>233</v>
      </c>
      <c r="B242">
        <v>297.69967211710861</v>
      </c>
      <c r="C242" s="5">
        <f t="shared" si="94"/>
        <v>136</v>
      </c>
      <c r="D242" s="6">
        <f t="shared" si="114"/>
        <v>0.15799999999999997</v>
      </c>
      <c r="E242" s="7">
        <f t="shared" si="95"/>
        <v>1908718.7513649829</v>
      </c>
      <c r="F242" s="7">
        <f t="shared" si="96"/>
        <v>857716.61189248506</v>
      </c>
      <c r="G242" s="7">
        <f t="shared" si="97"/>
        <v>0</v>
      </c>
      <c r="H242" s="7">
        <f t="shared" si="124"/>
        <v>100000</v>
      </c>
      <c r="I242" s="7">
        <f t="shared" si="98"/>
        <v>857716.61189248506</v>
      </c>
      <c r="J242" s="14"/>
      <c r="K242" s="18"/>
      <c r="L242" s="7">
        <f t="shared" si="99"/>
        <v>0</v>
      </c>
      <c r="M242" s="7">
        <f t="shared" si="100"/>
        <v>0</v>
      </c>
      <c r="N242" s="14"/>
      <c r="O242" s="13"/>
      <c r="P242" s="7">
        <f t="shared" si="101"/>
        <v>725431.67242509685</v>
      </c>
      <c r="Q242" s="12">
        <f t="shared" si="119"/>
        <v>232</v>
      </c>
      <c r="R242" s="9">
        <v>297.69967211710861</v>
      </c>
      <c r="S242" s="11">
        <f t="shared" si="122"/>
        <v>0.15799999999999997</v>
      </c>
      <c r="T242" s="10">
        <f t="shared" si="115"/>
        <v>5345621.3300004285</v>
      </c>
      <c r="U242" s="10">
        <f t="shared" si="123"/>
        <v>9900507.2712032478</v>
      </c>
      <c r="V242" s="10">
        <f t="shared" si="116"/>
        <v>1000</v>
      </c>
      <c r="W242" s="10">
        <f t="shared" si="117"/>
        <v>712105.61333534098</v>
      </c>
      <c r="X242" s="9">
        <f t="shared" si="102"/>
        <v>3.359090028176523</v>
      </c>
      <c r="Y242" s="9">
        <f t="shared" si="120"/>
        <v>33260.054338616173</v>
      </c>
      <c r="AA242" s="10">
        <f t="shared" si="103"/>
        <v>7542.4257517795395</v>
      </c>
      <c r="AB242" s="10">
        <f t="shared" si="121"/>
        <v>1757385.2001646275</v>
      </c>
      <c r="AC242" s="23"/>
      <c r="AD242" s="25">
        <f t="shared" si="104"/>
        <v>-7542.4257517795395</v>
      </c>
      <c r="AE242" s="25">
        <f t="shared" si="105"/>
        <v>-7542.4257517795395</v>
      </c>
      <c r="AF242" s="25">
        <f t="shared" si="106"/>
        <v>0</v>
      </c>
      <c r="AG242" s="25">
        <f t="shared" si="107"/>
        <v>0</v>
      </c>
      <c r="AH242" s="25">
        <f t="shared" si="108"/>
        <v>0</v>
      </c>
      <c r="AI242" s="25">
        <f t="shared" si="109"/>
        <v>0</v>
      </c>
      <c r="AJ242" s="25">
        <f t="shared" si="110"/>
        <v>0</v>
      </c>
      <c r="AK242" s="25">
        <f t="shared" si="111"/>
        <v>0</v>
      </c>
      <c r="AL242" s="25">
        <f t="shared" si="112"/>
        <v>0</v>
      </c>
      <c r="AM242" s="25">
        <f t="shared" si="113"/>
        <v>0</v>
      </c>
    </row>
    <row r="243" spans="1:39" x14ac:dyDescent="0.3">
      <c r="A243" s="4">
        <f t="shared" si="118"/>
        <v>234</v>
      </c>
      <c r="B243">
        <v>312.28695605084692</v>
      </c>
      <c r="C243" s="5">
        <f t="shared" si="94"/>
        <v>137</v>
      </c>
      <c r="D243" s="6">
        <f t="shared" si="114"/>
        <v>4.8999999999999995E-2</v>
      </c>
      <c r="E243" s="7">
        <f t="shared" si="95"/>
        <v>1932230.0202594015</v>
      </c>
      <c r="F243" s="7">
        <f t="shared" si="96"/>
        <v>899744.72587521677</v>
      </c>
      <c r="G243" s="7">
        <f t="shared" si="97"/>
        <v>0</v>
      </c>
      <c r="H243" s="7">
        <f t="shared" si="124"/>
        <v>100000</v>
      </c>
      <c r="I243" s="7">
        <f t="shared" si="98"/>
        <v>899744.72587521677</v>
      </c>
      <c r="J243" s="14"/>
      <c r="K243" s="18"/>
      <c r="L243" s="7">
        <f t="shared" si="99"/>
        <v>0</v>
      </c>
      <c r="M243" s="7">
        <f t="shared" si="100"/>
        <v>0</v>
      </c>
      <c r="N243" s="14"/>
      <c r="O243" s="13"/>
      <c r="P243" s="7">
        <f t="shared" si="101"/>
        <v>760977.8243739265</v>
      </c>
      <c r="Q243" s="12">
        <f t="shared" si="119"/>
        <v>233</v>
      </c>
      <c r="R243" s="9">
        <v>312.28695605084692</v>
      </c>
      <c r="S243" s="11">
        <f t="shared" si="122"/>
        <v>4.8999999999999995E-2</v>
      </c>
      <c r="T243" s="10">
        <f t="shared" si="115"/>
        <v>5397773.4537168108</v>
      </c>
      <c r="U243" s="10">
        <f t="shared" si="123"/>
        <v>10386681.127492206</v>
      </c>
      <c r="V243" s="10">
        <f t="shared" si="116"/>
        <v>1000</v>
      </c>
      <c r="W243" s="10">
        <f t="shared" si="117"/>
        <v>713105.61333534098</v>
      </c>
      <c r="X243" s="9">
        <f t="shared" si="102"/>
        <v>3.202183058318897</v>
      </c>
      <c r="Y243" s="9">
        <f t="shared" si="120"/>
        <v>33263.256521674492</v>
      </c>
      <c r="AA243" s="10">
        <f t="shared" si="103"/>
        <v>7542.4257517795395</v>
      </c>
      <c r="AB243" s="10">
        <f t="shared" si="121"/>
        <v>1764927.625916407</v>
      </c>
      <c r="AC243" s="23"/>
      <c r="AD243" s="25">
        <f t="shared" si="104"/>
        <v>-7542.4257517795395</v>
      </c>
      <c r="AE243" s="25">
        <f t="shared" si="105"/>
        <v>-7542.4257517795395</v>
      </c>
      <c r="AF243" s="25">
        <f t="shared" si="106"/>
        <v>0</v>
      </c>
      <c r="AG243" s="25">
        <f t="shared" si="107"/>
        <v>0</v>
      </c>
      <c r="AH243" s="25">
        <f t="shared" si="108"/>
        <v>0</v>
      </c>
      <c r="AI243" s="25">
        <f t="shared" si="109"/>
        <v>0</v>
      </c>
      <c r="AJ243" s="25">
        <f t="shared" si="110"/>
        <v>0</v>
      </c>
      <c r="AK243" s="25">
        <f t="shared" si="111"/>
        <v>0</v>
      </c>
      <c r="AL243" s="25">
        <f t="shared" si="112"/>
        <v>0</v>
      </c>
      <c r="AM243" s="25">
        <f t="shared" si="113"/>
        <v>0</v>
      </c>
    </row>
    <row r="244" spans="1:39" x14ac:dyDescent="0.3">
      <c r="A244" s="4">
        <f t="shared" si="118"/>
        <v>235</v>
      </c>
      <c r="B244">
        <v>344.45251252408417</v>
      </c>
      <c r="C244" s="5">
        <f t="shared" si="94"/>
        <v>138</v>
      </c>
      <c r="D244" s="6">
        <f t="shared" si="114"/>
        <v>0.10300000000000004</v>
      </c>
      <c r="E244" s="7">
        <f t="shared" si="95"/>
        <v>1955937.2163946079</v>
      </c>
      <c r="F244" s="7">
        <f t="shared" si="96"/>
        <v>992418.43264036404</v>
      </c>
      <c r="G244" s="7">
        <f t="shared" si="97"/>
        <v>0</v>
      </c>
      <c r="H244" s="7">
        <f t="shared" si="124"/>
        <v>100000</v>
      </c>
      <c r="I244" s="7">
        <f t="shared" si="98"/>
        <v>992418.43264036404</v>
      </c>
      <c r="J244" s="14"/>
      <c r="K244" s="18"/>
      <c r="L244" s="7">
        <f t="shared" si="99"/>
        <v>0</v>
      </c>
      <c r="M244" s="7">
        <f t="shared" si="100"/>
        <v>0</v>
      </c>
      <c r="N244" s="14"/>
      <c r="O244" s="13"/>
      <c r="P244" s="7">
        <f t="shared" si="101"/>
        <v>839358.54028444097</v>
      </c>
      <c r="Q244" s="12">
        <f t="shared" si="119"/>
        <v>234</v>
      </c>
      <c r="R244" s="9">
        <v>344.45251252408417</v>
      </c>
      <c r="S244" s="11">
        <f t="shared" si="122"/>
        <v>0.10300000000000004</v>
      </c>
      <c r="T244" s="10">
        <f t="shared" si="115"/>
        <v>5450360.1784641612</v>
      </c>
      <c r="U244" s="10">
        <f t="shared" si="123"/>
        <v>11457612.283623904</v>
      </c>
      <c r="V244" s="10">
        <f t="shared" si="116"/>
        <v>1000</v>
      </c>
      <c r="W244" s="10">
        <f t="shared" si="117"/>
        <v>714105.61333534098</v>
      </c>
      <c r="X244" s="9">
        <f t="shared" si="102"/>
        <v>2.9031578044595618</v>
      </c>
      <c r="Y244" s="9">
        <f t="shared" si="120"/>
        <v>33266.159679478951</v>
      </c>
      <c r="AA244" s="10">
        <f t="shared" si="103"/>
        <v>7542.4257517795395</v>
      </c>
      <c r="AB244" s="10">
        <f t="shared" si="121"/>
        <v>1772470.0516681864</v>
      </c>
      <c r="AC244" s="23"/>
      <c r="AD244" s="25">
        <f t="shared" si="104"/>
        <v>-7542.4257517795395</v>
      </c>
      <c r="AE244" s="25">
        <f t="shared" si="105"/>
        <v>-7542.4257517795395</v>
      </c>
      <c r="AF244" s="25">
        <f t="shared" si="106"/>
        <v>0</v>
      </c>
      <c r="AG244" s="25">
        <f t="shared" si="107"/>
        <v>0</v>
      </c>
      <c r="AH244" s="25">
        <f t="shared" si="108"/>
        <v>0</v>
      </c>
      <c r="AI244" s="25">
        <f t="shared" si="109"/>
        <v>0</v>
      </c>
      <c r="AJ244" s="25">
        <f t="shared" si="110"/>
        <v>0</v>
      </c>
      <c r="AK244" s="25">
        <f t="shared" si="111"/>
        <v>0</v>
      </c>
      <c r="AL244" s="25">
        <f t="shared" si="112"/>
        <v>0</v>
      </c>
      <c r="AM244" s="25">
        <f t="shared" si="113"/>
        <v>0</v>
      </c>
    </row>
    <row r="245" spans="1:39" x14ac:dyDescent="0.3">
      <c r="A245" s="4">
        <f t="shared" si="118"/>
        <v>236</v>
      </c>
      <c r="B245">
        <v>371.31980850096278</v>
      </c>
      <c r="C245" s="5">
        <f t="shared" si="94"/>
        <v>139</v>
      </c>
      <c r="D245" s="6">
        <f t="shared" si="114"/>
        <v>7.8000000000000125E-2</v>
      </c>
      <c r="E245" s="7">
        <f t="shared" si="95"/>
        <v>1979841.9724976069</v>
      </c>
      <c r="F245" s="7">
        <f t="shared" si="96"/>
        <v>1069827.0703863124</v>
      </c>
      <c r="G245" s="7">
        <f t="shared" si="97"/>
        <v>0</v>
      </c>
      <c r="H245" s="7">
        <f t="shared" si="124"/>
        <v>100000</v>
      </c>
      <c r="I245" s="7">
        <f t="shared" si="98"/>
        <v>1069827.0703863124</v>
      </c>
      <c r="J245" s="14"/>
      <c r="K245" s="18"/>
      <c r="L245" s="7">
        <f t="shared" si="99"/>
        <v>0</v>
      </c>
      <c r="M245" s="7">
        <f t="shared" si="100"/>
        <v>0</v>
      </c>
      <c r="N245" s="14"/>
      <c r="O245" s="13"/>
      <c r="P245" s="7">
        <f t="shared" si="101"/>
        <v>904828.5064266274</v>
      </c>
      <c r="Q245" s="12">
        <f t="shared" si="119"/>
        <v>235</v>
      </c>
      <c r="R245" s="9">
        <v>371.31980850096278</v>
      </c>
      <c r="S245" s="11">
        <f t="shared" si="122"/>
        <v>7.8000000000000125E-2</v>
      </c>
      <c r="T245" s="10">
        <f t="shared" si="115"/>
        <v>5503385.1259177402</v>
      </c>
      <c r="U245" s="10">
        <f t="shared" si="123"/>
        <v>12352384.04174657</v>
      </c>
      <c r="V245" s="10">
        <f t="shared" si="116"/>
        <v>1000</v>
      </c>
      <c r="W245" s="10">
        <f t="shared" si="117"/>
        <v>715105.61333534098</v>
      </c>
      <c r="X245" s="9">
        <f t="shared" si="102"/>
        <v>2.6930962935617457</v>
      </c>
      <c r="Y245" s="9">
        <f t="shared" si="120"/>
        <v>33268.85277577251</v>
      </c>
      <c r="AA245" s="10">
        <f t="shared" si="103"/>
        <v>7542.4257517795395</v>
      </c>
      <c r="AB245" s="10">
        <f t="shared" si="121"/>
        <v>1780012.4774199659</v>
      </c>
      <c r="AC245" s="23"/>
      <c r="AD245" s="25">
        <f t="shared" si="104"/>
        <v>-7542.4257517795395</v>
      </c>
      <c r="AE245" s="25">
        <f t="shared" si="105"/>
        <v>-7542.4257517795395</v>
      </c>
      <c r="AF245" s="25">
        <f t="shared" si="106"/>
        <v>0</v>
      </c>
      <c r="AG245" s="25">
        <f t="shared" si="107"/>
        <v>0</v>
      </c>
      <c r="AH245" s="25">
        <f t="shared" si="108"/>
        <v>0</v>
      </c>
      <c r="AI245" s="25">
        <f t="shared" si="109"/>
        <v>0</v>
      </c>
      <c r="AJ245" s="25">
        <f t="shared" si="110"/>
        <v>0</v>
      </c>
      <c r="AK245" s="25">
        <f t="shared" si="111"/>
        <v>0</v>
      </c>
      <c r="AL245" s="25">
        <f t="shared" si="112"/>
        <v>0</v>
      </c>
      <c r="AM245" s="25">
        <f t="shared" si="113"/>
        <v>0</v>
      </c>
    </row>
    <row r="246" spans="1:39" x14ac:dyDescent="0.3">
      <c r="A246" s="4">
        <f t="shared" si="118"/>
        <v>237</v>
      </c>
      <c r="B246">
        <v>371.69112830946369</v>
      </c>
      <c r="C246" s="5">
        <f t="shared" si="94"/>
        <v>140</v>
      </c>
      <c r="D246" s="6">
        <f t="shared" si="114"/>
        <v>9.999999999998684E-4</v>
      </c>
      <c r="E246" s="7">
        <f t="shared" si="95"/>
        <v>2003945.9349014647</v>
      </c>
      <c r="F246" s="7">
        <f t="shared" si="96"/>
        <v>1070896.8974566986</v>
      </c>
      <c r="G246" s="7">
        <f t="shared" si="97"/>
        <v>0</v>
      </c>
      <c r="H246" s="7">
        <f t="shared" si="124"/>
        <v>100000</v>
      </c>
      <c r="I246" s="7">
        <f t="shared" si="98"/>
        <v>1070896.8974566986</v>
      </c>
      <c r="J246" s="14"/>
      <c r="K246" s="18"/>
      <c r="L246" s="7">
        <f t="shared" si="99"/>
        <v>0</v>
      </c>
      <c r="M246" s="7">
        <f t="shared" si="100"/>
        <v>0</v>
      </c>
      <c r="N246" s="14"/>
      <c r="O246" s="13"/>
      <c r="P246" s="7">
        <f t="shared" si="101"/>
        <v>905733.33493305393</v>
      </c>
      <c r="Q246" s="12">
        <f t="shared" si="119"/>
        <v>236</v>
      </c>
      <c r="R246" s="9">
        <v>371.69112830946369</v>
      </c>
      <c r="S246" s="11">
        <f t="shared" si="122"/>
        <v>9.999999999998684E-4</v>
      </c>
      <c r="T246" s="10">
        <f t="shared" si="115"/>
        <v>5556851.9479334326</v>
      </c>
      <c r="U246" s="10">
        <f t="shared" si="123"/>
        <v>12365737.425788315</v>
      </c>
      <c r="V246" s="10">
        <f t="shared" si="116"/>
        <v>1000</v>
      </c>
      <c r="W246" s="10">
        <f t="shared" si="117"/>
        <v>716105.61333534098</v>
      </c>
      <c r="X246" s="9">
        <f t="shared" si="102"/>
        <v>2.6904058876740717</v>
      </c>
      <c r="Y246" s="9">
        <f t="shared" si="120"/>
        <v>33271.543181660185</v>
      </c>
      <c r="AA246" s="10">
        <f t="shared" si="103"/>
        <v>7542.4257517795395</v>
      </c>
      <c r="AB246" s="10">
        <f t="shared" si="121"/>
        <v>1787554.9031717454</v>
      </c>
      <c r="AC246" s="23"/>
      <c r="AD246" s="25">
        <f t="shared" si="104"/>
        <v>-7542.4257517795395</v>
      </c>
      <c r="AE246" s="25">
        <f t="shared" si="105"/>
        <v>-7542.4257517795395</v>
      </c>
      <c r="AF246" s="25">
        <f t="shared" si="106"/>
        <v>0</v>
      </c>
      <c r="AG246" s="25">
        <f t="shared" si="107"/>
        <v>0</v>
      </c>
      <c r="AH246" s="25">
        <f t="shared" si="108"/>
        <v>0</v>
      </c>
      <c r="AI246" s="25">
        <f t="shared" si="109"/>
        <v>0</v>
      </c>
      <c r="AJ246" s="25">
        <f t="shared" si="110"/>
        <v>0</v>
      </c>
      <c r="AK246" s="25">
        <f t="shared" si="111"/>
        <v>0</v>
      </c>
      <c r="AL246" s="25">
        <f t="shared" si="112"/>
        <v>0</v>
      </c>
      <c r="AM246" s="25">
        <f t="shared" si="113"/>
        <v>0</v>
      </c>
    </row>
    <row r="247" spans="1:39" x14ac:dyDescent="0.3">
      <c r="A247" s="4">
        <f t="shared" si="118"/>
        <v>238</v>
      </c>
      <c r="B247">
        <v>348.64627835427694</v>
      </c>
      <c r="C247" s="5">
        <f t="shared" si="94"/>
        <v>141</v>
      </c>
      <c r="D247" s="6">
        <f t="shared" si="114"/>
        <v>-6.2E-2</v>
      </c>
      <c r="E247" s="7">
        <f t="shared" si="95"/>
        <v>2028250.7636586877</v>
      </c>
      <c r="F247" s="7">
        <f t="shared" si="96"/>
        <v>1004501.2898143833</v>
      </c>
      <c r="G247" s="7">
        <f t="shared" si="97"/>
        <v>0</v>
      </c>
      <c r="H247" s="7">
        <f t="shared" si="124"/>
        <v>100000</v>
      </c>
      <c r="I247" s="7">
        <f t="shared" si="98"/>
        <v>1004501.2898143833</v>
      </c>
      <c r="J247" s="14"/>
      <c r="K247" s="18"/>
      <c r="L247" s="7">
        <f t="shared" si="99"/>
        <v>0</v>
      </c>
      <c r="M247" s="7">
        <f t="shared" si="100"/>
        <v>0</v>
      </c>
      <c r="N247" s="14"/>
      <c r="O247" s="13"/>
      <c r="P247" s="7">
        <f t="shared" si="101"/>
        <v>849577.86816720455</v>
      </c>
      <c r="Q247" s="12">
        <f t="shared" si="119"/>
        <v>237</v>
      </c>
      <c r="R247" s="9">
        <v>348.64627835427694</v>
      </c>
      <c r="S247" s="11">
        <f t="shared" si="122"/>
        <v>-6.2E-2</v>
      </c>
      <c r="T247" s="10">
        <f t="shared" si="115"/>
        <v>5610764.326799253</v>
      </c>
      <c r="U247" s="10">
        <f t="shared" si="123"/>
        <v>11599999.705389438</v>
      </c>
      <c r="V247" s="10">
        <f t="shared" si="116"/>
        <v>1000</v>
      </c>
      <c r="W247" s="10">
        <f t="shared" si="117"/>
        <v>717105.61333534098</v>
      </c>
      <c r="X247" s="9">
        <f t="shared" si="102"/>
        <v>2.8682365540235306</v>
      </c>
      <c r="Y247" s="9">
        <f t="shared" si="120"/>
        <v>33274.411418214208</v>
      </c>
      <c r="AA247" s="10">
        <f t="shared" si="103"/>
        <v>7542.4257517795395</v>
      </c>
      <c r="AB247" s="10">
        <f t="shared" si="121"/>
        <v>1795097.3289235248</v>
      </c>
      <c r="AC247" s="23"/>
      <c r="AD247" s="25">
        <f t="shared" si="104"/>
        <v>-7542.4257517795395</v>
      </c>
      <c r="AE247" s="25">
        <f t="shared" si="105"/>
        <v>-7542.4257517795395</v>
      </c>
      <c r="AF247" s="25">
        <f t="shared" si="106"/>
        <v>0</v>
      </c>
      <c r="AG247" s="25">
        <f t="shared" si="107"/>
        <v>0</v>
      </c>
      <c r="AH247" s="25">
        <f t="shared" si="108"/>
        <v>0</v>
      </c>
      <c r="AI247" s="25">
        <f t="shared" si="109"/>
        <v>0</v>
      </c>
      <c r="AJ247" s="25">
        <f t="shared" si="110"/>
        <v>0</v>
      </c>
      <c r="AK247" s="25">
        <f t="shared" si="111"/>
        <v>0</v>
      </c>
      <c r="AL247" s="25">
        <f t="shared" si="112"/>
        <v>0</v>
      </c>
      <c r="AM247" s="25">
        <f t="shared" si="113"/>
        <v>0</v>
      </c>
    </row>
    <row r="248" spans="1:39" x14ac:dyDescent="0.3">
      <c r="A248" s="4">
        <f t="shared" si="118"/>
        <v>239</v>
      </c>
      <c r="B248">
        <v>361.89483693173946</v>
      </c>
      <c r="C248" s="5">
        <f t="shared" si="94"/>
        <v>142</v>
      </c>
      <c r="D248" s="6">
        <f t="shared" si="114"/>
        <v>3.7999999999999985E-2</v>
      </c>
      <c r="E248" s="7">
        <f t="shared" si="95"/>
        <v>2052758.1326555545</v>
      </c>
      <c r="F248" s="7">
        <f t="shared" si="96"/>
        <v>1042672.3388273298</v>
      </c>
      <c r="G248" s="7">
        <f t="shared" si="97"/>
        <v>0</v>
      </c>
      <c r="H248" s="7">
        <f t="shared" si="124"/>
        <v>100000</v>
      </c>
      <c r="I248" s="7">
        <f t="shared" si="98"/>
        <v>1042672.3388273298</v>
      </c>
      <c r="J248" s="14"/>
      <c r="K248" s="18"/>
      <c r="L248" s="7">
        <f t="shared" si="99"/>
        <v>0</v>
      </c>
      <c r="M248" s="7">
        <f t="shared" si="100"/>
        <v>0</v>
      </c>
      <c r="N248" s="14"/>
      <c r="O248" s="13"/>
      <c r="P248" s="7">
        <f t="shared" si="101"/>
        <v>881861.82715755841</v>
      </c>
      <c r="Q248" s="12">
        <f t="shared" si="119"/>
        <v>238</v>
      </c>
      <c r="R248" s="9">
        <v>361.89483693173946</v>
      </c>
      <c r="S248" s="11">
        <f t="shared" si="122"/>
        <v>3.7999999999999985E-2</v>
      </c>
      <c r="T248" s="10">
        <f t="shared" si="115"/>
        <v>5665125.9754889589</v>
      </c>
      <c r="U248" s="10">
        <f t="shared" si="123"/>
        <v>12041837.694194237</v>
      </c>
      <c r="V248" s="10">
        <f t="shared" si="116"/>
        <v>1000</v>
      </c>
      <c r="W248" s="10">
        <f t="shared" si="117"/>
        <v>718105.61333534098</v>
      </c>
      <c r="X248" s="9">
        <f t="shared" si="102"/>
        <v>2.7632336743964649</v>
      </c>
      <c r="Y248" s="9">
        <f t="shared" si="120"/>
        <v>33277.174651888607</v>
      </c>
      <c r="AA248" s="10">
        <f t="shared" si="103"/>
        <v>7542.4257517795395</v>
      </c>
      <c r="AB248" s="10">
        <f t="shared" si="121"/>
        <v>1802639.7546753043</v>
      </c>
      <c r="AC248" s="23"/>
      <c r="AD248" s="25">
        <f t="shared" si="104"/>
        <v>-7542.4257517795395</v>
      </c>
      <c r="AE248" s="25">
        <f t="shared" si="105"/>
        <v>-7542.4257517795395</v>
      </c>
      <c r="AF248" s="25">
        <f t="shared" si="106"/>
        <v>0</v>
      </c>
      <c r="AG248" s="25">
        <f t="shared" si="107"/>
        <v>0</v>
      </c>
      <c r="AH248" s="25">
        <f t="shared" si="108"/>
        <v>0</v>
      </c>
      <c r="AI248" s="25">
        <f t="shared" si="109"/>
        <v>0</v>
      </c>
      <c r="AJ248" s="25">
        <f t="shared" si="110"/>
        <v>0</v>
      </c>
      <c r="AK248" s="25">
        <f t="shared" si="111"/>
        <v>0</v>
      </c>
      <c r="AL248" s="25">
        <f t="shared" si="112"/>
        <v>0</v>
      </c>
      <c r="AM248" s="25">
        <f t="shared" si="113"/>
        <v>0</v>
      </c>
    </row>
    <row r="249" spans="1:39" x14ac:dyDescent="0.3">
      <c r="A249" s="4">
        <f t="shared" si="118"/>
        <v>240</v>
      </c>
      <c r="B249">
        <v>389.39884453855171</v>
      </c>
      <c r="C249" s="5">
        <f t="shared" si="94"/>
        <v>143</v>
      </c>
      <c r="D249" s="6">
        <f t="shared" si="114"/>
        <v>7.6000000000000151E-2</v>
      </c>
      <c r="E249" s="7">
        <f t="shared" si="95"/>
        <v>2077469.7297273951</v>
      </c>
      <c r="F249" s="7">
        <f t="shared" si="96"/>
        <v>1121915.436578207</v>
      </c>
      <c r="G249" s="7">
        <f t="shared" si="97"/>
        <v>0</v>
      </c>
      <c r="H249" s="7">
        <f t="shared" si="124"/>
        <v>100000</v>
      </c>
      <c r="I249" s="7">
        <f t="shared" si="98"/>
        <v>1121915.436578207</v>
      </c>
      <c r="J249" s="14"/>
      <c r="K249" s="18"/>
      <c r="L249" s="7">
        <f t="shared" si="99"/>
        <v>0</v>
      </c>
      <c r="M249" s="7">
        <f t="shared" si="100"/>
        <v>0</v>
      </c>
      <c r="N249" s="14"/>
      <c r="O249" s="13"/>
      <c r="P249" s="7">
        <f t="shared" si="101"/>
        <v>948883.32602153288</v>
      </c>
      <c r="Q249" s="12">
        <f t="shared" si="119"/>
        <v>239</v>
      </c>
      <c r="R249" s="9">
        <v>389.39884453855171</v>
      </c>
      <c r="S249" s="11">
        <f t="shared" si="122"/>
        <v>7.6000000000000151E-2</v>
      </c>
      <c r="T249" s="10">
        <f t="shared" si="115"/>
        <v>5719940.637917744</v>
      </c>
      <c r="U249" s="10">
        <f t="shared" si="123"/>
        <v>12958093.358952999</v>
      </c>
      <c r="V249" s="10">
        <f t="shared" si="116"/>
        <v>1000</v>
      </c>
      <c r="W249" s="10">
        <f t="shared" si="117"/>
        <v>719105.61333534098</v>
      </c>
      <c r="X249" s="9">
        <f t="shared" si="102"/>
        <v>2.5680610356844467</v>
      </c>
      <c r="Y249" s="9">
        <f t="shared" si="120"/>
        <v>33279.742712924293</v>
      </c>
      <c r="AA249" s="10">
        <f t="shared" si="103"/>
        <v>7542.4257517795395</v>
      </c>
      <c r="AB249" s="10">
        <f t="shared" si="121"/>
        <v>1810182.1804270837</v>
      </c>
      <c r="AC249" s="23"/>
      <c r="AD249" s="25">
        <f t="shared" si="104"/>
        <v>-7542.4257517795395</v>
      </c>
      <c r="AE249" s="25">
        <f t="shared" si="105"/>
        <v>-7542.4257517795395</v>
      </c>
      <c r="AF249" s="25">
        <f t="shared" si="106"/>
        <v>0</v>
      </c>
      <c r="AG249" s="25">
        <f t="shared" si="107"/>
        <v>0</v>
      </c>
      <c r="AH249" s="25">
        <f t="shared" si="108"/>
        <v>0</v>
      </c>
      <c r="AI249" s="25">
        <f t="shared" si="109"/>
        <v>0</v>
      </c>
      <c r="AJ249" s="25">
        <f t="shared" si="110"/>
        <v>0</v>
      </c>
      <c r="AK249" s="25">
        <f t="shared" si="111"/>
        <v>0</v>
      </c>
      <c r="AL249" s="25">
        <f t="shared" si="112"/>
        <v>0</v>
      </c>
      <c r="AM249" s="25">
        <f t="shared" si="113"/>
        <v>0</v>
      </c>
    </row>
    <row r="250" spans="1:39" x14ac:dyDescent="0.3">
      <c r="A250" s="4">
        <f t="shared" si="118"/>
        <v>241</v>
      </c>
      <c r="B250">
        <v>404.97479832009378</v>
      </c>
      <c r="C250" s="5">
        <f t="shared" si="94"/>
        <v>144</v>
      </c>
      <c r="D250" s="6">
        <f t="shared" si="114"/>
        <v>0.04</v>
      </c>
      <c r="E250" s="7">
        <f t="shared" si="95"/>
        <v>2102387.2567748344</v>
      </c>
      <c r="F250" s="7">
        <f t="shared" si="96"/>
        <v>1166792.0540413354</v>
      </c>
      <c r="G250" s="7">
        <f t="shared" si="97"/>
        <v>0</v>
      </c>
      <c r="H250" s="7">
        <f t="shared" si="124"/>
        <v>100000</v>
      </c>
      <c r="I250" s="7">
        <f t="shared" si="98"/>
        <v>1166792.0540413354</v>
      </c>
      <c r="J250" s="14"/>
      <c r="K250" s="18"/>
      <c r="L250" s="7">
        <f t="shared" si="99"/>
        <v>0</v>
      </c>
      <c r="M250" s="7">
        <f t="shared" si="100"/>
        <v>0</v>
      </c>
      <c r="N250" s="14"/>
      <c r="O250" s="13"/>
      <c r="P250" s="7">
        <f t="shared" si="101"/>
        <v>986838.65906239417</v>
      </c>
      <c r="Q250" s="12">
        <f t="shared" si="119"/>
        <v>240</v>
      </c>
      <c r="R250" s="9">
        <v>404.97479832009378</v>
      </c>
      <c r="S250" s="11">
        <f t="shared" si="122"/>
        <v>0.04</v>
      </c>
      <c r="T250" s="10">
        <f t="shared" si="115"/>
        <v>5775212.0892001037</v>
      </c>
      <c r="U250" s="10">
        <f t="shared" si="123"/>
        <v>13477457.09331112</v>
      </c>
      <c r="V250" s="10">
        <f t="shared" si="116"/>
        <v>1000</v>
      </c>
      <c r="W250" s="10">
        <f t="shared" si="117"/>
        <v>720105.61333534098</v>
      </c>
      <c r="X250" s="9">
        <f t="shared" si="102"/>
        <v>2.4692894573888911</v>
      </c>
      <c r="Y250" s="9">
        <f t="shared" si="120"/>
        <v>33282.212002381682</v>
      </c>
      <c r="AA250" s="10">
        <f t="shared" si="103"/>
        <v>7542.4257517795395</v>
      </c>
      <c r="AB250" s="10">
        <f t="shared" si="121"/>
        <v>1817724.6061788632</v>
      </c>
      <c r="AC250" s="23"/>
      <c r="AD250" s="25">
        <f t="shared" si="104"/>
        <v>-7542.4257517795395</v>
      </c>
      <c r="AE250" s="25">
        <f t="shared" si="105"/>
        <v>-7542.4257517795395</v>
      </c>
      <c r="AF250" s="25">
        <f t="shared" si="106"/>
        <v>0</v>
      </c>
      <c r="AG250" s="25">
        <f t="shared" si="107"/>
        <v>0</v>
      </c>
      <c r="AH250" s="25">
        <f t="shared" si="108"/>
        <v>0</v>
      </c>
      <c r="AI250" s="25">
        <f t="shared" si="109"/>
        <v>0</v>
      </c>
      <c r="AJ250" s="25">
        <f t="shared" si="110"/>
        <v>0</v>
      </c>
      <c r="AK250" s="25">
        <f t="shared" si="111"/>
        <v>0</v>
      </c>
      <c r="AL250" s="25">
        <f t="shared" si="112"/>
        <v>0</v>
      </c>
      <c r="AM250" s="25">
        <f t="shared" si="113"/>
        <v>0</v>
      </c>
    </row>
    <row r="251" spans="1:39" x14ac:dyDescent="0.3">
      <c r="A251" s="4">
        <f t="shared" si="118"/>
        <v>242</v>
      </c>
      <c r="B251">
        <v>433.32303420250037</v>
      </c>
      <c r="C251" s="5">
        <f t="shared" si="94"/>
        <v>145</v>
      </c>
      <c r="D251" s="6">
        <f t="shared" si="114"/>
        <v>7.0000000000000048E-2</v>
      </c>
      <c r="E251" s="7">
        <f t="shared" si="95"/>
        <v>2127512.4298810023</v>
      </c>
      <c r="F251" s="7">
        <f t="shared" si="96"/>
        <v>1248467.4978242288</v>
      </c>
      <c r="G251" s="7">
        <f t="shared" si="97"/>
        <v>0</v>
      </c>
      <c r="H251" s="7">
        <f t="shared" si="124"/>
        <v>100000</v>
      </c>
      <c r="I251" s="7">
        <f t="shared" si="98"/>
        <v>1248467.4978242288</v>
      </c>
      <c r="J251" s="14"/>
      <c r="K251" s="18"/>
      <c r="L251" s="7">
        <f t="shared" si="99"/>
        <v>0</v>
      </c>
      <c r="M251" s="7">
        <f t="shared" si="100"/>
        <v>0</v>
      </c>
      <c r="N251" s="14"/>
      <c r="O251" s="13"/>
      <c r="P251" s="7">
        <f t="shared" si="101"/>
        <v>1055917.3651967619</v>
      </c>
      <c r="Q251" s="12">
        <f t="shared" si="119"/>
        <v>241</v>
      </c>
      <c r="R251" s="9">
        <v>433.32303420250037</v>
      </c>
      <c r="S251" s="11">
        <f t="shared" si="122"/>
        <v>7.0000000000000048E-2</v>
      </c>
      <c r="T251" s="10">
        <f t="shared" si="115"/>
        <v>5830944.1359098144</v>
      </c>
      <c r="U251" s="10">
        <f t="shared" si="123"/>
        <v>14421949.089842899</v>
      </c>
      <c r="V251" s="10">
        <f t="shared" si="116"/>
        <v>1000</v>
      </c>
      <c r="W251" s="10">
        <f t="shared" si="117"/>
        <v>721105.61333534098</v>
      </c>
      <c r="X251" s="9">
        <f t="shared" si="102"/>
        <v>2.3077471564382157</v>
      </c>
      <c r="Y251" s="9">
        <f t="shared" si="120"/>
        <v>33284.519749538122</v>
      </c>
      <c r="AA251" s="10">
        <f t="shared" si="103"/>
        <v>7542.4257517795395</v>
      </c>
      <c r="AB251" s="10">
        <f t="shared" si="121"/>
        <v>1825267.0319306427</v>
      </c>
      <c r="AC251" s="23"/>
      <c r="AD251" s="25">
        <f t="shared" si="104"/>
        <v>-7542.4257517795395</v>
      </c>
      <c r="AE251" s="25">
        <f t="shared" si="105"/>
        <v>-7542.4257517795395</v>
      </c>
      <c r="AF251" s="25">
        <f t="shared" si="106"/>
        <v>0</v>
      </c>
      <c r="AG251" s="25">
        <f t="shared" si="107"/>
        <v>0</v>
      </c>
      <c r="AH251" s="25">
        <f t="shared" si="108"/>
        <v>0</v>
      </c>
      <c r="AI251" s="25">
        <f t="shared" si="109"/>
        <v>0</v>
      </c>
      <c r="AJ251" s="25">
        <f t="shared" si="110"/>
        <v>0</v>
      </c>
      <c r="AK251" s="25">
        <f t="shared" si="111"/>
        <v>0</v>
      </c>
      <c r="AL251" s="25">
        <f t="shared" si="112"/>
        <v>0</v>
      </c>
      <c r="AM251" s="25">
        <f t="shared" si="113"/>
        <v>0</v>
      </c>
    </row>
    <row r="252" spans="1:39" x14ac:dyDescent="0.3">
      <c r="A252" s="4">
        <f t="shared" si="118"/>
        <v>243</v>
      </c>
      <c r="B252">
        <v>400.39048360311034</v>
      </c>
      <c r="C252" s="5">
        <f t="shared" si="94"/>
        <v>146</v>
      </c>
      <c r="D252" s="6">
        <f t="shared" si="114"/>
        <v>-7.5999999999999998E-2</v>
      </c>
      <c r="E252" s="7">
        <f t="shared" si="95"/>
        <v>2152846.9794297218</v>
      </c>
      <c r="F252" s="7">
        <f t="shared" si="96"/>
        <v>1153583.9679895875</v>
      </c>
      <c r="G252" s="7">
        <f t="shared" si="97"/>
        <v>0</v>
      </c>
      <c r="H252" s="7">
        <f t="shared" si="124"/>
        <v>100000</v>
      </c>
      <c r="I252" s="7">
        <f t="shared" si="98"/>
        <v>1153583.9679895875</v>
      </c>
      <c r="J252" s="14"/>
      <c r="K252" s="18"/>
      <c r="L252" s="7">
        <f t="shared" si="99"/>
        <v>0</v>
      </c>
      <c r="M252" s="7">
        <f t="shared" si="100"/>
        <v>0</v>
      </c>
      <c r="N252" s="14"/>
      <c r="O252" s="13"/>
      <c r="P252" s="7">
        <f t="shared" si="101"/>
        <v>975667.64544180804</v>
      </c>
      <c r="Q252" s="12">
        <f t="shared" si="119"/>
        <v>242</v>
      </c>
      <c r="R252" s="9">
        <v>400.39048360311034</v>
      </c>
      <c r="S252" s="11">
        <f t="shared" si="122"/>
        <v>-7.5999999999999998E-2</v>
      </c>
      <c r="T252" s="10">
        <f t="shared" si="115"/>
        <v>5887140.6163421078</v>
      </c>
      <c r="U252" s="10">
        <f t="shared" si="123"/>
        <v>13326804.959014839</v>
      </c>
      <c r="V252" s="10">
        <f t="shared" si="116"/>
        <v>1000</v>
      </c>
      <c r="W252" s="10">
        <f t="shared" si="117"/>
        <v>722105.61333534098</v>
      </c>
      <c r="X252" s="9">
        <f t="shared" si="102"/>
        <v>2.4975618576171166</v>
      </c>
      <c r="Y252" s="9">
        <f t="shared" si="120"/>
        <v>33287.017311395735</v>
      </c>
      <c r="AA252" s="10">
        <f t="shared" si="103"/>
        <v>7542.4257517795395</v>
      </c>
      <c r="AB252" s="10">
        <f t="shared" si="121"/>
        <v>1832809.4576824221</v>
      </c>
      <c r="AC252" s="23"/>
      <c r="AD252" s="25">
        <f t="shared" si="104"/>
        <v>-7542.4257517795395</v>
      </c>
      <c r="AE252" s="25">
        <f t="shared" si="105"/>
        <v>-7542.4257517795395</v>
      </c>
      <c r="AF252" s="25">
        <f t="shared" si="106"/>
        <v>0</v>
      </c>
      <c r="AG252" s="25">
        <f t="shared" si="107"/>
        <v>0</v>
      </c>
      <c r="AH252" s="25">
        <f t="shared" si="108"/>
        <v>0</v>
      </c>
      <c r="AI252" s="25">
        <f t="shared" si="109"/>
        <v>0</v>
      </c>
      <c r="AJ252" s="25">
        <f t="shared" si="110"/>
        <v>0</v>
      </c>
      <c r="AK252" s="25">
        <f t="shared" si="111"/>
        <v>0</v>
      </c>
      <c r="AL252" s="25">
        <f t="shared" si="112"/>
        <v>0</v>
      </c>
      <c r="AM252" s="25">
        <f t="shared" si="113"/>
        <v>0</v>
      </c>
    </row>
    <row r="253" spans="1:39" x14ac:dyDescent="0.3">
      <c r="A253" s="4">
        <f t="shared" si="118"/>
        <v>244</v>
      </c>
      <c r="B253">
        <v>368.35924491486151</v>
      </c>
      <c r="C253" s="5">
        <f t="shared" si="94"/>
        <v>147</v>
      </c>
      <c r="D253" s="6">
        <f t="shared" si="114"/>
        <v>-8.0000000000000016E-2</v>
      </c>
      <c r="E253" s="7">
        <f t="shared" si="95"/>
        <v>2178392.6502246801</v>
      </c>
      <c r="F253" s="7">
        <f t="shared" si="96"/>
        <v>1061297.2505504205</v>
      </c>
      <c r="G253" s="7">
        <f t="shared" si="97"/>
        <v>0</v>
      </c>
      <c r="H253" s="7">
        <f t="shared" si="124"/>
        <v>100000</v>
      </c>
      <c r="I253" s="7">
        <f t="shared" si="98"/>
        <v>1061297.2505504205</v>
      </c>
      <c r="J253" s="14"/>
      <c r="K253" s="18"/>
      <c r="L253" s="7">
        <f t="shared" si="99"/>
        <v>0</v>
      </c>
      <c r="M253" s="7">
        <f t="shared" si="100"/>
        <v>0</v>
      </c>
      <c r="N253" s="14"/>
      <c r="O253" s="13"/>
      <c r="P253" s="7">
        <f t="shared" si="101"/>
        <v>897614.23380646331</v>
      </c>
      <c r="Q253" s="12">
        <f t="shared" si="119"/>
        <v>243</v>
      </c>
      <c r="R253" s="9">
        <v>368.35924491486151</v>
      </c>
      <c r="S253" s="11">
        <f t="shared" si="122"/>
        <v>-8.0000000000000016E-2</v>
      </c>
      <c r="T253" s="10">
        <f t="shared" si="115"/>
        <v>5943805.400778004</v>
      </c>
      <c r="U253" s="10">
        <f t="shared" si="123"/>
        <v>12261580.562293651</v>
      </c>
      <c r="V253" s="10">
        <f t="shared" si="116"/>
        <v>1000</v>
      </c>
      <c r="W253" s="10">
        <f t="shared" si="117"/>
        <v>723105.61333534098</v>
      </c>
      <c r="X253" s="9">
        <f t="shared" si="102"/>
        <v>2.7147411495838227</v>
      </c>
      <c r="Y253" s="9">
        <f t="shared" si="120"/>
        <v>33289.732052545318</v>
      </c>
      <c r="AA253" s="10">
        <f t="shared" si="103"/>
        <v>7542.4257517795395</v>
      </c>
      <c r="AB253" s="10">
        <f t="shared" si="121"/>
        <v>1840351.8834342016</v>
      </c>
      <c r="AC253" s="23"/>
      <c r="AD253" s="25">
        <f t="shared" si="104"/>
        <v>-7542.4257517795395</v>
      </c>
      <c r="AE253" s="25">
        <f t="shared" si="105"/>
        <v>-7542.4257517795395</v>
      </c>
      <c r="AF253" s="25">
        <f t="shared" si="106"/>
        <v>0</v>
      </c>
      <c r="AG253" s="25">
        <f t="shared" si="107"/>
        <v>0</v>
      </c>
      <c r="AH253" s="25">
        <f t="shared" si="108"/>
        <v>0</v>
      </c>
      <c r="AI253" s="25">
        <f t="shared" si="109"/>
        <v>0</v>
      </c>
      <c r="AJ253" s="25">
        <f t="shared" si="110"/>
        <v>0</v>
      </c>
      <c r="AK253" s="25">
        <f t="shared" si="111"/>
        <v>0</v>
      </c>
      <c r="AL253" s="25">
        <f t="shared" si="112"/>
        <v>0</v>
      </c>
      <c r="AM253" s="25">
        <f t="shared" si="113"/>
        <v>0</v>
      </c>
    </row>
    <row r="254" spans="1:39" x14ac:dyDescent="0.3">
      <c r="A254" s="4">
        <f t="shared" si="118"/>
        <v>245</v>
      </c>
      <c r="B254">
        <v>361.36041926147914</v>
      </c>
      <c r="C254" s="5">
        <f t="shared" si="94"/>
        <v>148</v>
      </c>
      <c r="D254" s="6">
        <f t="shared" si="114"/>
        <v>-1.9E-2</v>
      </c>
      <c r="E254" s="7">
        <f t="shared" si="95"/>
        <v>2204151.2016095961</v>
      </c>
      <c r="F254" s="7">
        <f t="shared" si="96"/>
        <v>1041132.6027899624</v>
      </c>
      <c r="G254" s="7">
        <f t="shared" si="97"/>
        <v>0</v>
      </c>
      <c r="H254" s="7">
        <f t="shared" si="124"/>
        <v>100000</v>
      </c>
      <c r="I254" s="7">
        <f t="shared" si="98"/>
        <v>1041132.6027899624</v>
      </c>
      <c r="J254" s="14"/>
      <c r="K254" s="18"/>
      <c r="L254" s="7">
        <f t="shared" si="99"/>
        <v>0</v>
      </c>
      <c r="M254" s="7">
        <f t="shared" si="100"/>
        <v>0</v>
      </c>
      <c r="N254" s="14"/>
      <c r="O254" s="13"/>
      <c r="P254" s="7">
        <f t="shared" si="101"/>
        <v>880559.56336414046</v>
      </c>
      <c r="Q254" s="12">
        <f t="shared" si="119"/>
        <v>244</v>
      </c>
      <c r="R254" s="9">
        <v>361.36041926147914</v>
      </c>
      <c r="S254" s="11">
        <f t="shared" si="122"/>
        <v>-1.9E-2</v>
      </c>
      <c r="T254" s="10">
        <f t="shared" si="115"/>
        <v>6000942.3917508638</v>
      </c>
      <c r="U254" s="10">
        <f t="shared" si="123"/>
        <v>12029591.531610072</v>
      </c>
      <c r="V254" s="10">
        <f t="shared" si="116"/>
        <v>1000</v>
      </c>
      <c r="W254" s="10">
        <f t="shared" si="117"/>
        <v>724105.61333534098</v>
      </c>
      <c r="X254" s="9">
        <f t="shared" si="102"/>
        <v>2.7673202340304002</v>
      </c>
      <c r="Y254" s="9">
        <f t="shared" si="120"/>
        <v>33292.499372779348</v>
      </c>
      <c r="AA254" s="10">
        <f t="shared" si="103"/>
        <v>7542.4257517795395</v>
      </c>
      <c r="AB254" s="10">
        <f t="shared" si="121"/>
        <v>1847894.3091859811</v>
      </c>
      <c r="AC254" s="23"/>
      <c r="AD254" s="25">
        <f t="shared" si="104"/>
        <v>-7542.4257517795395</v>
      </c>
      <c r="AE254" s="25">
        <f t="shared" si="105"/>
        <v>-7542.4257517795395</v>
      </c>
      <c r="AF254" s="25">
        <f t="shared" si="106"/>
        <v>0</v>
      </c>
      <c r="AG254" s="25">
        <f t="shared" si="107"/>
        <v>0</v>
      </c>
      <c r="AH254" s="25">
        <f t="shared" si="108"/>
        <v>0</v>
      </c>
      <c r="AI254" s="25">
        <f t="shared" si="109"/>
        <v>0</v>
      </c>
      <c r="AJ254" s="25">
        <f t="shared" si="110"/>
        <v>0</v>
      </c>
      <c r="AK254" s="25">
        <f t="shared" si="111"/>
        <v>0</v>
      </c>
      <c r="AL254" s="25">
        <f t="shared" si="112"/>
        <v>0</v>
      </c>
      <c r="AM254" s="25">
        <f t="shared" si="113"/>
        <v>0</v>
      </c>
    </row>
    <row r="255" spans="1:39" x14ac:dyDescent="0.3">
      <c r="A255" s="4">
        <f t="shared" si="118"/>
        <v>246</v>
      </c>
      <c r="B255">
        <v>385.21020693273681</v>
      </c>
      <c r="C255" s="5">
        <f t="shared" si="94"/>
        <v>149</v>
      </c>
      <c r="D255" s="6">
        <f t="shared" si="114"/>
        <v>6.6000000000000142E-2</v>
      </c>
      <c r="E255" s="7">
        <f t="shared" si="95"/>
        <v>2230124.4075893871</v>
      </c>
      <c r="F255" s="7">
        <f t="shared" si="96"/>
        <v>1109847.3545741001</v>
      </c>
      <c r="G255" s="7">
        <f t="shared" si="97"/>
        <v>0</v>
      </c>
      <c r="H255" s="7">
        <f t="shared" si="124"/>
        <v>100000</v>
      </c>
      <c r="I255" s="7">
        <f t="shared" si="98"/>
        <v>1109847.3545741001</v>
      </c>
      <c r="J255" s="14"/>
      <c r="K255" s="18"/>
      <c r="L255" s="7">
        <f t="shared" si="99"/>
        <v>0</v>
      </c>
      <c r="M255" s="7">
        <f t="shared" si="100"/>
        <v>0</v>
      </c>
      <c r="N255" s="14"/>
      <c r="O255" s="13"/>
      <c r="P255" s="7">
        <f t="shared" si="101"/>
        <v>938676.49454617372</v>
      </c>
      <c r="Q255" s="12">
        <f t="shared" si="119"/>
        <v>245</v>
      </c>
      <c r="R255" s="9">
        <v>385.21020693273681</v>
      </c>
      <c r="S255" s="11">
        <f t="shared" si="122"/>
        <v>6.6000000000000142E-2</v>
      </c>
      <c r="T255" s="10">
        <f t="shared" si="115"/>
        <v>6058555.5243151635</v>
      </c>
      <c r="U255" s="10">
        <f t="shared" si="123"/>
        <v>12824610.572696337</v>
      </c>
      <c r="V255" s="10">
        <f t="shared" si="116"/>
        <v>1000</v>
      </c>
      <c r="W255" s="10">
        <f t="shared" si="117"/>
        <v>725105.61333534098</v>
      </c>
      <c r="X255" s="9">
        <f t="shared" si="102"/>
        <v>2.5959852101598497</v>
      </c>
      <c r="Y255" s="9">
        <f t="shared" si="120"/>
        <v>33295.095357989507</v>
      </c>
      <c r="AA255" s="10">
        <f t="shared" si="103"/>
        <v>7542.4257517795395</v>
      </c>
      <c r="AB255" s="10">
        <f t="shared" si="121"/>
        <v>1855436.7349377605</v>
      </c>
      <c r="AC255" s="23"/>
      <c r="AD255" s="25">
        <f t="shared" si="104"/>
        <v>-7542.4257517795395</v>
      </c>
      <c r="AE255" s="25">
        <f t="shared" si="105"/>
        <v>-7542.4257517795395</v>
      </c>
      <c r="AF255" s="25">
        <f t="shared" si="106"/>
        <v>0</v>
      </c>
      <c r="AG255" s="25">
        <f t="shared" si="107"/>
        <v>0</v>
      </c>
      <c r="AH255" s="25">
        <f t="shared" si="108"/>
        <v>0</v>
      </c>
      <c r="AI255" s="25">
        <f t="shared" si="109"/>
        <v>0</v>
      </c>
      <c r="AJ255" s="25">
        <f t="shared" si="110"/>
        <v>0</v>
      </c>
      <c r="AK255" s="25">
        <f t="shared" si="111"/>
        <v>0</v>
      </c>
      <c r="AL255" s="25">
        <f t="shared" si="112"/>
        <v>0</v>
      </c>
      <c r="AM255" s="25">
        <f t="shared" si="113"/>
        <v>0</v>
      </c>
    </row>
    <row r="256" spans="1:39" x14ac:dyDescent="0.3">
      <c r="A256" s="4">
        <f t="shared" si="118"/>
        <v>247</v>
      </c>
      <c r="B256">
        <v>349.00044748105955</v>
      </c>
      <c r="C256" s="5">
        <f t="shared" si="94"/>
        <v>150</v>
      </c>
      <c r="D256" s="6">
        <f t="shared" si="114"/>
        <v>-9.3999999999999986E-2</v>
      </c>
      <c r="E256" s="7">
        <f t="shared" si="95"/>
        <v>2256314.0569523438</v>
      </c>
      <c r="F256" s="7">
        <f t="shared" si="96"/>
        <v>1005521.7032441348</v>
      </c>
      <c r="G256" s="7">
        <f t="shared" si="97"/>
        <v>0</v>
      </c>
      <c r="H256" s="7">
        <f t="shared" si="124"/>
        <v>100000</v>
      </c>
      <c r="I256" s="7">
        <f t="shared" si="98"/>
        <v>1005521.7032441348</v>
      </c>
      <c r="J256" s="14"/>
      <c r="K256" s="18"/>
      <c r="L256" s="7">
        <f t="shared" si="99"/>
        <v>0</v>
      </c>
      <c r="M256" s="7">
        <f t="shared" si="100"/>
        <v>0</v>
      </c>
      <c r="N256" s="14"/>
      <c r="O256" s="13"/>
      <c r="P256" s="7">
        <f t="shared" si="101"/>
        <v>850440.90405883337</v>
      </c>
      <c r="Q256" s="12">
        <f t="shared" si="119"/>
        <v>246</v>
      </c>
      <c r="R256" s="9">
        <v>349.00044748105955</v>
      </c>
      <c r="S256" s="11">
        <f t="shared" si="122"/>
        <v>-9.3999999999999986E-2</v>
      </c>
      <c r="T256" s="10">
        <f t="shared" si="115"/>
        <v>6116648.7663175026</v>
      </c>
      <c r="U256" s="10">
        <f t="shared" si="123"/>
        <v>11620003.178862883</v>
      </c>
      <c r="V256" s="10">
        <f t="shared" si="116"/>
        <v>1000</v>
      </c>
      <c r="W256" s="10">
        <f t="shared" si="117"/>
        <v>726105.61333534098</v>
      </c>
      <c r="X256" s="9">
        <f t="shared" si="102"/>
        <v>2.8653258390285319</v>
      </c>
      <c r="Y256" s="9">
        <f t="shared" si="120"/>
        <v>33297.960683828533</v>
      </c>
      <c r="AA256" s="10">
        <f t="shared" si="103"/>
        <v>7542.4257517795395</v>
      </c>
      <c r="AB256" s="10">
        <f t="shared" si="121"/>
        <v>1862979.16068954</v>
      </c>
      <c r="AC256" s="23"/>
      <c r="AD256" s="25">
        <f t="shared" si="104"/>
        <v>-7542.4257517795395</v>
      </c>
      <c r="AE256" s="25">
        <f t="shared" si="105"/>
        <v>-7542.4257517795395</v>
      </c>
      <c r="AF256" s="25">
        <f t="shared" si="106"/>
        <v>0</v>
      </c>
      <c r="AG256" s="25">
        <f t="shared" si="107"/>
        <v>0</v>
      </c>
      <c r="AH256" s="25">
        <f t="shared" si="108"/>
        <v>0</v>
      </c>
      <c r="AI256" s="25">
        <f t="shared" si="109"/>
        <v>0</v>
      </c>
      <c r="AJ256" s="25">
        <f t="shared" si="110"/>
        <v>0</v>
      </c>
      <c r="AK256" s="25">
        <f t="shared" si="111"/>
        <v>0</v>
      </c>
      <c r="AL256" s="25">
        <f t="shared" si="112"/>
        <v>0</v>
      </c>
      <c r="AM256" s="25">
        <f t="shared" si="113"/>
        <v>0</v>
      </c>
    </row>
    <row r="257" spans="1:39" x14ac:dyDescent="0.3">
      <c r="A257" s="4">
        <f t="shared" si="118"/>
        <v>248</v>
      </c>
      <c r="B257">
        <v>365.0544680651883</v>
      </c>
      <c r="C257" s="5">
        <f t="shared" si="94"/>
        <v>151</v>
      </c>
      <c r="D257" s="6">
        <f t="shared" si="114"/>
        <v>4.6000000000000034E-2</v>
      </c>
      <c r="E257" s="7">
        <f t="shared" si="95"/>
        <v>2282721.9533933238</v>
      </c>
      <c r="F257" s="7">
        <f t="shared" si="96"/>
        <v>1051775.7015933651</v>
      </c>
      <c r="G257" s="7">
        <f t="shared" si="97"/>
        <v>0</v>
      </c>
      <c r="H257" s="7">
        <f t="shared" si="124"/>
        <v>100000</v>
      </c>
      <c r="I257" s="7">
        <f t="shared" si="98"/>
        <v>1051775.7015933651</v>
      </c>
      <c r="J257" s="14"/>
      <c r="K257" s="18"/>
      <c r="L257" s="7">
        <f t="shared" si="99"/>
        <v>0</v>
      </c>
      <c r="M257" s="7">
        <f t="shared" si="100"/>
        <v>0</v>
      </c>
      <c r="N257" s="14"/>
      <c r="O257" s="13"/>
      <c r="P257" s="7">
        <f t="shared" si="101"/>
        <v>889561.18564553978</v>
      </c>
      <c r="Q257" s="12">
        <f t="shared" si="119"/>
        <v>247</v>
      </c>
      <c r="R257" s="9">
        <v>365.0544680651883</v>
      </c>
      <c r="S257" s="11">
        <f t="shared" si="122"/>
        <v>4.6000000000000034E-2</v>
      </c>
      <c r="T257" s="10">
        <f t="shared" si="115"/>
        <v>6175226.1186698582</v>
      </c>
      <c r="U257" s="10">
        <f t="shared" si="123"/>
        <v>12155569.325090576</v>
      </c>
      <c r="V257" s="10">
        <f t="shared" si="116"/>
        <v>1000</v>
      </c>
      <c r="W257" s="10">
        <f t="shared" si="117"/>
        <v>727105.61333534098</v>
      </c>
      <c r="X257" s="9">
        <f t="shared" si="102"/>
        <v>2.7393172457251738</v>
      </c>
      <c r="Y257" s="9">
        <f t="shared" si="120"/>
        <v>33300.700001074256</v>
      </c>
      <c r="AA257" s="10">
        <f t="shared" si="103"/>
        <v>7542.4257517795395</v>
      </c>
      <c r="AB257" s="10">
        <f t="shared" si="121"/>
        <v>1870521.5864413194</v>
      </c>
      <c r="AC257" s="23"/>
      <c r="AD257" s="25">
        <f t="shared" si="104"/>
        <v>-7542.4257517795395</v>
      </c>
      <c r="AE257" s="25">
        <f t="shared" si="105"/>
        <v>-7542.4257517795395</v>
      </c>
      <c r="AF257" s="25">
        <f t="shared" si="106"/>
        <v>0</v>
      </c>
      <c r="AG257" s="25">
        <f t="shared" si="107"/>
        <v>0</v>
      </c>
      <c r="AH257" s="25">
        <f t="shared" si="108"/>
        <v>0</v>
      </c>
      <c r="AI257" s="25">
        <f t="shared" si="109"/>
        <v>0</v>
      </c>
      <c r="AJ257" s="25">
        <f t="shared" si="110"/>
        <v>0</v>
      </c>
      <c r="AK257" s="25">
        <f t="shared" si="111"/>
        <v>0</v>
      </c>
      <c r="AL257" s="25">
        <f t="shared" si="112"/>
        <v>0</v>
      </c>
      <c r="AM257" s="25">
        <f t="shared" si="113"/>
        <v>0</v>
      </c>
    </row>
    <row r="258" spans="1:39" x14ac:dyDescent="0.3">
      <c r="A258" s="4">
        <f t="shared" si="118"/>
        <v>249</v>
      </c>
      <c r="B258">
        <v>332.92967487545172</v>
      </c>
      <c r="C258" s="5">
        <f t="shared" si="94"/>
        <v>152</v>
      </c>
      <c r="D258" s="6">
        <f t="shared" si="114"/>
        <v>-8.8000000000000023E-2</v>
      </c>
      <c r="E258" s="7">
        <f t="shared" si="95"/>
        <v>2309349.9156379788</v>
      </c>
      <c r="F258" s="7">
        <f t="shared" si="96"/>
        <v>959219.43985314888</v>
      </c>
      <c r="G258" s="7">
        <f t="shared" si="97"/>
        <v>0</v>
      </c>
      <c r="H258" s="7">
        <f t="shared" si="124"/>
        <v>100000</v>
      </c>
      <c r="I258" s="7">
        <f t="shared" si="98"/>
        <v>959219.43985314888</v>
      </c>
      <c r="J258" s="14"/>
      <c r="K258" s="18"/>
      <c r="L258" s="7">
        <f t="shared" si="99"/>
        <v>0</v>
      </c>
      <c r="M258" s="7">
        <f t="shared" si="100"/>
        <v>0</v>
      </c>
      <c r="N258" s="14"/>
      <c r="O258" s="13"/>
      <c r="P258" s="7">
        <f t="shared" si="101"/>
        <v>811279.80130873225</v>
      </c>
      <c r="Q258" s="12">
        <f t="shared" si="119"/>
        <v>248</v>
      </c>
      <c r="R258" s="9">
        <v>332.92967487545172</v>
      </c>
      <c r="S258" s="11">
        <f t="shared" si="122"/>
        <v>-8.8000000000000023E-2</v>
      </c>
      <c r="T258" s="10">
        <f t="shared" si="115"/>
        <v>6234291.6156251524</v>
      </c>
      <c r="U258" s="10">
        <f t="shared" si="123"/>
        <v>11086791.224482605</v>
      </c>
      <c r="V258" s="10">
        <f t="shared" si="116"/>
        <v>1000</v>
      </c>
      <c r="W258" s="10">
        <f t="shared" si="117"/>
        <v>728105.61333534098</v>
      </c>
      <c r="X258" s="9">
        <f t="shared" si="102"/>
        <v>3.0036373308390063</v>
      </c>
      <c r="Y258" s="9">
        <f t="shared" si="120"/>
        <v>33303.703638405095</v>
      </c>
      <c r="AA258" s="10">
        <f t="shared" si="103"/>
        <v>7542.4257517795395</v>
      </c>
      <c r="AB258" s="10">
        <f t="shared" si="121"/>
        <v>1878064.0121930989</v>
      </c>
      <c r="AC258" s="23"/>
      <c r="AD258" s="25">
        <f t="shared" si="104"/>
        <v>-7542.4257517795395</v>
      </c>
      <c r="AE258" s="25">
        <f t="shared" si="105"/>
        <v>-7542.4257517795395</v>
      </c>
      <c r="AF258" s="25">
        <f t="shared" si="106"/>
        <v>0</v>
      </c>
      <c r="AG258" s="25">
        <f t="shared" si="107"/>
        <v>0</v>
      </c>
      <c r="AH258" s="25">
        <f t="shared" si="108"/>
        <v>0</v>
      </c>
      <c r="AI258" s="25">
        <f t="shared" si="109"/>
        <v>0</v>
      </c>
      <c r="AJ258" s="25">
        <f t="shared" si="110"/>
        <v>0</v>
      </c>
      <c r="AK258" s="25">
        <f t="shared" si="111"/>
        <v>0</v>
      </c>
      <c r="AL258" s="25">
        <f t="shared" si="112"/>
        <v>0</v>
      </c>
      <c r="AM258" s="25">
        <f t="shared" si="113"/>
        <v>0</v>
      </c>
    </row>
    <row r="259" spans="1:39" x14ac:dyDescent="0.3">
      <c r="A259" s="4">
        <f t="shared" si="118"/>
        <v>250</v>
      </c>
      <c r="B259">
        <v>306.96116023516652</v>
      </c>
      <c r="C259" s="5">
        <f t="shared" si="94"/>
        <v>153</v>
      </c>
      <c r="D259" s="6">
        <f t="shared" si="114"/>
        <v>-7.7999999999999917E-2</v>
      </c>
      <c r="E259" s="7">
        <f t="shared" si="95"/>
        <v>2336199.777568006</v>
      </c>
      <c r="F259" s="7">
        <f t="shared" si="96"/>
        <v>884400.32354460331</v>
      </c>
      <c r="G259" s="7">
        <f t="shared" si="97"/>
        <v>0</v>
      </c>
      <c r="H259" s="7">
        <f t="shared" si="124"/>
        <v>100000</v>
      </c>
      <c r="I259" s="7">
        <f t="shared" si="98"/>
        <v>884400.32354460331</v>
      </c>
      <c r="J259" s="14"/>
      <c r="K259" s="18"/>
      <c r="L259" s="7">
        <f t="shared" si="99"/>
        <v>0</v>
      </c>
      <c r="M259" s="7">
        <f t="shared" si="100"/>
        <v>0</v>
      </c>
      <c r="N259" s="14"/>
      <c r="O259" s="13"/>
      <c r="P259" s="7">
        <f t="shared" si="101"/>
        <v>747999.97680665122</v>
      </c>
      <c r="Q259" s="12">
        <f t="shared" si="119"/>
        <v>249</v>
      </c>
      <c r="R259" s="9">
        <v>306.96116023516652</v>
      </c>
      <c r="S259" s="11">
        <f t="shared" si="122"/>
        <v>-7.7999999999999917E-2</v>
      </c>
      <c r="T259" s="10">
        <f t="shared" si="115"/>
        <v>6293849.3250550712</v>
      </c>
      <c r="U259" s="10">
        <f t="shared" si="123"/>
        <v>10222943.508972963</v>
      </c>
      <c r="V259" s="10">
        <f t="shared" si="116"/>
        <v>1000</v>
      </c>
      <c r="W259" s="10">
        <f t="shared" si="117"/>
        <v>729105.61333534098</v>
      </c>
      <c r="X259" s="9">
        <f t="shared" si="102"/>
        <v>3.2577411397386182</v>
      </c>
      <c r="Y259" s="9">
        <f t="shared" si="120"/>
        <v>33306.961379544831</v>
      </c>
      <c r="AA259" s="10">
        <f t="shared" si="103"/>
        <v>7542.4257517795395</v>
      </c>
      <c r="AB259" s="10">
        <f t="shared" si="121"/>
        <v>1885606.4379448784</v>
      </c>
      <c r="AC259" s="23"/>
      <c r="AD259" s="25">
        <f t="shared" si="104"/>
        <v>-7542.4257517795395</v>
      </c>
      <c r="AE259" s="25">
        <f t="shared" si="105"/>
        <v>-7542.4257517795395</v>
      </c>
      <c r="AF259" s="25">
        <f t="shared" si="106"/>
        <v>0</v>
      </c>
      <c r="AG259" s="25">
        <f t="shared" si="107"/>
        <v>0</v>
      </c>
      <c r="AH259" s="25">
        <f t="shared" si="108"/>
        <v>0</v>
      </c>
      <c r="AI259" s="25">
        <f t="shared" si="109"/>
        <v>0</v>
      </c>
      <c r="AJ259" s="25">
        <f t="shared" si="110"/>
        <v>0</v>
      </c>
      <c r="AK259" s="25">
        <f t="shared" si="111"/>
        <v>0</v>
      </c>
      <c r="AL259" s="25">
        <f t="shared" si="112"/>
        <v>0</v>
      </c>
      <c r="AM259" s="25">
        <f t="shared" si="113"/>
        <v>0</v>
      </c>
    </row>
    <row r="260" spans="1:39" x14ac:dyDescent="0.3">
      <c r="A260" s="4">
        <f t="shared" si="118"/>
        <v>251</v>
      </c>
      <c r="B260">
        <v>331.825014214215</v>
      </c>
      <c r="C260" s="5">
        <f t="shared" si="94"/>
        <v>154</v>
      </c>
      <c r="D260" s="6">
        <f t="shared" si="114"/>
        <v>8.0999999999999989E-2</v>
      </c>
      <c r="E260" s="7">
        <f t="shared" si="95"/>
        <v>2363273.3883474506</v>
      </c>
      <c r="F260" s="7">
        <f t="shared" si="96"/>
        <v>956036.74975171615</v>
      </c>
      <c r="G260" s="7">
        <f t="shared" si="97"/>
        <v>0</v>
      </c>
      <c r="H260" s="7">
        <f t="shared" si="124"/>
        <v>100000</v>
      </c>
      <c r="I260" s="7">
        <f t="shared" si="98"/>
        <v>956036.74975171615</v>
      </c>
      <c r="J260" s="14"/>
      <c r="K260" s="18"/>
      <c r="L260" s="7">
        <f t="shared" si="99"/>
        <v>0</v>
      </c>
      <c r="M260" s="7">
        <f t="shared" si="100"/>
        <v>0</v>
      </c>
      <c r="N260" s="14"/>
      <c r="O260" s="13"/>
      <c r="P260" s="7">
        <f t="shared" si="101"/>
        <v>808587.97492798988</v>
      </c>
      <c r="Q260" s="12">
        <f t="shared" si="119"/>
        <v>250</v>
      </c>
      <c r="R260" s="9">
        <v>331.825014214215</v>
      </c>
      <c r="S260" s="11">
        <f t="shared" si="122"/>
        <v>8.0999999999999989E-2</v>
      </c>
      <c r="T260" s="10">
        <f t="shared" si="115"/>
        <v>6353903.3487302419</v>
      </c>
      <c r="U260" s="10">
        <f t="shared" si="123"/>
        <v>11052082.933199773</v>
      </c>
      <c r="V260" s="10">
        <f t="shared" si="116"/>
        <v>1000</v>
      </c>
      <c r="W260" s="10">
        <f t="shared" si="117"/>
        <v>730105.61333534098</v>
      </c>
      <c r="X260" s="9">
        <f t="shared" si="102"/>
        <v>3.0136365770014972</v>
      </c>
      <c r="Y260" s="9">
        <f t="shared" si="120"/>
        <v>33309.975016121833</v>
      </c>
      <c r="AA260" s="10">
        <f t="shared" si="103"/>
        <v>7542.4257517795395</v>
      </c>
      <c r="AB260" s="10">
        <f t="shared" si="121"/>
        <v>1893148.8636966578</v>
      </c>
      <c r="AC260" s="23"/>
      <c r="AD260" s="25">
        <f t="shared" si="104"/>
        <v>-7542.4257517795395</v>
      </c>
      <c r="AE260" s="25">
        <f t="shared" si="105"/>
        <v>-7542.4257517795395</v>
      </c>
      <c r="AF260" s="25">
        <f t="shared" si="106"/>
        <v>0</v>
      </c>
      <c r="AG260" s="25">
        <f t="shared" si="107"/>
        <v>0</v>
      </c>
      <c r="AH260" s="25">
        <f t="shared" si="108"/>
        <v>0</v>
      </c>
      <c r="AI260" s="25">
        <f t="shared" si="109"/>
        <v>0</v>
      </c>
      <c r="AJ260" s="25">
        <f t="shared" si="110"/>
        <v>0</v>
      </c>
      <c r="AK260" s="25">
        <f t="shared" si="111"/>
        <v>0</v>
      </c>
      <c r="AL260" s="25">
        <f t="shared" si="112"/>
        <v>0</v>
      </c>
      <c r="AM260" s="25">
        <f t="shared" si="113"/>
        <v>0</v>
      </c>
    </row>
    <row r="261" spans="1:39" x14ac:dyDescent="0.3">
      <c r="A261" s="4">
        <f t="shared" si="118"/>
        <v>252</v>
      </c>
      <c r="B261">
        <v>330.49771415735813</v>
      </c>
      <c r="C261" s="5">
        <f t="shared" si="94"/>
        <v>155</v>
      </c>
      <c r="D261" s="6">
        <f t="shared" si="114"/>
        <v>-4.0000000000000313E-3</v>
      </c>
      <c r="E261" s="7">
        <f t="shared" si="95"/>
        <v>2390572.612550057</v>
      </c>
      <c r="F261" s="7">
        <f t="shared" si="96"/>
        <v>952212.6027527093</v>
      </c>
      <c r="G261" s="7">
        <f t="shared" si="97"/>
        <v>0</v>
      </c>
      <c r="H261" s="7">
        <f t="shared" si="124"/>
        <v>100000</v>
      </c>
      <c r="I261" s="7">
        <f t="shared" si="98"/>
        <v>952212.6027527093</v>
      </c>
      <c r="J261" s="14"/>
      <c r="K261" s="18"/>
      <c r="L261" s="7">
        <f t="shared" si="99"/>
        <v>0</v>
      </c>
      <c r="M261" s="7">
        <f t="shared" si="100"/>
        <v>0</v>
      </c>
      <c r="N261" s="14"/>
      <c r="O261" s="13"/>
      <c r="P261" s="7">
        <f t="shared" si="101"/>
        <v>805353.62302827789</v>
      </c>
      <c r="Q261" s="12">
        <f t="shared" si="119"/>
        <v>251</v>
      </c>
      <c r="R261" s="9">
        <v>330.49771415735813</v>
      </c>
      <c r="S261" s="11">
        <f t="shared" si="122"/>
        <v>-4.0000000000000313E-3</v>
      </c>
      <c r="T261" s="10">
        <f t="shared" si="115"/>
        <v>6414457.8226027032</v>
      </c>
      <c r="U261" s="10">
        <f t="shared" si="123"/>
        <v>11008870.601466974</v>
      </c>
      <c r="V261" s="10">
        <f t="shared" si="116"/>
        <v>1000</v>
      </c>
      <c r="W261" s="10">
        <f t="shared" si="117"/>
        <v>731105.61333534098</v>
      </c>
      <c r="X261" s="9">
        <f t="shared" si="102"/>
        <v>3.0257395351420655</v>
      </c>
      <c r="Y261" s="9">
        <f t="shared" si="120"/>
        <v>33313.000755656976</v>
      </c>
      <c r="AA261" s="10">
        <f t="shared" si="103"/>
        <v>7542.4257517795395</v>
      </c>
      <c r="AB261" s="10">
        <f t="shared" si="121"/>
        <v>1900691.2894484373</v>
      </c>
      <c r="AC261" s="23"/>
      <c r="AD261" s="25">
        <f t="shared" si="104"/>
        <v>-7542.4257517795395</v>
      </c>
      <c r="AE261" s="25">
        <f t="shared" si="105"/>
        <v>-7542.4257517795395</v>
      </c>
      <c r="AF261" s="25">
        <f t="shared" si="106"/>
        <v>0</v>
      </c>
      <c r="AG261" s="25">
        <f t="shared" si="107"/>
        <v>0</v>
      </c>
      <c r="AH261" s="25">
        <f t="shared" si="108"/>
        <v>0</v>
      </c>
      <c r="AI261" s="25">
        <f t="shared" si="109"/>
        <v>0</v>
      </c>
      <c r="AJ261" s="25">
        <f t="shared" si="110"/>
        <v>0</v>
      </c>
      <c r="AK261" s="25">
        <f t="shared" si="111"/>
        <v>0</v>
      </c>
      <c r="AL261" s="25">
        <f t="shared" si="112"/>
        <v>0</v>
      </c>
      <c r="AM261" s="25">
        <f t="shared" si="113"/>
        <v>0</v>
      </c>
    </row>
    <row r="262" spans="1:39" x14ac:dyDescent="0.3">
      <c r="A262" s="4">
        <f t="shared" si="118"/>
        <v>253</v>
      </c>
      <c r="B262">
        <v>359.91201071736299</v>
      </c>
      <c r="C262" s="5">
        <f t="shared" si="94"/>
        <v>156</v>
      </c>
      <c r="D262" s="6">
        <f t="shared" si="114"/>
        <v>8.8999999999999954E-2</v>
      </c>
      <c r="E262" s="7">
        <f t="shared" si="95"/>
        <v>2418099.3302876852</v>
      </c>
      <c r="F262" s="7">
        <f t="shared" si="96"/>
        <v>1036959.5243977004</v>
      </c>
      <c r="G262" s="7">
        <f t="shared" si="97"/>
        <v>0</v>
      </c>
      <c r="H262" s="7">
        <f t="shared" si="124"/>
        <v>100000</v>
      </c>
      <c r="I262" s="7">
        <f t="shared" si="98"/>
        <v>1036959.5243977004</v>
      </c>
      <c r="J262" s="14"/>
      <c r="K262" s="18"/>
      <c r="L262" s="7">
        <f t="shared" si="99"/>
        <v>0</v>
      </c>
      <c r="M262" s="7">
        <f t="shared" si="100"/>
        <v>0</v>
      </c>
      <c r="N262" s="14"/>
      <c r="O262" s="13"/>
      <c r="P262" s="7">
        <f t="shared" si="101"/>
        <v>877030.09547779465</v>
      </c>
      <c r="Q262" s="12">
        <f t="shared" si="119"/>
        <v>252</v>
      </c>
      <c r="R262" s="9">
        <v>359.91201071736299</v>
      </c>
      <c r="S262" s="11">
        <f t="shared" si="122"/>
        <v>8.8999999999999954E-2</v>
      </c>
      <c r="T262" s="10">
        <f t="shared" si="115"/>
        <v>6475516.9170907717</v>
      </c>
      <c r="U262" s="10">
        <f t="shared" si="123"/>
        <v>11989749.084997535</v>
      </c>
      <c r="V262" s="10">
        <f t="shared" si="116"/>
        <v>1000</v>
      </c>
      <c r="W262" s="10">
        <f t="shared" si="117"/>
        <v>732105.61333534098</v>
      </c>
      <c r="X262" s="9">
        <f t="shared" si="102"/>
        <v>2.7784568734086919</v>
      </c>
      <c r="Y262" s="9">
        <f t="shared" si="120"/>
        <v>33315.779212530382</v>
      </c>
      <c r="AA262" s="10">
        <f t="shared" si="103"/>
        <v>7542.4257517795395</v>
      </c>
      <c r="AB262" s="10">
        <f t="shared" si="121"/>
        <v>1908233.7152002167</v>
      </c>
      <c r="AC262" s="23"/>
      <c r="AD262" s="25">
        <f t="shared" si="104"/>
        <v>-7542.4257517795395</v>
      </c>
      <c r="AE262" s="25">
        <f t="shared" si="105"/>
        <v>-7542.4257517795395</v>
      </c>
      <c r="AF262" s="25">
        <f t="shared" si="106"/>
        <v>0</v>
      </c>
      <c r="AG262" s="25">
        <f t="shared" si="107"/>
        <v>0</v>
      </c>
      <c r="AH262" s="25">
        <f t="shared" si="108"/>
        <v>0</v>
      </c>
      <c r="AI262" s="25">
        <f t="shared" si="109"/>
        <v>0</v>
      </c>
      <c r="AJ262" s="25">
        <f t="shared" si="110"/>
        <v>0</v>
      </c>
      <c r="AK262" s="25">
        <f t="shared" si="111"/>
        <v>0</v>
      </c>
      <c r="AL262" s="25">
        <f t="shared" si="112"/>
        <v>0</v>
      </c>
      <c r="AM262" s="25">
        <f t="shared" si="113"/>
        <v>0</v>
      </c>
    </row>
    <row r="263" spans="1:39" x14ac:dyDescent="0.3">
      <c r="A263" s="4">
        <f t="shared" si="118"/>
        <v>254</v>
      </c>
      <c r="B263">
        <v>354.51333055660251</v>
      </c>
      <c r="C263" s="5">
        <f t="shared" si="94"/>
        <v>157</v>
      </c>
      <c r="D263" s="6">
        <f t="shared" si="114"/>
        <v>-1.5000000000000091E-2</v>
      </c>
      <c r="E263" s="7">
        <f t="shared" si="95"/>
        <v>2445855.437339793</v>
      </c>
      <c r="F263" s="7">
        <f t="shared" si="96"/>
        <v>1021405.1315317348</v>
      </c>
      <c r="G263" s="7">
        <f t="shared" si="97"/>
        <v>0</v>
      </c>
      <c r="H263" s="7">
        <f t="shared" si="124"/>
        <v>100000</v>
      </c>
      <c r="I263" s="7">
        <f t="shared" si="98"/>
        <v>1021405.1315317348</v>
      </c>
      <c r="J263" s="14"/>
      <c r="K263" s="18"/>
      <c r="L263" s="7">
        <f t="shared" si="99"/>
        <v>0</v>
      </c>
      <c r="M263" s="7">
        <f t="shared" si="100"/>
        <v>0</v>
      </c>
      <c r="N263" s="14"/>
      <c r="O263" s="13"/>
      <c r="P263" s="7">
        <f t="shared" si="101"/>
        <v>863874.64404562756</v>
      </c>
      <c r="Q263" s="12">
        <f t="shared" si="119"/>
        <v>253</v>
      </c>
      <c r="R263" s="9">
        <v>354.51333055660251</v>
      </c>
      <c r="S263" s="11">
        <f t="shared" si="122"/>
        <v>-1.5000000000000091E-2</v>
      </c>
      <c r="T263" s="10">
        <f t="shared" si="115"/>
        <v>6537084.8373662373</v>
      </c>
      <c r="U263" s="10">
        <f t="shared" si="123"/>
        <v>11810887.84872257</v>
      </c>
      <c r="V263" s="10">
        <f t="shared" si="116"/>
        <v>1000</v>
      </c>
      <c r="W263" s="10">
        <f t="shared" si="117"/>
        <v>733105.61333534098</v>
      </c>
      <c r="X263" s="9">
        <f t="shared" si="102"/>
        <v>2.8207683993996877</v>
      </c>
      <c r="Y263" s="9">
        <f t="shared" si="120"/>
        <v>33318.599980929779</v>
      </c>
      <c r="AA263" s="10">
        <f t="shared" si="103"/>
        <v>7542.4257517795395</v>
      </c>
      <c r="AB263" s="10">
        <f t="shared" si="121"/>
        <v>1915776.1409519962</v>
      </c>
      <c r="AC263" s="23"/>
      <c r="AD263" s="25">
        <f t="shared" si="104"/>
        <v>-7542.4257517795395</v>
      </c>
      <c r="AE263" s="25">
        <f t="shared" si="105"/>
        <v>-7542.4257517795395</v>
      </c>
      <c r="AF263" s="25">
        <f t="shared" si="106"/>
        <v>0</v>
      </c>
      <c r="AG263" s="25">
        <f t="shared" si="107"/>
        <v>0</v>
      </c>
      <c r="AH263" s="25">
        <f t="shared" si="108"/>
        <v>0</v>
      </c>
      <c r="AI263" s="25">
        <f t="shared" si="109"/>
        <v>0</v>
      </c>
      <c r="AJ263" s="25">
        <f t="shared" si="110"/>
        <v>0</v>
      </c>
      <c r="AK263" s="25">
        <f t="shared" si="111"/>
        <v>0</v>
      </c>
      <c r="AL263" s="25">
        <f t="shared" si="112"/>
        <v>0</v>
      </c>
      <c r="AM263" s="25">
        <f t="shared" si="113"/>
        <v>0</v>
      </c>
    </row>
    <row r="264" spans="1:39" x14ac:dyDescent="0.3">
      <c r="A264" s="4">
        <f t="shared" si="118"/>
        <v>255</v>
      </c>
      <c r="B264">
        <v>301.33633097311213</v>
      </c>
      <c r="C264" s="5">
        <f t="shared" si="94"/>
        <v>158</v>
      </c>
      <c r="D264" s="6">
        <f t="shared" si="114"/>
        <v>-0.15000000000000002</v>
      </c>
      <c r="E264" s="7">
        <f t="shared" si="95"/>
        <v>2473842.8452840024</v>
      </c>
      <c r="F264" s="7">
        <f t="shared" si="96"/>
        <v>868194.36180197459</v>
      </c>
      <c r="G264" s="7">
        <f t="shared" si="97"/>
        <v>0</v>
      </c>
      <c r="H264" s="7">
        <f t="shared" si="124"/>
        <v>100000</v>
      </c>
      <c r="I264" s="7">
        <f t="shared" si="98"/>
        <v>868194.36180197459</v>
      </c>
      <c r="J264" s="14"/>
      <c r="K264" s="18"/>
      <c r="L264" s="7">
        <f t="shared" si="99"/>
        <v>0</v>
      </c>
      <c r="M264" s="7">
        <f t="shared" si="100"/>
        <v>0</v>
      </c>
      <c r="N264" s="14"/>
      <c r="O264" s="13"/>
      <c r="P264" s="7">
        <f t="shared" si="101"/>
        <v>734293.44743878336</v>
      </c>
      <c r="Q264" s="12">
        <f t="shared" si="119"/>
        <v>254</v>
      </c>
      <c r="R264" s="9">
        <v>301.33633097311213</v>
      </c>
      <c r="S264" s="11">
        <f t="shared" si="122"/>
        <v>-0.15000000000000002</v>
      </c>
      <c r="T264" s="10">
        <f t="shared" si="115"/>
        <v>6599165.8236440029</v>
      </c>
      <c r="U264" s="10">
        <f t="shared" si="123"/>
        <v>10040104.671414183</v>
      </c>
      <c r="V264" s="10">
        <f t="shared" si="116"/>
        <v>1000</v>
      </c>
      <c r="W264" s="10">
        <f t="shared" si="117"/>
        <v>734105.61333534098</v>
      </c>
      <c r="X264" s="9">
        <f t="shared" si="102"/>
        <v>3.3185510581172797</v>
      </c>
      <c r="Y264" s="9">
        <f t="shared" si="120"/>
        <v>33321.918531987896</v>
      </c>
      <c r="AA264" s="10">
        <f t="shared" si="103"/>
        <v>7542.4257517795395</v>
      </c>
      <c r="AB264" s="10">
        <f t="shared" si="121"/>
        <v>1923318.5667037757</v>
      </c>
      <c r="AC264" s="23"/>
      <c r="AD264" s="25">
        <f t="shared" si="104"/>
        <v>-7542.4257517795395</v>
      </c>
      <c r="AE264" s="25">
        <f t="shared" si="105"/>
        <v>-7542.4257517795395</v>
      </c>
      <c r="AF264" s="25">
        <f t="shared" si="106"/>
        <v>0</v>
      </c>
      <c r="AG264" s="25">
        <f t="shared" si="107"/>
        <v>0</v>
      </c>
      <c r="AH264" s="25">
        <f t="shared" si="108"/>
        <v>0</v>
      </c>
      <c r="AI264" s="25">
        <f t="shared" si="109"/>
        <v>0</v>
      </c>
      <c r="AJ264" s="25">
        <f t="shared" si="110"/>
        <v>0</v>
      </c>
      <c r="AK264" s="25">
        <f t="shared" si="111"/>
        <v>0</v>
      </c>
      <c r="AL264" s="25">
        <f t="shared" si="112"/>
        <v>0</v>
      </c>
      <c r="AM264" s="25">
        <f t="shared" si="113"/>
        <v>0</v>
      </c>
    </row>
    <row r="265" spans="1:39" x14ac:dyDescent="0.3">
      <c r="A265" s="4">
        <f t="shared" si="118"/>
        <v>256</v>
      </c>
      <c r="B265">
        <v>295.30960435364989</v>
      </c>
      <c r="C265" s="5">
        <f t="shared" si="94"/>
        <v>159</v>
      </c>
      <c r="D265" s="6">
        <f t="shared" si="114"/>
        <v>-1.9999999999999987E-2</v>
      </c>
      <c r="E265" s="7">
        <f t="shared" si="95"/>
        <v>2502063.4816277465</v>
      </c>
      <c r="F265" s="7">
        <f t="shared" si="96"/>
        <v>850830.47456593509</v>
      </c>
      <c r="G265" s="7">
        <f t="shared" si="97"/>
        <v>0</v>
      </c>
      <c r="H265" s="7">
        <f t="shared" si="124"/>
        <v>100000</v>
      </c>
      <c r="I265" s="7">
        <f t="shared" si="98"/>
        <v>850830.47456593509</v>
      </c>
      <c r="J265" s="14"/>
      <c r="K265" s="18"/>
      <c r="L265" s="7">
        <f t="shared" si="99"/>
        <v>0</v>
      </c>
      <c r="M265" s="7">
        <f t="shared" si="100"/>
        <v>0</v>
      </c>
      <c r="N265" s="14"/>
      <c r="O265" s="13"/>
      <c r="P265" s="7">
        <f t="shared" si="101"/>
        <v>719607.57849000767</v>
      </c>
      <c r="Q265" s="12">
        <f t="shared" si="119"/>
        <v>255</v>
      </c>
      <c r="R265" s="9">
        <v>295.30960435364989</v>
      </c>
      <c r="S265" s="11">
        <f t="shared" si="122"/>
        <v>-1.9999999999999987E-2</v>
      </c>
      <c r="T265" s="10">
        <f t="shared" si="115"/>
        <v>6661764.1514740791</v>
      </c>
      <c r="U265" s="10">
        <f t="shared" si="123"/>
        <v>9840282.5779858995</v>
      </c>
      <c r="V265" s="10">
        <f t="shared" si="116"/>
        <v>1000</v>
      </c>
      <c r="W265" s="10">
        <f t="shared" si="117"/>
        <v>735105.61333534098</v>
      </c>
      <c r="X265" s="9">
        <f t="shared" si="102"/>
        <v>3.3862765899155911</v>
      </c>
      <c r="Y265" s="9">
        <f t="shared" si="120"/>
        <v>33325.304808577814</v>
      </c>
      <c r="AA265" s="10">
        <f t="shared" si="103"/>
        <v>7542.4257517795395</v>
      </c>
      <c r="AB265" s="10">
        <f t="shared" si="121"/>
        <v>1930860.9924555551</v>
      </c>
      <c r="AC265" s="23"/>
      <c r="AD265" s="25">
        <f t="shared" si="104"/>
        <v>-7542.4257517795395</v>
      </c>
      <c r="AE265" s="25">
        <f t="shared" si="105"/>
        <v>-7542.4257517795395</v>
      </c>
      <c r="AF265" s="25">
        <f t="shared" si="106"/>
        <v>0</v>
      </c>
      <c r="AG265" s="25">
        <f t="shared" si="107"/>
        <v>0</v>
      </c>
      <c r="AH265" s="25">
        <f t="shared" si="108"/>
        <v>0</v>
      </c>
      <c r="AI265" s="25">
        <f t="shared" si="109"/>
        <v>0</v>
      </c>
      <c r="AJ265" s="25">
        <f t="shared" si="110"/>
        <v>0</v>
      </c>
      <c r="AK265" s="25">
        <f t="shared" si="111"/>
        <v>0</v>
      </c>
      <c r="AL265" s="25">
        <f t="shared" si="112"/>
        <v>0</v>
      </c>
      <c r="AM265" s="25">
        <f t="shared" si="113"/>
        <v>0</v>
      </c>
    </row>
    <row r="266" spans="1:39" x14ac:dyDescent="0.3">
      <c r="A266" s="4">
        <f t="shared" si="118"/>
        <v>257</v>
      </c>
      <c r="B266">
        <v>306.53136931908858</v>
      </c>
      <c r="C266" s="5">
        <f t="shared" ref="C266:C329" si="125">IF(AND(A266&gt;=startm,A266&lt;=endm),A266-startm,"NA")</f>
        <v>160</v>
      </c>
      <c r="D266" s="6">
        <f t="shared" si="114"/>
        <v>3.7999999999999999E-2</v>
      </c>
      <c r="E266" s="7">
        <f t="shared" ref="E266:E329" si="126">IF(C266="NA","NA",IF(C266=0,typical,(1+return/12)*typical*((1+return/12)^C266-1)/(return/12)))</f>
        <v>2530519.2899410222</v>
      </c>
      <c r="F266" s="7">
        <f t="shared" ref="F266:F329" si="127">IF(C266="NA","NA",IF(C266=0,lumpsum*(1+D266),I265*(1+D266)))</f>
        <v>883162.03259944066</v>
      </c>
      <c r="G266" s="7">
        <f t="shared" ref="G266:G329" si="128">IF(C266="NA","NA",IF(C266=0,lumpsum,0))</f>
        <v>0</v>
      </c>
      <c r="H266" s="7">
        <f t="shared" si="124"/>
        <v>100000</v>
      </c>
      <c r="I266" s="7">
        <f t="shared" ref="I266:I329" si="129">IF(C266="NA","NA",IF(C266=0,lumpsum*(1+D266),I265*(1+D266)))</f>
        <v>883162.03259944066</v>
      </c>
      <c r="J266" s="14"/>
      <c r="K266" s="18"/>
      <c r="L266" s="7">
        <f t="shared" ref="L266:L329" si="130">IF(C266="NA","NA",IF(C266&lt;lumpsum/stp,stp,0))</f>
        <v>0</v>
      </c>
      <c r="M266" s="7">
        <f t="shared" ref="M266:M329" si="131">IF(C266="NA","NA",IF(M265="NA",L266,IF(M265=lumpsum,0,M265+L266)))</f>
        <v>0</v>
      </c>
      <c r="N266" s="14"/>
      <c r="O266" s="13"/>
      <c r="P266" s="7">
        <f t="shared" ref="P266:P329" si="132">IF(C266="NA","NA",(IF(P265="NA",0,P265))*(1+D266)+L266)</f>
        <v>746952.66647262801</v>
      </c>
      <c r="Q266" s="12">
        <f t="shared" si="119"/>
        <v>256</v>
      </c>
      <c r="R266" s="9">
        <v>306.53136931908858</v>
      </c>
      <c r="S266" s="11">
        <f t="shared" si="122"/>
        <v>3.7999999999999999E-2</v>
      </c>
      <c r="T266" s="10">
        <f t="shared" si="115"/>
        <v>6724884.1320360722</v>
      </c>
      <c r="U266" s="10">
        <f t="shared" si="123"/>
        <v>10215251.315949364</v>
      </c>
      <c r="V266" s="10">
        <f t="shared" si="116"/>
        <v>1000</v>
      </c>
      <c r="W266" s="10">
        <f t="shared" si="117"/>
        <v>736105.61333534098</v>
      </c>
      <c r="X266" s="9">
        <f t="shared" ref="X266:X329" si="133">V266/R266</f>
        <v>3.2623088534832285</v>
      </c>
      <c r="Y266" s="9">
        <f t="shared" si="120"/>
        <v>33328.567117431296</v>
      </c>
      <c r="AA266" s="10">
        <f t="shared" ref="AA266:AA329" si="134">typical</f>
        <v>7542.4257517795395</v>
      </c>
      <c r="AB266" s="10">
        <f t="shared" si="121"/>
        <v>1938403.4182073346</v>
      </c>
      <c r="AC266" s="23"/>
      <c r="AD266" s="25">
        <f t="shared" ref="AD266:AD329" si="135">IF(A266=endm,E266,IF(C266="NA","NA",-typical))</f>
        <v>-7542.4257517795395</v>
      </c>
      <c r="AE266" s="25">
        <f t="shared" ref="AE266:AE329" si="136">IF(A266=endm,P266,IF(C266="NA","NA",-typical))</f>
        <v>-7542.4257517795395</v>
      </c>
      <c r="AF266" s="25">
        <f t="shared" ref="AF266:AF329" si="137">IF(A266=endm,F266,IF(C266="NA","NA",-G266))</f>
        <v>0</v>
      </c>
      <c r="AG266" s="25">
        <f t="shared" ref="AG266:AG329" si="138">IF(A266=endm,O266,0)</f>
        <v>0</v>
      </c>
      <c r="AH266" s="25">
        <f t="shared" ref="AH266:AH329" si="139">IF(A266=endm,J266,0)</f>
        <v>0</v>
      </c>
      <c r="AI266" s="25">
        <f t="shared" ref="AI266:AI329" si="140">IF(A266=endm,E266,0)</f>
        <v>0</v>
      </c>
      <c r="AJ266" s="25">
        <f t="shared" ref="AJ266:AJ329" si="141">IF(A266=endm,P266,0)</f>
        <v>0</v>
      </c>
      <c r="AK266" s="25">
        <f t="shared" ref="AK266:AK329" si="142">IF(A266=endm,F266,0)</f>
        <v>0</v>
      </c>
      <c r="AL266" s="25">
        <f t="shared" ref="AL266:AL329" si="143">IF(C266=(lumpsum/stp)-1,M266,0)</f>
        <v>0</v>
      </c>
      <c r="AM266" s="25">
        <f t="shared" ref="AM266:AM329" si="144">IF(A266=endm,H266,0)</f>
        <v>0</v>
      </c>
    </row>
    <row r="267" spans="1:39" x14ac:dyDescent="0.3">
      <c r="A267" s="4">
        <f t="shared" si="118"/>
        <v>258</v>
      </c>
      <c r="B267">
        <v>290.89826948381506</v>
      </c>
      <c r="C267" s="5">
        <f t="shared" si="125"/>
        <v>161</v>
      </c>
      <c r="D267" s="6">
        <f t="shared" ref="D267:D330" si="145">IF(C267="NA","NA",IF(C267=0,0,(B267-B266)/B266))</f>
        <v>-5.1000000000000031E-2</v>
      </c>
      <c r="E267" s="7">
        <f t="shared" si="126"/>
        <v>2559212.2299902416</v>
      </c>
      <c r="F267" s="7">
        <f t="shared" si="127"/>
        <v>838120.76893686911</v>
      </c>
      <c r="G267" s="7">
        <f t="shared" si="128"/>
        <v>0</v>
      </c>
      <c r="H267" s="7">
        <f t="shared" si="124"/>
        <v>100000</v>
      </c>
      <c r="I267" s="7">
        <f t="shared" si="129"/>
        <v>838120.76893686911</v>
      </c>
      <c r="J267" s="14"/>
      <c r="K267" s="18"/>
      <c r="L267" s="7">
        <f t="shared" si="130"/>
        <v>0</v>
      </c>
      <c r="M267" s="7">
        <f t="shared" si="131"/>
        <v>0</v>
      </c>
      <c r="N267" s="14"/>
      <c r="O267" s="13"/>
      <c r="P267" s="7">
        <f t="shared" si="132"/>
        <v>708858.080482524</v>
      </c>
      <c r="Q267" s="12">
        <f t="shared" si="119"/>
        <v>257</v>
      </c>
      <c r="R267" s="9">
        <v>290.89826948381506</v>
      </c>
      <c r="S267" s="11">
        <f t="shared" si="122"/>
        <v>-5.1000000000000031E-2</v>
      </c>
      <c r="T267" s="10">
        <f t="shared" ref="T267:T330" si="146">(1+return/12)*typical*((1+return/12)^Q267-1)/(return/12)</f>
        <v>6788530.1124360831</v>
      </c>
      <c r="U267" s="10">
        <f t="shared" si="123"/>
        <v>9695222.4988359455</v>
      </c>
      <c r="V267" s="10">
        <f t="shared" ref="V267:V330" si="147">IF((U267-T267)&gt;0,IF(typical-(U267-T267)&lt;min,min,typical-(U267-T267)),IF((U267-T267)&lt;0,IF(typical-(U267-T267)&gt;max,max,typical-(U267-T267)),IF((T267-U267)=0,min,)))</f>
        <v>1000</v>
      </c>
      <c r="W267" s="10">
        <f t="shared" ref="W267:W330" si="148">W266+V267</f>
        <v>737105.61333534098</v>
      </c>
      <c r="X267" s="9">
        <f t="shared" si="133"/>
        <v>3.4376278751140452</v>
      </c>
      <c r="Y267" s="9">
        <f t="shared" si="120"/>
        <v>33332.004745306411</v>
      </c>
      <c r="AA267" s="10">
        <f t="shared" si="134"/>
        <v>7542.4257517795395</v>
      </c>
      <c r="AB267" s="10">
        <f t="shared" si="121"/>
        <v>1945945.843959114</v>
      </c>
      <c r="AC267" s="23"/>
      <c r="AD267" s="25">
        <f t="shared" si="135"/>
        <v>-7542.4257517795395</v>
      </c>
      <c r="AE267" s="25">
        <f t="shared" si="136"/>
        <v>-7542.4257517795395</v>
      </c>
      <c r="AF267" s="25">
        <f t="shared" si="137"/>
        <v>0</v>
      </c>
      <c r="AG267" s="25">
        <f t="shared" si="138"/>
        <v>0</v>
      </c>
      <c r="AH267" s="25">
        <f t="shared" si="139"/>
        <v>0</v>
      </c>
      <c r="AI267" s="25">
        <f t="shared" si="140"/>
        <v>0</v>
      </c>
      <c r="AJ267" s="25">
        <f t="shared" si="141"/>
        <v>0</v>
      </c>
      <c r="AK267" s="25">
        <f t="shared" si="142"/>
        <v>0</v>
      </c>
      <c r="AL267" s="25">
        <f t="shared" si="143"/>
        <v>0</v>
      </c>
      <c r="AM267" s="25">
        <f t="shared" si="144"/>
        <v>0</v>
      </c>
    </row>
    <row r="268" spans="1:39" x14ac:dyDescent="0.3">
      <c r="A268" s="4">
        <f t="shared" ref="A268:A331" si="149">A267+1</f>
        <v>259</v>
      </c>
      <c r="B268">
        <v>281.58952486033297</v>
      </c>
      <c r="C268" s="5">
        <f t="shared" si="125"/>
        <v>162</v>
      </c>
      <c r="D268" s="6">
        <f t="shared" si="145"/>
        <v>-3.2000000000000008E-2</v>
      </c>
      <c r="E268" s="7">
        <f t="shared" si="126"/>
        <v>2588144.2778732046</v>
      </c>
      <c r="F268" s="7">
        <f t="shared" si="127"/>
        <v>811300.90433088923</v>
      </c>
      <c r="G268" s="7">
        <f t="shared" si="128"/>
        <v>0</v>
      </c>
      <c r="H268" s="7">
        <f t="shared" si="124"/>
        <v>100000</v>
      </c>
      <c r="I268" s="7">
        <f t="shared" si="129"/>
        <v>811300.90433088923</v>
      </c>
      <c r="J268" s="14"/>
      <c r="K268" s="18"/>
      <c r="L268" s="7">
        <f t="shared" si="130"/>
        <v>0</v>
      </c>
      <c r="M268" s="7">
        <f t="shared" si="131"/>
        <v>0</v>
      </c>
      <c r="N268" s="14"/>
      <c r="O268" s="13"/>
      <c r="P268" s="7">
        <f t="shared" si="132"/>
        <v>686174.6219070832</v>
      </c>
      <c r="Q268" s="12">
        <f t="shared" ref="Q268:Q331" si="150">Q267+1</f>
        <v>258</v>
      </c>
      <c r="R268" s="9">
        <v>281.58952486033297</v>
      </c>
      <c r="S268" s="11">
        <f t="shared" si="122"/>
        <v>-3.2000000000000008E-2</v>
      </c>
      <c r="T268" s="10">
        <f t="shared" si="146"/>
        <v>6852706.4760060953</v>
      </c>
      <c r="U268" s="10">
        <f t="shared" si="123"/>
        <v>9385943.3788731955</v>
      </c>
      <c r="V268" s="10">
        <f t="shared" si="147"/>
        <v>1000</v>
      </c>
      <c r="W268" s="10">
        <f t="shared" si="148"/>
        <v>738105.61333534098</v>
      </c>
      <c r="X268" s="9">
        <f t="shared" si="133"/>
        <v>3.5512684660269063</v>
      </c>
      <c r="Y268" s="9">
        <f t="shared" ref="Y268:Y331" si="151">Y267+X268</f>
        <v>33335.556013772439</v>
      </c>
      <c r="AA268" s="10">
        <f t="shared" si="134"/>
        <v>7542.4257517795395</v>
      </c>
      <c r="AB268" s="10">
        <f t="shared" ref="AB268:AB331" si="152">AB267+AA268</f>
        <v>1953488.2697108935</v>
      </c>
      <c r="AC268" s="23"/>
      <c r="AD268" s="25">
        <f t="shared" si="135"/>
        <v>-7542.4257517795395</v>
      </c>
      <c r="AE268" s="25">
        <f t="shared" si="136"/>
        <v>-7542.4257517795395</v>
      </c>
      <c r="AF268" s="25">
        <f t="shared" si="137"/>
        <v>0</v>
      </c>
      <c r="AG268" s="25">
        <f t="shared" si="138"/>
        <v>0</v>
      </c>
      <c r="AH268" s="25">
        <f t="shared" si="139"/>
        <v>0</v>
      </c>
      <c r="AI268" s="25">
        <f t="shared" si="140"/>
        <v>0</v>
      </c>
      <c r="AJ268" s="25">
        <f t="shared" si="141"/>
        <v>0</v>
      </c>
      <c r="AK268" s="25">
        <f t="shared" si="142"/>
        <v>0</v>
      </c>
      <c r="AL268" s="25">
        <f t="shared" si="143"/>
        <v>0</v>
      </c>
      <c r="AM268" s="25">
        <f t="shared" si="144"/>
        <v>0</v>
      </c>
    </row>
    <row r="269" spans="1:39" x14ac:dyDescent="0.3">
      <c r="A269" s="4">
        <f t="shared" si="149"/>
        <v>260</v>
      </c>
      <c r="B269">
        <v>276.52091341284699</v>
      </c>
      <c r="C269" s="5">
        <f t="shared" si="125"/>
        <v>163</v>
      </c>
      <c r="D269" s="6">
        <f t="shared" si="145"/>
        <v>-1.7999999999999943E-2</v>
      </c>
      <c r="E269" s="7">
        <f t="shared" si="126"/>
        <v>2617317.4261551918</v>
      </c>
      <c r="F269" s="7">
        <f t="shared" si="127"/>
        <v>796697.48805293324</v>
      </c>
      <c r="G269" s="7">
        <f t="shared" si="128"/>
        <v>0</v>
      </c>
      <c r="H269" s="7">
        <f t="shared" si="124"/>
        <v>100000</v>
      </c>
      <c r="I269" s="7">
        <f t="shared" si="129"/>
        <v>796697.48805293324</v>
      </c>
      <c r="J269" s="14"/>
      <c r="K269" s="18"/>
      <c r="L269" s="7">
        <f t="shared" si="130"/>
        <v>0</v>
      </c>
      <c r="M269" s="7">
        <f t="shared" si="131"/>
        <v>0</v>
      </c>
      <c r="N269" s="14"/>
      <c r="O269" s="13"/>
      <c r="P269" s="7">
        <f t="shared" si="132"/>
        <v>673823.47871275572</v>
      </c>
      <c r="Q269" s="12">
        <f t="shared" si="150"/>
        <v>259</v>
      </c>
      <c r="R269" s="9">
        <v>276.52091341284699</v>
      </c>
      <c r="S269" s="11">
        <f t="shared" si="122"/>
        <v>-1.7999999999999943E-2</v>
      </c>
      <c r="T269" s="10">
        <f t="shared" si="146"/>
        <v>6917417.6426058579</v>
      </c>
      <c r="U269" s="10">
        <f t="shared" si="123"/>
        <v>9217978.3980534784</v>
      </c>
      <c r="V269" s="10">
        <f t="shared" si="147"/>
        <v>1000</v>
      </c>
      <c r="W269" s="10">
        <f t="shared" si="148"/>
        <v>739105.61333534098</v>
      </c>
      <c r="X269" s="9">
        <f t="shared" si="133"/>
        <v>3.6163630000273992</v>
      </c>
      <c r="Y269" s="9">
        <f t="shared" si="151"/>
        <v>33339.172376772469</v>
      </c>
      <c r="AA269" s="10">
        <f t="shared" si="134"/>
        <v>7542.4257517795395</v>
      </c>
      <c r="AB269" s="10">
        <f t="shared" si="152"/>
        <v>1961030.695462673</v>
      </c>
      <c r="AC269" s="23"/>
      <c r="AD269" s="25">
        <f t="shared" si="135"/>
        <v>-7542.4257517795395</v>
      </c>
      <c r="AE269" s="25">
        <f t="shared" si="136"/>
        <v>-7542.4257517795395</v>
      </c>
      <c r="AF269" s="25">
        <f t="shared" si="137"/>
        <v>0</v>
      </c>
      <c r="AG269" s="25">
        <f t="shared" si="138"/>
        <v>0</v>
      </c>
      <c r="AH269" s="25">
        <f t="shared" si="139"/>
        <v>0</v>
      </c>
      <c r="AI269" s="25">
        <f t="shared" si="140"/>
        <v>0</v>
      </c>
      <c r="AJ269" s="25">
        <f t="shared" si="141"/>
        <v>0</v>
      </c>
      <c r="AK269" s="25">
        <f t="shared" si="142"/>
        <v>0</v>
      </c>
      <c r="AL269" s="25">
        <f t="shared" si="143"/>
        <v>0</v>
      </c>
      <c r="AM269" s="25">
        <f t="shared" si="144"/>
        <v>0</v>
      </c>
    </row>
    <row r="270" spans="1:39" x14ac:dyDescent="0.3">
      <c r="A270" s="4">
        <f t="shared" si="149"/>
        <v>261</v>
      </c>
      <c r="B270">
        <v>239.74363192893833</v>
      </c>
      <c r="C270" s="5">
        <f t="shared" si="125"/>
        <v>164</v>
      </c>
      <c r="D270" s="6">
        <f t="shared" si="145"/>
        <v>-0.13300000000000006</v>
      </c>
      <c r="E270" s="7">
        <f t="shared" si="126"/>
        <v>2646733.684006196</v>
      </c>
      <c r="F270" s="7">
        <f t="shared" si="127"/>
        <v>690736.72214189311</v>
      </c>
      <c r="G270" s="7">
        <f t="shared" si="128"/>
        <v>0</v>
      </c>
      <c r="H270" s="7">
        <f t="shared" si="124"/>
        <v>100000</v>
      </c>
      <c r="I270" s="7">
        <f t="shared" si="129"/>
        <v>690736.72214189311</v>
      </c>
      <c r="J270" s="14"/>
      <c r="K270" s="18"/>
      <c r="L270" s="7">
        <f t="shared" si="130"/>
        <v>0</v>
      </c>
      <c r="M270" s="7">
        <f t="shared" si="131"/>
        <v>0</v>
      </c>
      <c r="N270" s="14"/>
      <c r="O270" s="13"/>
      <c r="P270" s="7">
        <f t="shared" si="132"/>
        <v>584204.95604395925</v>
      </c>
      <c r="Q270" s="12">
        <f t="shared" si="150"/>
        <v>260</v>
      </c>
      <c r="R270" s="9">
        <v>239.74363192893833</v>
      </c>
      <c r="S270" s="11">
        <f t="shared" ref="S270:S333" si="153">(R270-R269)/R269</f>
        <v>-0.13300000000000006</v>
      </c>
      <c r="T270" s="10">
        <f t="shared" si="146"/>
        <v>6982668.0689272815</v>
      </c>
      <c r="U270" s="10">
        <f t="shared" ref="U270:U333" si="154">(U269+V269)*(1+S270)</f>
        <v>7992854.2711123656</v>
      </c>
      <c r="V270" s="10">
        <f t="shared" si="147"/>
        <v>1000</v>
      </c>
      <c r="W270" s="10">
        <f t="shared" si="148"/>
        <v>740105.61333534098</v>
      </c>
      <c r="X270" s="9">
        <f t="shared" si="133"/>
        <v>4.1711222607005762</v>
      </c>
      <c r="Y270" s="9">
        <f t="shared" si="151"/>
        <v>33343.343499033166</v>
      </c>
      <c r="AA270" s="10">
        <f t="shared" si="134"/>
        <v>7542.4257517795395</v>
      </c>
      <c r="AB270" s="10">
        <f t="shared" si="152"/>
        <v>1968573.1212144524</v>
      </c>
      <c r="AC270" s="23"/>
      <c r="AD270" s="25">
        <f t="shared" si="135"/>
        <v>-7542.4257517795395</v>
      </c>
      <c r="AE270" s="25">
        <f t="shared" si="136"/>
        <v>-7542.4257517795395</v>
      </c>
      <c r="AF270" s="25">
        <f t="shared" si="137"/>
        <v>0</v>
      </c>
      <c r="AG270" s="25">
        <f t="shared" si="138"/>
        <v>0</v>
      </c>
      <c r="AH270" s="25">
        <f t="shared" si="139"/>
        <v>0</v>
      </c>
      <c r="AI270" s="25">
        <f t="shared" si="140"/>
        <v>0</v>
      </c>
      <c r="AJ270" s="25">
        <f t="shared" si="141"/>
        <v>0</v>
      </c>
      <c r="AK270" s="25">
        <f t="shared" si="142"/>
        <v>0</v>
      </c>
      <c r="AL270" s="25">
        <f t="shared" si="143"/>
        <v>0</v>
      </c>
      <c r="AM270" s="25">
        <f t="shared" si="144"/>
        <v>0</v>
      </c>
    </row>
    <row r="271" spans="1:39" x14ac:dyDescent="0.3">
      <c r="A271" s="4">
        <f t="shared" si="149"/>
        <v>262</v>
      </c>
      <c r="B271">
        <v>255.08722437239038</v>
      </c>
      <c r="C271" s="5">
        <f t="shared" si="125"/>
        <v>165</v>
      </c>
      <c r="D271" s="6">
        <f t="shared" si="145"/>
        <v>6.4000000000000001E-2</v>
      </c>
      <c r="E271" s="7">
        <f t="shared" si="126"/>
        <v>2676395.0773392916</v>
      </c>
      <c r="F271" s="7">
        <f t="shared" si="127"/>
        <v>734943.8723589743</v>
      </c>
      <c r="G271" s="7">
        <f t="shared" si="128"/>
        <v>0</v>
      </c>
      <c r="H271" s="7">
        <f t="shared" si="124"/>
        <v>100000</v>
      </c>
      <c r="I271" s="7">
        <f t="shared" si="129"/>
        <v>734943.8723589743</v>
      </c>
      <c r="J271" s="14"/>
      <c r="K271" s="18"/>
      <c r="L271" s="7">
        <f t="shared" si="130"/>
        <v>0</v>
      </c>
      <c r="M271" s="7">
        <f t="shared" si="131"/>
        <v>0</v>
      </c>
      <c r="N271" s="14"/>
      <c r="O271" s="13"/>
      <c r="P271" s="7">
        <f t="shared" si="132"/>
        <v>621594.07323077263</v>
      </c>
      <c r="Q271" s="12">
        <f t="shared" si="150"/>
        <v>261</v>
      </c>
      <c r="R271" s="9">
        <v>255.08722437239038</v>
      </c>
      <c r="S271" s="11">
        <f t="shared" si="153"/>
        <v>6.4000000000000001E-2</v>
      </c>
      <c r="T271" s="10">
        <f t="shared" si="146"/>
        <v>7048462.2488013869</v>
      </c>
      <c r="U271" s="10">
        <f t="shared" si="154"/>
        <v>8505460.9444635566</v>
      </c>
      <c r="V271" s="10">
        <f t="shared" si="147"/>
        <v>1000</v>
      </c>
      <c r="W271" s="10">
        <f t="shared" si="148"/>
        <v>741105.61333534098</v>
      </c>
      <c r="X271" s="9">
        <f t="shared" si="133"/>
        <v>3.9202276886283607</v>
      </c>
      <c r="Y271" s="9">
        <f t="shared" si="151"/>
        <v>33347.263726721794</v>
      </c>
      <c r="AA271" s="10">
        <f t="shared" si="134"/>
        <v>7542.4257517795395</v>
      </c>
      <c r="AB271" s="10">
        <f t="shared" si="152"/>
        <v>1976115.5469662319</v>
      </c>
      <c r="AC271" s="23"/>
      <c r="AD271" s="25">
        <f t="shared" si="135"/>
        <v>-7542.4257517795395</v>
      </c>
      <c r="AE271" s="25">
        <f t="shared" si="136"/>
        <v>-7542.4257517795395</v>
      </c>
      <c r="AF271" s="25">
        <f t="shared" si="137"/>
        <v>0</v>
      </c>
      <c r="AG271" s="25">
        <f t="shared" si="138"/>
        <v>0</v>
      </c>
      <c r="AH271" s="25">
        <f t="shared" si="139"/>
        <v>0</v>
      </c>
      <c r="AI271" s="25">
        <f t="shared" si="140"/>
        <v>0</v>
      </c>
      <c r="AJ271" s="25">
        <f t="shared" si="141"/>
        <v>0</v>
      </c>
      <c r="AK271" s="25">
        <f t="shared" si="142"/>
        <v>0</v>
      </c>
      <c r="AL271" s="25">
        <f t="shared" si="143"/>
        <v>0</v>
      </c>
      <c r="AM271" s="25">
        <f t="shared" si="144"/>
        <v>0</v>
      </c>
    </row>
    <row r="272" spans="1:39" x14ac:dyDescent="0.3">
      <c r="A272" s="4">
        <f t="shared" si="149"/>
        <v>263</v>
      </c>
      <c r="B272">
        <v>280.08577236088468</v>
      </c>
      <c r="C272" s="5">
        <f t="shared" si="125"/>
        <v>166</v>
      </c>
      <c r="D272" s="6">
        <f t="shared" si="145"/>
        <v>9.8000000000000143E-2</v>
      </c>
      <c r="E272" s="7">
        <f t="shared" si="126"/>
        <v>2706303.6489501642</v>
      </c>
      <c r="F272" s="7">
        <f t="shared" si="127"/>
        <v>806968.3718501539</v>
      </c>
      <c r="G272" s="7">
        <f t="shared" si="128"/>
        <v>0</v>
      </c>
      <c r="H272" s="7">
        <f t="shared" si="124"/>
        <v>100000</v>
      </c>
      <c r="I272" s="7">
        <f t="shared" si="129"/>
        <v>806968.3718501539</v>
      </c>
      <c r="J272" s="14"/>
      <c r="K272" s="18"/>
      <c r="L272" s="7">
        <f t="shared" si="130"/>
        <v>0</v>
      </c>
      <c r="M272" s="7">
        <f t="shared" si="131"/>
        <v>0</v>
      </c>
      <c r="N272" s="14"/>
      <c r="O272" s="13"/>
      <c r="P272" s="7">
        <f t="shared" si="132"/>
        <v>682510.29240738845</v>
      </c>
      <c r="Q272" s="12">
        <f t="shared" si="150"/>
        <v>262</v>
      </c>
      <c r="R272" s="9">
        <v>280.08577236088468</v>
      </c>
      <c r="S272" s="11">
        <f t="shared" si="153"/>
        <v>9.8000000000000143E-2</v>
      </c>
      <c r="T272" s="10">
        <f t="shared" si="146"/>
        <v>7114804.713507778</v>
      </c>
      <c r="U272" s="10">
        <f t="shared" si="154"/>
        <v>9340094.1170209851</v>
      </c>
      <c r="V272" s="10">
        <f t="shared" si="147"/>
        <v>1000</v>
      </c>
      <c r="W272" s="10">
        <f t="shared" si="148"/>
        <v>742105.61333534098</v>
      </c>
      <c r="X272" s="9">
        <f t="shared" si="133"/>
        <v>3.5703348712462297</v>
      </c>
      <c r="Y272" s="9">
        <f t="shared" si="151"/>
        <v>33350.834061593043</v>
      </c>
      <c r="AA272" s="10">
        <f t="shared" si="134"/>
        <v>7542.4257517795395</v>
      </c>
      <c r="AB272" s="10">
        <f t="shared" si="152"/>
        <v>1983657.9727180114</v>
      </c>
      <c r="AC272" s="23"/>
      <c r="AD272" s="25">
        <f t="shared" si="135"/>
        <v>-7542.4257517795395</v>
      </c>
      <c r="AE272" s="25">
        <f t="shared" si="136"/>
        <v>-7542.4257517795395</v>
      </c>
      <c r="AF272" s="25">
        <f t="shared" si="137"/>
        <v>0</v>
      </c>
      <c r="AG272" s="25">
        <f t="shared" si="138"/>
        <v>0</v>
      </c>
      <c r="AH272" s="25">
        <f t="shared" si="139"/>
        <v>0</v>
      </c>
      <c r="AI272" s="25">
        <f t="shared" si="140"/>
        <v>0</v>
      </c>
      <c r="AJ272" s="25">
        <f t="shared" si="141"/>
        <v>0</v>
      </c>
      <c r="AK272" s="25">
        <f t="shared" si="142"/>
        <v>0</v>
      </c>
      <c r="AL272" s="25">
        <f t="shared" si="143"/>
        <v>0</v>
      </c>
      <c r="AM272" s="25">
        <f t="shared" si="144"/>
        <v>0</v>
      </c>
    </row>
    <row r="273" spans="1:39" x14ac:dyDescent="0.3">
      <c r="A273" s="4">
        <f t="shared" si="149"/>
        <v>264</v>
      </c>
      <c r="B273">
        <v>277.8450861819976</v>
      </c>
      <c r="C273" s="5">
        <f t="shared" si="125"/>
        <v>167</v>
      </c>
      <c r="D273" s="6">
        <f t="shared" si="145"/>
        <v>-7.999999999999988E-3</v>
      </c>
      <c r="E273" s="7">
        <f t="shared" si="126"/>
        <v>2736461.4586577923</v>
      </c>
      <c r="F273" s="7">
        <f t="shared" si="127"/>
        <v>800512.62487535272</v>
      </c>
      <c r="G273" s="7">
        <f t="shared" si="128"/>
        <v>0</v>
      </c>
      <c r="H273" s="7">
        <f t="shared" si="124"/>
        <v>100000</v>
      </c>
      <c r="I273" s="7">
        <f t="shared" si="129"/>
        <v>800512.62487535272</v>
      </c>
      <c r="J273" s="14"/>
      <c r="K273" s="18"/>
      <c r="L273" s="7">
        <f t="shared" si="130"/>
        <v>0</v>
      </c>
      <c r="M273" s="7">
        <f t="shared" si="131"/>
        <v>0</v>
      </c>
      <c r="N273" s="14"/>
      <c r="O273" s="13"/>
      <c r="P273" s="7">
        <f t="shared" si="132"/>
        <v>677050.21006812935</v>
      </c>
      <c r="Q273" s="12">
        <f t="shared" si="150"/>
        <v>263</v>
      </c>
      <c r="R273" s="9">
        <v>277.8450861819976</v>
      </c>
      <c r="S273" s="11">
        <f t="shared" si="153"/>
        <v>-7.999999999999988E-3</v>
      </c>
      <c r="T273" s="10">
        <f t="shared" si="146"/>
        <v>7181700.0320867179</v>
      </c>
      <c r="U273" s="10">
        <f t="shared" si="154"/>
        <v>9266365.3640848175</v>
      </c>
      <c r="V273" s="10">
        <f t="shared" si="147"/>
        <v>1000</v>
      </c>
      <c r="W273" s="10">
        <f t="shared" si="148"/>
        <v>743105.61333534098</v>
      </c>
      <c r="X273" s="9">
        <f t="shared" si="133"/>
        <v>3.5991278944014411</v>
      </c>
      <c r="Y273" s="9">
        <f t="shared" si="151"/>
        <v>33354.433189487441</v>
      </c>
      <c r="AA273" s="10">
        <f t="shared" si="134"/>
        <v>7542.4257517795395</v>
      </c>
      <c r="AB273" s="10">
        <f t="shared" si="152"/>
        <v>1991200.3984697908</v>
      </c>
      <c r="AC273" s="23"/>
      <c r="AD273" s="25">
        <f t="shared" si="135"/>
        <v>-7542.4257517795395</v>
      </c>
      <c r="AE273" s="25">
        <f t="shared" si="136"/>
        <v>-7542.4257517795395</v>
      </c>
      <c r="AF273" s="25">
        <f t="shared" si="137"/>
        <v>0</v>
      </c>
      <c r="AG273" s="25">
        <f t="shared" si="138"/>
        <v>0</v>
      </c>
      <c r="AH273" s="25">
        <f t="shared" si="139"/>
        <v>0</v>
      </c>
      <c r="AI273" s="25">
        <f t="shared" si="140"/>
        <v>0</v>
      </c>
      <c r="AJ273" s="25">
        <f t="shared" si="141"/>
        <v>0</v>
      </c>
      <c r="AK273" s="25">
        <f t="shared" si="142"/>
        <v>0</v>
      </c>
      <c r="AL273" s="25">
        <f t="shared" si="143"/>
        <v>0</v>
      </c>
      <c r="AM273" s="25">
        <f t="shared" si="144"/>
        <v>0</v>
      </c>
    </row>
    <row r="274" spans="1:39" x14ac:dyDescent="0.3">
      <c r="A274" s="4">
        <f t="shared" si="149"/>
        <v>265</v>
      </c>
      <c r="B274">
        <v>282.01276247472754</v>
      </c>
      <c r="C274" s="5">
        <f t="shared" si="125"/>
        <v>168</v>
      </c>
      <c r="D274" s="6">
        <f t="shared" si="145"/>
        <v>1.4999999999999901E-2</v>
      </c>
      <c r="E274" s="7">
        <f t="shared" si="126"/>
        <v>2766870.5834463183</v>
      </c>
      <c r="F274" s="7">
        <f t="shared" si="127"/>
        <v>812520.31424848293</v>
      </c>
      <c r="G274" s="7">
        <f t="shared" si="128"/>
        <v>0</v>
      </c>
      <c r="H274" s="7">
        <f t="shared" si="124"/>
        <v>100000</v>
      </c>
      <c r="I274" s="7">
        <f t="shared" si="129"/>
        <v>812520.31424848293</v>
      </c>
      <c r="J274" s="14"/>
      <c r="K274" s="18"/>
      <c r="L274" s="7">
        <f t="shared" si="130"/>
        <v>0</v>
      </c>
      <c r="M274" s="7">
        <f t="shared" si="131"/>
        <v>0</v>
      </c>
      <c r="N274" s="14"/>
      <c r="O274" s="13"/>
      <c r="P274" s="7">
        <f t="shared" si="132"/>
        <v>687205.96321915125</v>
      </c>
      <c r="Q274" s="12">
        <f t="shared" si="150"/>
        <v>264</v>
      </c>
      <c r="R274" s="9">
        <v>282.01276247472754</v>
      </c>
      <c r="S274" s="11">
        <f t="shared" si="153"/>
        <v>1.4999999999999901E-2</v>
      </c>
      <c r="T274" s="10">
        <f t="shared" si="146"/>
        <v>7249152.811653818</v>
      </c>
      <c r="U274" s="10">
        <f t="shared" si="154"/>
        <v>9406375.8445460889</v>
      </c>
      <c r="V274" s="10">
        <f t="shared" si="147"/>
        <v>1000</v>
      </c>
      <c r="W274" s="10">
        <f t="shared" si="148"/>
        <v>744105.61333534098</v>
      </c>
      <c r="X274" s="9">
        <f t="shared" si="133"/>
        <v>3.5459388122181692</v>
      </c>
      <c r="Y274" s="9">
        <f t="shared" si="151"/>
        <v>33357.979128299659</v>
      </c>
      <c r="AA274" s="10">
        <f t="shared" si="134"/>
        <v>7542.4257517795395</v>
      </c>
      <c r="AB274" s="10">
        <f t="shared" si="152"/>
        <v>1998742.8242215703</v>
      </c>
      <c r="AC274" s="23"/>
      <c r="AD274" s="25">
        <f t="shared" si="135"/>
        <v>-7542.4257517795395</v>
      </c>
      <c r="AE274" s="25">
        <f t="shared" si="136"/>
        <v>-7542.4257517795395</v>
      </c>
      <c r="AF274" s="25">
        <f t="shared" si="137"/>
        <v>0</v>
      </c>
      <c r="AG274" s="25">
        <f t="shared" si="138"/>
        <v>0</v>
      </c>
      <c r="AH274" s="25">
        <f t="shared" si="139"/>
        <v>0</v>
      </c>
      <c r="AI274" s="25">
        <f t="shared" si="140"/>
        <v>0</v>
      </c>
      <c r="AJ274" s="25">
        <f t="shared" si="141"/>
        <v>0</v>
      </c>
      <c r="AK274" s="25">
        <f t="shared" si="142"/>
        <v>0</v>
      </c>
      <c r="AL274" s="25">
        <f t="shared" si="143"/>
        <v>0</v>
      </c>
      <c r="AM274" s="25">
        <f t="shared" si="144"/>
        <v>0</v>
      </c>
    </row>
    <row r="275" spans="1:39" x14ac:dyDescent="0.3">
      <c r="A275" s="4">
        <f t="shared" si="149"/>
        <v>266</v>
      </c>
      <c r="B275">
        <v>299.49755374816067</v>
      </c>
      <c r="C275" s="5">
        <f t="shared" si="125"/>
        <v>169</v>
      </c>
      <c r="D275" s="6">
        <f t="shared" si="145"/>
        <v>6.2000000000000083E-2</v>
      </c>
      <c r="E275" s="7">
        <f t="shared" si="126"/>
        <v>2797533.117608082</v>
      </c>
      <c r="F275" s="7">
        <f t="shared" si="127"/>
        <v>862896.5737318889</v>
      </c>
      <c r="G275" s="7">
        <f t="shared" si="128"/>
        <v>0</v>
      </c>
      <c r="H275" s="7">
        <f t="shared" si="124"/>
        <v>100000</v>
      </c>
      <c r="I275" s="7">
        <f t="shared" si="129"/>
        <v>862896.5737318889</v>
      </c>
      <c r="J275" s="14"/>
      <c r="K275" s="18"/>
      <c r="L275" s="7">
        <f t="shared" si="130"/>
        <v>0</v>
      </c>
      <c r="M275" s="7">
        <f t="shared" si="131"/>
        <v>0</v>
      </c>
      <c r="N275" s="14"/>
      <c r="O275" s="13"/>
      <c r="P275" s="7">
        <f t="shared" si="132"/>
        <v>729812.73293873866</v>
      </c>
      <c r="Q275" s="12">
        <f t="shared" si="150"/>
        <v>265</v>
      </c>
      <c r="R275" s="9">
        <v>299.49755374816067</v>
      </c>
      <c r="S275" s="11">
        <f t="shared" si="153"/>
        <v>6.2000000000000083E-2</v>
      </c>
      <c r="T275" s="10">
        <f t="shared" si="146"/>
        <v>7317167.6977173109</v>
      </c>
      <c r="U275" s="10">
        <f t="shared" si="154"/>
        <v>9990633.1469079461</v>
      </c>
      <c r="V275" s="10">
        <f t="shared" si="147"/>
        <v>1000</v>
      </c>
      <c r="W275" s="10">
        <f t="shared" si="148"/>
        <v>745105.61333534098</v>
      </c>
      <c r="X275" s="9">
        <f t="shared" si="133"/>
        <v>3.3389254352336803</v>
      </c>
      <c r="Y275" s="9">
        <f t="shared" si="151"/>
        <v>33361.318053734896</v>
      </c>
      <c r="AA275" s="10">
        <f t="shared" si="134"/>
        <v>7542.4257517795395</v>
      </c>
      <c r="AB275" s="10">
        <f t="shared" si="152"/>
        <v>2006285.2499733497</v>
      </c>
      <c r="AC275" s="23"/>
      <c r="AD275" s="25">
        <f t="shared" si="135"/>
        <v>-7542.4257517795395</v>
      </c>
      <c r="AE275" s="25">
        <f t="shared" si="136"/>
        <v>-7542.4257517795395</v>
      </c>
      <c r="AF275" s="25">
        <f t="shared" si="137"/>
        <v>0</v>
      </c>
      <c r="AG275" s="25">
        <f t="shared" si="138"/>
        <v>0</v>
      </c>
      <c r="AH275" s="25">
        <f t="shared" si="139"/>
        <v>0</v>
      </c>
      <c r="AI275" s="25">
        <f t="shared" si="140"/>
        <v>0</v>
      </c>
      <c r="AJ275" s="25">
        <f t="shared" si="141"/>
        <v>0</v>
      </c>
      <c r="AK275" s="25">
        <f t="shared" si="142"/>
        <v>0</v>
      </c>
      <c r="AL275" s="25">
        <f t="shared" si="143"/>
        <v>0</v>
      </c>
      <c r="AM275" s="25">
        <f t="shared" si="144"/>
        <v>0</v>
      </c>
    </row>
    <row r="276" spans="1:39" x14ac:dyDescent="0.3">
      <c r="A276" s="4">
        <f t="shared" si="149"/>
        <v>267</v>
      </c>
      <c r="B276">
        <v>296.20308065693092</v>
      </c>
      <c r="C276" s="5">
        <f t="shared" si="125"/>
        <v>170</v>
      </c>
      <c r="D276" s="6">
        <f t="shared" si="145"/>
        <v>-1.0999999999999933E-2</v>
      </c>
      <c r="E276" s="7">
        <f t="shared" si="126"/>
        <v>2828451.1728878608</v>
      </c>
      <c r="F276" s="7">
        <f t="shared" si="127"/>
        <v>853404.71142083826</v>
      </c>
      <c r="G276" s="7">
        <f t="shared" si="128"/>
        <v>0</v>
      </c>
      <c r="H276" s="7">
        <f t="shared" si="124"/>
        <v>100000</v>
      </c>
      <c r="I276" s="7">
        <f t="shared" si="129"/>
        <v>853404.71142083826</v>
      </c>
      <c r="J276" s="14"/>
      <c r="K276" s="18"/>
      <c r="L276" s="7">
        <f t="shared" si="130"/>
        <v>0</v>
      </c>
      <c r="M276" s="7">
        <f t="shared" si="131"/>
        <v>0</v>
      </c>
      <c r="N276" s="14"/>
      <c r="O276" s="13"/>
      <c r="P276" s="7">
        <f t="shared" si="132"/>
        <v>721784.79287641263</v>
      </c>
      <c r="Q276" s="12">
        <f t="shared" si="150"/>
        <v>266</v>
      </c>
      <c r="R276" s="9">
        <v>296.20308065693092</v>
      </c>
      <c r="S276" s="11">
        <f t="shared" si="153"/>
        <v>-1.0999999999999933E-2</v>
      </c>
      <c r="T276" s="10">
        <f t="shared" si="146"/>
        <v>7385749.3744979994</v>
      </c>
      <c r="U276" s="10">
        <f t="shared" si="154"/>
        <v>9881725.1822919603</v>
      </c>
      <c r="V276" s="10">
        <f t="shared" si="147"/>
        <v>1000</v>
      </c>
      <c r="W276" s="10">
        <f t="shared" si="148"/>
        <v>746105.61333534098</v>
      </c>
      <c r="X276" s="9">
        <f t="shared" si="133"/>
        <v>3.3760621185375941</v>
      </c>
      <c r="Y276" s="9">
        <f t="shared" si="151"/>
        <v>33364.694115853432</v>
      </c>
      <c r="AA276" s="10">
        <f t="shared" si="134"/>
        <v>7542.4257517795395</v>
      </c>
      <c r="AB276" s="10">
        <f t="shared" si="152"/>
        <v>2013827.6757251292</v>
      </c>
      <c r="AC276" s="23"/>
      <c r="AD276" s="25">
        <f t="shared" si="135"/>
        <v>-7542.4257517795395</v>
      </c>
      <c r="AE276" s="25">
        <f t="shared" si="136"/>
        <v>-7542.4257517795395</v>
      </c>
      <c r="AF276" s="25">
        <f t="shared" si="137"/>
        <v>0</v>
      </c>
      <c r="AG276" s="25">
        <f t="shared" si="138"/>
        <v>0</v>
      </c>
      <c r="AH276" s="25">
        <f t="shared" si="139"/>
        <v>0</v>
      </c>
      <c r="AI276" s="25">
        <f t="shared" si="140"/>
        <v>0</v>
      </c>
      <c r="AJ276" s="25">
        <f t="shared" si="141"/>
        <v>0</v>
      </c>
      <c r="AK276" s="25">
        <f t="shared" si="142"/>
        <v>0</v>
      </c>
      <c r="AL276" s="25">
        <f t="shared" si="143"/>
        <v>0</v>
      </c>
      <c r="AM276" s="25">
        <f t="shared" si="144"/>
        <v>0</v>
      </c>
    </row>
    <row r="277" spans="1:39" x14ac:dyDescent="0.3">
      <c r="A277" s="4">
        <f t="shared" si="149"/>
        <v>268</v>
      </c>
      <c r="B277">
        <v>284.35495743065366</v>
      </c>
      <c r="C277" s="5">
        <f t="shared" si="125"/>
        <v>171</v>
      </c>
      <c r="D277" s="6">
        <f t="shared" si="145"/>
        <v>-4.0000000000000098E-2</v>
      </c>
      <c r="E277" s="7">
        <f t="shared" si="126"/>
        <v>2859626.8786283038</v>
      </c>
      <c r="F277" s="7">
        <f t="shared" si="127"/>
        <v>819268.52296400454</v>
      </c>
      <c r="G277" s="7">
        <f t="shared" si="128"/>
        <v>0</v>
      </c>
      <c r="H277" s="7">
        <f t="shared" si="124"/>
        <v>100000</v>
      </c>
      <c r="I277" s="7">
        <f t="shared" si="129"/>
        <v>819268.52296400454</v>
      </c>
      <c r="J277" s="14"/>
      <c r="K277" s="18"/>
      <c r="L277" s="7">
        <f t="shared" si="130"/>
        <v>0</v>
      </c>
      <c r="M277" s="7">
        <f t="shared" si="131"/>
        <v>0</v>
      </c>
      <c r="N277" s="14"/>
      <c r="O277" s="13"/>
      <c r="P277" s="7">
        <f t="shared" si="132"/>
        <v>692913.40116135601</v>
      </c>
      <c r="Q277" s="12">
        <f t="shared" si="150"/>
        <v>267</v>
      </c>
      <c r="R277" s="9">
        <v>284.35495743065366</v>
      </c>
      <c r="S277" s="11">
        <f t="shared" si="153"/>
        <v>-4.0000000000000098E-2</v>
      </c>
      <c r="T277" s="10">
        <f t="shared" si="146"/>
        <v>7454902.5652518608</v>
      </c>
      <c r="U277" s="10">
        <f t="shared" si="154"/>
        <v>9487416.1750002801</v>
      </c>
      <c r="V277" s="10">
        <f t="shared" si="147"/>
        <v>1000</v>
      </c>
      <c r="W277" s="10">
        <f t="shared" si="148"/>
        <v>747105.61333534098</v>
      </c>
      <c r="X277" s="9">
        <f t="shared" si="133"/>
        <v>3.5167313734766608</v>
      </c>
      <c r="Y277" s="9">
        <f t="shared" si="151"/>
        <v>33368.21084722691</v>
      </c>
      <c r="AA277" s="10">
        <f t="shared" si="134"/>
        <v>7542.4257517795395</v>
      </c>
      <c r="AB277" s="10">
        <f t="shared" si="152"/>
        <v>2021370.1014769087</v>
      </c>
      <c r="AC277" s="23"/>
      <c r="AD277" s="25">
        <f t="shared" si="135"/>
        <v>-7542.4257517795395</v>
      </c>
      <c r="AE277" s="25">
        <f t="shared" si="136"/>
        <v>-7542.4257517795395</v>
      </c>
      <c r="AF277" s="25">
        <f t="shared" si="137"/>
        <v>0</v>
      </c>
      <c r="AG277" s="25">
        <f t="shared" si="138"/>
        <v>0</v>
      </c>
      <c r="AH277" s="25">
        <f t="shared" si="139"/>
        <v>0</v>
      </c>
      <c r="AI277" s="25">
        <f t="shared" si="140"/>
        <v>0</v>
      </c>
      <c r="AJ277" s="25">
        <f t="shared" si="141"/>
        <v>0</v>
      </c>
      <c r="AK277" s="25">
        <f t="shared" si="142"/>
        <v>0</v>
      </c>
      <c r="AL277" s="25">
        <f t="shared" si="143"/>
        <v>0</v>
      </c>
      <c r="AM277" s="25">
        <f t="shared" si="144"/>
        <v>0</v>
      </c>
    </row>
    <row r="278" spans="1:39" x14ac:dyDescent="0.3">
      <c r="A278" s="4">
        <f t="shared" si="149"/>
        <v>269</v>
      </c>
      <c r="B278">
        <v>269.8528546016903</v>
      </c>
      <c r="C278" s="5">
        <f t="shared" si="125"/>
        <v>172</v>
      </c>
      <c r="D278" s="6">
        <f t="shared" si="145"/>
        <v>-5.100000000000008E-2</v>
      </c>
      <c r="E278" s="7">
        <f t="shared" si="126"/>
        <v>2891062.3819165835</v>
      </c>
      <c r="F278" s="7">
        <f t="shared" si="127"/>
        <v>777485.82829284028</v>
      </c>
      <c r="G278" s="7">
        <f t="shared" si="128"/>
        <v>0</v>
      </c>
      <c r="H278" s="7">
        <f t="shared" si="124"/>
        <v>100000</v>
      </c>
      <c r="I278" s="7">
        <f t="shared" si="129"/>
        <v>777485.82829284028</v>
      </c>
      <c r="J278" s="14"/>
      <c r="K278" s="18"/>
      <c r="L278" s="7">
        <f t="shared" si="130"/>
        <v>0</v>
      </c>
      <c r="M278" s="7">
        <f t="shared" si="131"/>
        <v>0</v>
      </c>
      <c r="N278" s="14"/>
      <c r="O278" s="13"/>
      <c r="P278" s="7">
        <f t="shared" si="132"/>
        <v>657574.81770212681</v>
      </c>
      <c r="Q278" s="12">
        <f t="shared" si="150"/>
        <v>268</v>
      </c>
      <c r="R278" s="9">
        <v>269.8528546016903</v>
      </c>
      <c r="S278" s="11">
        <f t="shared" si="153"/>
        <v>-5.100000000000008E-2</v>
      </c>
      <c r="T278" s="10">
        <f t="shared" si="146"/>
        <v>7524632.0325953374</v>
      </c>
      <c r="U278" s="10">
        <f t="shared" si="154"/>
        <v>9004506.950075265</v>
      </c>
      <c r="V278" s="10">
        <f t="shared" si="147"/>
        <v>1000</v>
      </c>
      <c r="W278" s="10">
        <f t="shared" si="148"/>
        <v>748105.61333534098</v>
      </c>
      <c r="X278" s="9">
        <f t="shared" si="133"/>
        <v>3.7057232597225087</v>
      </c>
      <c r="Y278" s="9">
        <f t="shared" si="151"/>
        <v>33371.916570486632</v>
      </c>
      <c r="AA278" s="10">
        <f t="shared" si="134"/>
        <v>7542.4257517795395</v>
      </c>
      <c r="AB278" s="10">
        <f t="shared" si="152"/>
        <v>2028912.5272286881</v>
      </c>
      <c r="AC278" s="23"/>
      <c r="AD278" s="25">
        <f t="shared" si="135"/>
        <v>-7542.4257517795395</v>
      </c>
      <c r="AE278" s="25">
        <f t="shared" si="136"/>
        <v>-7542.4257517795395</v>
      </c>
      <c r="AF278" s="25">
        <f t="shared" si="137"/>
        <v>0</v>
      </c>
      <c r="AG278" s="25">
        <f t="shared" si="138"/>
        <v>0</v>
      </c>
      <c r="AH278" s="25">
        <f t="shared" si="139"/>
        <v>0</v>
      </c>
      <c r="AI278" s="25">
        <f t="shared" si="140"/>
        <v>0</v>
      </c>
      <c r="AJ278" s="25">
        <f t="shared" si="141"/>
        <v>0</v>
      </c>
      <c r="AK278" s="25">
        <f t="shared" si="142"/>
        <v>0</v>
      </c>
      <c r="AL278" s="25">
        <f t="shared" si="143"/>
        <v>0</v>
      </c>
      <c r="AM278" s="25">
        <f t="shared" si="144"/>
        <v>0</v>
      </c>
    </row>
    <row r="279" spans="1:39" x14ac:dyDescent="0.3">
      <c r="A279" s="4">
        <f t="shared" si="149"/>
        <v>270</v>
      </c>
      <c r="B279">
        <v>277.40873453053763</v>
      </c>
      <c r="C279" s="5">
        <f t="shared" si="125"/>
        <v>173</v>
      </c>
      <c r="D279" s="6">
        <f t="shared" si="145"/>
        <v>2.8000000000000014E-2</v>
      </c>
      <c r="E279" s="7">
        <f t="shared" si="126"/>
        <v>2922759.8477322659</v>
      </c>
      <c r="F279" s="7">
        <f t="shared" si="127"/>
        <v>799255.43148503988</v>
      </c>
      <c r="G279" s="7">
        <f t="shared" si="128"/>
        <v>0</v>
      </c>
      <c r="H279" s="7">
        <f t="shared" ref="H279:H342" si="155">IF(C279="NA","NA",IF(H278="NA",G279,H278+G279))</f>
        <v>100000</v>
      </c>
      <c r="I279" s="7">
        <f t="shared" si="129"/>
        <v>799255.43148503988</v>
      </c>
      <c r="J279" s="14"/>
      <c r="K279" s="18"/>
      <c r="L279" s="7">
        <f t="shared" si="130"/>
        <v>0</v>
      </c>
      <c r="M279" s="7">
        <f t="shared" si="131"/>
        <v>0</v>
      </c>
      <c r="N279" s="14"/>
      <c r="O279" s="13"/>
      <c r="P279" s="7">
        <f t="shared" si="132"/>
        <v>675986.9125977864</v>
      </c>
      <c r="Q279" s="12">
        <f t="shared" si="150"/>
        <v>269</v>
      </c>
      <c r="R279" s="9">
        <v>277.40873453053763</v>
      </c>
      <c r="S279" s="11">
        <f t="shared" si="153"/>
        <v>2.8000000000000014E-2</v>
      </c>
      <c r="T279" s="10">
        <f t="shared" si="146"/>
        <v>7594942.5788333416</v>
      </c>
      <c r="U279" s="10">
        <f t="shared" si="154"/>
        <v>9257661.1446773726</v>
      </c>
      <c r="V279" s="10">
        <f t="shared" si="147"/>
        <v>1000</v>
      </c>
      <c r="W279" s="10">
        <f t="shared" si="148"/>
        <v>749105.61333534098</v>
      </c>
      <c r="X279" s="9">
        <f t="shared" si="133"/>
        <v>3.6047891631541913</v>
      </c>
      <c r="Y279" s="9">
        <f t="shared" si="151"/>
        <v>33375.521359649785</v>
      </c>
      <c r="AA279" s="10">
        <f t="shared" si="134"/>
        <v>7542.4257517795395</v>
      </c>
      <c r="AB279" s="10">
        <f t="shared" si="152"/>
        <v>2036454.9529804676</v>
      </c>
      <c r="AC279" s="23"/>
      <c r="AD279" s="25">
        <f t="shared" si="135"/>
        <v>-7542.4257517795395</v>
      </c>
      <c r="AE279" s="25">
        <f t="shared" si="136"/>
        <v>-7542.4257517795395</v>
      </c>
      <c r="AF279" s="25">
        <f t="shared" si="137"/>
        <v>0</v>
      </c>
      <c r="AG279" s="25">
        <f t="shared" si="138"/>
        <v>0</v>
      </c>
      <c r="AH279" s="25">
        <f t="shared" si="139"/>
        <v>0</v>
      </c>
      <c r="AI279" s="25">
        <f t="shared" si="140"/>
        <v>0</v>
      </c>
      <c r="AJ279" s="25">
        <f t="shared" si="141"/>
        <v>0</v>
      </c>
      <c r="AK279" s="25">
        <f t="shared" si="142"/>
        <v>0</v>
      </c>
      <c r="AL279" s="25">
        <f t="shared" si="143"/>
        <v>0</v>
      </c>
      <c r="AM279" s="25">
        <f t="shared" si="144"/>
        <v>0</v>
      </c>
    </row>
    <row r="280" spans="1:39" x14ac:dyDescent="0.3">
      <c r="A280" s="4">
        <f t="shared" si="149"/>
        <v>271</v>
      </c>
      <c r="B280">
        <v>251.60972221919764</v>
      </c>
      <c r="C280" s="5">
        <f t="shared" si="125"/>
        <v>174</v>
      </c>
      <c r="D280" s="6">
        <f t="shared" si="145"/>
        <v>-9.2999999999999972E-2</v>
      </c>
      <c r="E280" s="7">
        <f t="shared" si="126"/>
        <v>2954721.4590964126</v>
      </c>
      <c r="F280" s="7">
        <f t="shared" si="127"/>
        <v>724924.67635693122</v>
      </c>
      <c r="G280" s="7">
        <f t="shared" si="128"/>
        <v>0</v>
      </c>
      <c r="H280" s="7">
        <f t="shared" si="155"/>
        <v>100000</v>
      </c>
      <c r="I280" s="7">
        <f t="shared" si="129"/>
        <v>724924.67635693122</v>
      </c>
      <c r="J280" s="14"/>
      <c r="K280" s="18"/>
      <c r="L280" s="7">
        <f t="shared" si="130"/>
        <v>0</v>
      </c>
      <c r="M280" s="7">
        <f t="shared" si="131"/>
        <v>0</v>
      </c>
      <c r="N280" s="14"/>
      <c r="O280" s="13"/>
      <c r="P280" s="7">
        <f t="shared" si="132"/>
        <v>613120.12972619233</v>
      </c>
      <c r="Q280" s="12">
        <f t="shared" si="150"/>
        <v>270</v>
      </c>
      <c r="R280" s="9">
        <v>251.60972221919764</v>
      </c>
      <c r="S280" s="11">
        <f t="shared" si="153"/>
        <v>-9.2999999999999972E-2</v>
      </c>
      <c r="T280" s="10">
        <f t="shared" si="146"/>
        <v>7665839.0462899962</v>
      </c>
      <c r="U280" s="10">
        <f t="shared" si="154"/>
        <v>8397605.6582223773</v>
      </c>
      <c r="V280" s="10">
        <f t="shared" si="147"/>
        <v>1000</v>
      </c>
      <c r="W280" s="10">
        <f t="shared" si="148"/>
        <v>750105.61333534098</v>
      </c>
      <c r="X280" s="9">
        <f t="shared" si="133"/>
        <v>3.9744092206771682</v>
      </c>
      <c r="Y280" s="9">
        <f t="shared" si="151"/>
        <v>33379.49576887046</v>
      </c>
      <c r="AA280" s="10">
        <f t="shared" si="134"/>
        <v>7542.4257517795395</v>
      </c>
      <c r="AB280" s="10">
        <f t="shared" si="152"/>
        <v>2043997.378732247</v>
      </c>
      <c r="AC280" s="23"/>
      <c r="AD280" s="25">
        <f t="shared" si="135"/>
        <v>-7542.4257517795395</v>
      </c>
      <c r="AE280" s="25">
        <f t="shared" si="136"/>
        <v>-7542.4257517795395</v>
      </c>
      <c r="AF280" s="25">
        <f t="shared" si="137"/>
        <v>0</v>
      </c>
      <c r="AG280" s="25">
        <f t="shared" si="138"/>
        <v>0</v>
      </c>
      <c r="AH280" s="25">
        <f t="shared" si="139"/>
        <v>0</v>
      </c>
      <c r="AI280" s="25">
        <f t="shared" si="140"/>
        <v>0</v>
      </c>
      <c r="AJ280" s="25">
        <f t="shared" si="141"/>
        <v>0</v>
      </c>
      <c r="AK280" s="25">
        <f t="shared" si="142"/>
        <v>0</v>
      </c>
      <c r="AL280" s="25">
        <f t="shared" si="143"/>
        <v>0</v>
      </c>
      <c r="AM280" s="25">
        <f t="shared" si="144"/>
        <v>0</v>
      </c>
    </row>
    <row r="281" spans="1:39" x14ac:dyDescent="0.3">
      <c r="A281" s="4">
        <f t="shared" si="149"/>
        <v>272</v>
      </c>
      <c r="B281">
        <v>265.19664721903433</v>
      </c>
      <c r="C281" s="5">
        <f t="shared" si="125"/>
        <v>175</v>
      </c>
      <c r="D281" s="6">
        <f t="shared" si="145"/>
        <v>5.4000000000000097E-2</v>
      </c>
      <c r="E281" s="7">
        <f t="shared" si="126"/>
        <v>2986949.4172219266</v>
      </c>
      <c r="F281" s="7">
        <f t="shared" si="127"/>
        <v>764070.60888020555</v>
      </c>
      <c r="G281" s="7">
        <f t="shared" si="128"/>
        <v>0</v>
      </c>
      <c r="H281" s="7">
        <f t="shared" si="155"/>
        <v>100000</v>
      </c>
      <c r="I281" s="7">
        <f t="shared" si="129"/>
        <v>764070.60888020555</v>
      </c>
      <c r="J281" s="14"/>
      <c r="K281" s="18"/>
      <c r="L281" s="7">
        <f t="shared" si="130"/>
        <v>0</v>
      </c>
      <c r="M281" s="7">
        <f t="shared" si="131"/>
        <v>0</v>
      </c>
      <c r="N281" s="14"/>
      <c r="O281" s="13"/>
      <c r="P281" s="7">
        <f t="shared" si="132"/>
        <v>646228.61673140677</v>
      </c>
      <c r="Q281" s="12">
        <f t="shared" si="150"/>
        <v>271</v>
      </c>
      <c r="R281" s="9">
        <v>265.19664721903433</v>
      </c>
      <c r="S281" s="11">
        <f t="shared" si="153"/>
        <v>5.4000000000000097E-2</v>
      </c>
      <c r="T281" s="10">
        <f t="shared" si="146"/>
        <v>7737326.3176421244</v>
      </c>
      <c r="U281" s="10">
        <f t="shared" si="154"/>
        <v>8852130.3637663852</v>
      </c>
      <c r="V281" s="10">
        <f t="shared" si="147"/>
        <v>1000</v>
      </c>
      <c r="W281" s="10">
        <f t="shared" si="148"/>
        <v>751105.61333534098</v>
      </c>
      <c r="X281" s="9">
        <f t="shared" si="133"/>
        <v>3.7707867368853583</v>
      </c>
      <c r="Y281" s="9">
        <f t="shared" si="151"/>
        <v>33383.266555607348</v>
      </c>
      <c r="AA281" s="10">
        <f t="shared" si="134"/>
        <v>7542.4257517795395</v>
      </c>
      <c r="AB281" s="10">
        <f t="shared" si="152"/>
        <v>2051539.8044840265</v>
      </c>
      <c r="AC281" s="23"/>
      <c r="AD281" s="25">
        <f t="shared" si="135"/>
        <v>-7542.4257517795395</v>
      </c>
      <c r="AE281" s="25">
        <f t="shared" si="136"/>
        <v>-7542.4257517795395</v>
      </c>
      <c r="AF281" s="25">
        <f t="shared" si="137"/>
        <v>0</v>
      </c>
      <c r="AG281" s="25">
        <f t="shared" si="138"/>
        <v>0</v>
      </c>
      <c r="AH281" s="25">
        <f t="shared" si="139"/>
        <v>0</v>
      </c>
      <c r="AI281" s="25">
        <f t="shared" si="140"/>
        <v>0</v>
      </c>
      <c r="AJ281" s="25">
        <f t="shared" si="141"/>
        <v>0</v>
      </c>
      <c r="AK281" s="25">
        <f t="shared" si="142"/>
        <v>0</v>
      </c>
      <c r="AL281" s="25">
        <f t="shared" si="143"/>
        <v>0</v>
      </c>
      <c r="AM281" s="25">
        <f t="shared" si="144"/>
        <v>0</v>
      </c>
    </row>
    <row r="282" spans="1:39" x14ac:dyDescent="0.3">
      <c r="A282" s="4">
        <f t="shared" si="149"/>
        <v>273</v>
      </c>
      <c r="B282">
        <v>252.7324047997397</v>
      </c>
      <c r="C282" s="5">
        <f t="shared" si="125"/>
        <v>176</v>
      </c>
      <c r="D282" s="6">
        <f t="shared" si="145"/>
        <v>-4.7000000000000083E-2</v>
      </c>
      <c r="E282" s="7">
        <f t="shared" si="126"/>
        <v>3019445.941665154</v>
      </c>
      <c r="F282" s="7">
        <f t="shared" si="127"/>
        <v>728159.2902628358</v>
      </c>
      <c r="G282" s="7">
        <f t="shared" si="128"/>
        <v>0</v>
      </c>
      <c r="H282" s="7">
        <f t="shared" si="155"/>
        <v>100000</v>
      </c>
      <c r="I282" s="7">
        <f t="shared" si="129"/>
        <v>728159.2902628358</v>
      </c>
      <c r="J282" s="14"/>
      <c r="K282" s="18"/>
      <c r="L282" s="7">
        <f t="shared" si="130"/>
        <v>0</v>
      </c>
      <c r="M282" s="7">
        <f t="shared" si="131"/>
        <v>0</v>
      </c>
      <c r="N282" s="14"/>
      <c r="O282" s="13"/>
      <c r="P282" s="7">
        <f t="shared" si="132"/>
        <v>615855.87174503063</v>
      </c>
      <c r="Q282" s="12">
        <f t="shared" si="150"/>
        <v>272</v>
      </c>
      <c r="R282" s="9">
        <v>252.7324047997397</v>
      </c>
      <c r="S282" s="11">
        <f t="shared" si="153"/>
        <v>-4.7000000000000083E-2</v>
      </c>
      <c r="T282" s="10">
        <f t="shared" si="146"/>
        <v>7809409.3162555201</v>
      </c>
      <c r="U282" s="10">
        <f t="shared" si="154"/>
        <v>8437033.2366693653</v>
      </c>
      <c r="V282" s="10">
        <f t="shared" si="147"/>
        <v>1000</v>
      </c>
      <c r="W282" s="10">
        <f t="shared" si="148"/>
        <v>752105.61333534098</v>
      </c>
      <c r="X282" s="9">
        <f t="shared" si="133"/>
        <v>3.9567541835103448</v>
      </c>
      <c r="Y282" s="9">
        <f t="shared" si="151"/>
        <v>33387.223309790861</v>
      </c>
      <c r="AA282" s="10">
        <f t="shared" si="134"/>
        <v>7542.4257517795395</v>
      </c>
      <c r="AB282" s="10">
        <f t="shared" si="152"/>
        <v>2059082.230235806</v>
      </c>
      <c r="AC282" s="23"/>
      <c r="AD282" s="25">
        <f t="shared" si="135"/>
        <v>-7542.4257517795395</v>
      </c>
      <c r="AE282" s="25">
        <f t="shared" si="136"/>
        <v>-7542.4257517795395</v>
      </c>
      <c r="AF282" s="25">
        <f t="shared" si="137"/>
        <v>0</v>
      </c>
      <c r="AG282" s="25">
        <f t="shared" si="138"/>
        <v>0</v>
      </c>
      <c r="AH282" s="25">
        <f t="shared" si="139"/>
        <v>0</v>
      </c>
      <c r="AI282" s="25">
        <f t="shared" si="140"/>
        <v>0</v>
      </c>
      <c r="AJ282" s="25">
        <f t="shared" si="141"/>
        <v>0</v>
      </c>
      <c r="AK282" s="25">
        <f t="shared" si="142"/>
        <v>0</v>
      </c>
      <c r="AL282" s="25">
        <f t="shared" si="143"/>
        <v>0</v>
      </c>
      <c r="AM282" s="25">
        <f t="shared" si="144"/>
        <v>0</v>
      </c>
    </row>
    <row r="283" spans="1:39" x14ac:dyDescent="0.3">
      <c r="A283" s="4">
        <f t="shared" si="149"/>
        <v>274</v>
      </c>
      <c r="B283">
        <v>249.69961594214283</v>
      </c>
      <c r="C283" s="5">
        <f t="shared" si="125"/>
        <v>177</v>
      </c>
      <c r="D283" s="6">
        <f t="shared" si="145"/>
        <v>-1.1999999999999974E-2</v>
      </c>
      <c r="E283" s="7">
        <f t="shared" si="126"/>
        <v>3052213.2704787408</v>
      </c>
      <c r="F283" s="7">
        <f t="shared" si="127"/>
        <v>719421.37877968175</v>
      </c>
      <c r="G283" s="7">
        <f t="shared" si="128"/>
        <v>0</v>
      </c>
      <c r="H283" s="7">
        <f t="shared" si="155"/>
        <v>100000</v>
      </c>
      <c r="I283" s="7">
        <f t="shared" si="129"/>
        <v>719421.37877968175</v>
      </c>
      <c r="J283" s="14"/>
      <c r="K283" s="18"/>
      <c r="L283" s="7">
        <f t="shared" si="130"/>
        <v>0</v>
      </c>
      <c r="M283" s="7">
        <f t="shared" si="131"/>
        <v>0</v>
      </c>
      <c r="N283" s="14"/>
      <c r="O283" s="13"/>
      <c r="P283" s="7">
        <f t="shared" si="132"/>
        <v>608465.6012840902</v>
      </c>
      <c r="Q283" s="12">
        <f t="shared" si="150"/>
        <v>273</v>
      </c>
      <c r="R283" s="9">
        <v>249.69961594214283</v>
      </c>
      <c r="S283" s="11">
        <f t="shared" si="153"/>
        <v>-1.1999999999999974E-2</v>
      </c>
      <c r="T283" s="10">
        <f t="shared" si="146"/>
        <v>7882093.0065240255</v>
      </c>
      <c r="U283" s="10">
        <f t="shared" si="154"/>
        <v>8336776.8378293328</v>
      </c>
      <c r="V283" s="10">
        <f t="shared" si="147"/>
        <v>1000</v>
      </c>
      <c r="W283" s="10">
        <f t="shared" si="148"/>
        <v>753105.61333534098</v>
      </c>
      <c r="X283" s="9">
        <f t="shared" si="133"/>
        <v>4.0048119266299036</v>
      </c>
      <c r="Y283" s="9">
        <f t="shared" si="151"/>
        <v>33391.22812171749</v>
      </c>
      <c r="AA283" s="10">
        <f t="shared" si="134"/>
        <v>7542.4257517795395</v>
      </c>
      <c r="AB283" s="10">
        <f t="shared" si="152"/>
        <v>2066624.6559875854</v>
      </c>
      <c r="AC283" s="23"/>
      <c r="AD283" s="25">
        <f t="shared" si="135"/>
        <v>-7542.4257517795395</v>
      </c>
      <c r="AE283" s="25">
        <f t="shared" si="136"/>
        <v>-7542.4257517795395</v>
      </c>
      <c r="AF283" s="25">
        <f t="shared" si="137"/>
        <v>0</v>
      </c>
      <c r="AG283" s="25">
        <f t="shared" si="138"/>
        <v>0</v>
      </c>
      <c r="AH283" s="25">
        <f t="shared" si="139"/>
        <v>0</v>
      </c>
      <c r="AI283" s="25">
        <f t="shared" si="140"/>
        <v>0</v>
      </c>
      <c r="AJ283" s="25">
        <f t="shared" si="141"/>
        <v>0</v>
      </c>
      <c r="AK283" s="25">
        <f t="shared" si="142"/>
        <v>0</v>
      </c>
      <c r="AL283" s="25">
        <f t="shared" si="143"/>
        <v>0</v>
      </c>
      <c r="AM283" s="25">
        <f t="shared" si="144"/>
        <v>0</v>
      </c>
    </row>
    <row r="284" spans="1:39" x14ac:dyDescent="0.3">
      <c r="A284" s="4">
        <f t="shared" si="149"/>
        <v>275</v>
      </c>
      <c r="B284">
        <v>275.6683760001257</v>
      </c>
      <c r="C284" s="5">
        <f t="shared" si="125"/>
        <v>178</v>
      </c>
      <c r="D284" s="6">
        <f t="shared" si="145"/>
        <v>0.10400000000000009</v>
      </c>
      <c r="E284" s="7">
        <f t="shared" si="126"/>
        <v>3085253.6603657748</v>
      </c>
      <c r="F284" s="7">
        <f t="shared" si="127"/>
        <v>794241.20217276877</v>
      </c>
      <c r="G284" s="7">
        <f t="shared" si="128"/>
        <v>0</v>
      </c>
      <c r="H284" s="7">
        <f t="shared" si="155"/>
        <v>100000</v>
      </c>
      <c r="I284" s="7">
        <f t="shared" si="129"/>
        <v>794241.20217276877</v>
      </c>
      <c r="J284" s="14"/>
      <c r="K284" s="18"/>
      <c r="L284" s="7">
        <f t="shared" si="130"/>
        <v>0</v>
      </c>
      <c r="M284" s="7">
        <f t="shared" si="131"/>
        <v>0</v>
      </c>
      <c r="N284" s="14"/>
      <c r="O284" s="13"/>
      <c r="P284" s="7">
        <f t="shared" si="132"/>
        <v>671746.02381763561</v>
      </c>
      <c r="Q284" s="12">
        <f t="shared" si="150"/>
        <v>274</v>
      </c>
      <c r="R284" s="9">
        <v>275.6683760001257</v>
      </c>
      <c r="S284" s="11">
        <f t="shared" si="153"/>
        <v>0.10400000000000009</v>
      </c>
      <c r="T284" s="10">
        <f t="shared" si="146"/>
        <v>7955382.3942114366</v>
      </c>
      <c r="U284" s="10">
        <f t="shared" si="154"/>
        <v>9204905.6289635841</v>
      </c>
      <c r="V284" s="10">
        <f t="shared" si="147"/>
        <v>1000</v>
      </c>
      <c r="W284" s="10">
        <f t="shared" si="148"/>
        <v>754105.61333534098</v>
      </c>
      <c r="X284" s="9">
        <f t="shared" si="133"/>
        <v>3.6275470349908545</v>
      </c>
      <c r="Y284" s="9">
        <f t="shared" si="151"/>
        <v>33394.855668752483</v>
      </c>
      <c r="AA284" s="10">
        <f t="shared" si="134"/>
        <v>7542.4257517795395</v>
      </c>
      <c r="AB284" s="10">
        <f t="shared" si="152"/>
        <v>2074167.0817393649</v>
      </c>
      <c r="AC284" s="23"/>
      <c r="AD284" s="25">
        <f t="shared" si="135"/>
        <v>-7542.4257517795395</v>
      </c>
      <c r="AE284" s="25">
        <f t="shared" si="136"/>
        <v>-7542.4257517795395</v>
      </c>
      <c r="AF284" s="25">
        <f t="shared" si="137"/>
        <v>0</v>
      </c>
      <c r="AG284" s="25">
        <f t="shared" si="138"/>
        <v>0</v>
      </c>
      <c r="AH284" s="25">
        <f t="shared" si="139"/>
        <v>0</v>
      </c>
      <c r="AI284" s="25">
        <f t="shared" si="140"/>
        <v>0</v>
      </c>
      <c r="AJ284" s="25">
        <f t="shared" si="141"/>
        <v>0</v>
      </c>
      <c r="AK284" s="25">
        <f t="shared" si="142"/>
        <v>0</v>
      </c>
      <c r="AL284" s="25">
        <f t="shared" si="143"/>
        <v>0</v>
      </c>
      <c r="AM284" s="25">
        <f t="shared" si="144"/>
        <v>0</v>
      </c>
    </row>
    <row r="285" spans="1:39" x14ac:dyDescent="0.3">
      <c r="A285" s="4">
        <f t="shared" si="149"/>
        <v>276</v>
      </c>
      <c r="B285">
        <v>286.97077941613082</v>
      </c>
      <c r="C285" s="5">
        <f t="shared" si="125"/>
        <v>179</v>
      </c>
      <c r="D285" s="6">
        <f t="shared" si="145"/>
        <v>4.0999999999999877E-2</v>
      </c>
      <c r="E285" s="7">
        <f t="shared" si="126"/>
        <v>3118569.3868352012</v>
      </c>
      <c r="F285" s="7">
        <f t="shared" si="127"/>
        <v>826805.09146185219</v>
      </c>
      <c r="G285" s="7">
        <f t="shared" si="128"/>
        <v>0</v>
      </c>
      <c r="H285" s="7">
        <f t="shared" si="155"/>
        <v>100000</v>
      </c>
      <c r="I285" s="7">
        <f t="shared" si="129"/>
        <v>826805.09146185219</v>
      </c>
      <c r="J285" s="14"/>
      <c r="K285" s="18"/>
      <c r="L285" s="7">
        <f t="shared" si="130"/>
        <v>0</v>
      </c>
      <c r="M285" s="7">
        <f t="shared" si="131"/>
        <v>0</v>
      </c>
      <c r="N285" s="14"/>
      <c r="O285" s="13"/>
      <c r="P285" s="7">
        <f t="shared" si="132"/>
        <v>699287.61079415865</v>
      </c>
      <c r="Q285" s="12">
        <f t="shared" si="150"/>
        <v>275</v>
      </c>
      <c r="R285" s="9">
        <v>286.97077941613082</v>
      </c>
      <c r="S285" s="11">
        <f t="shared" si="153"/>
        <v>4.0999999999999877E-2</v>
      </c>
      <c r="T285" s="10">
        <f t="shared" si="146"/>
        <v>8029282.5267962422</v>
      </c>
      <c r="U285" s="10">
        <f t="shared" si="154"/>
        <v>9583347.7597510908</v>
      </c>
      <c r="V285" s="10">
        <f t="shared" si="147"/>
        <v>1000</v>
      </c>
      <c r="W285" s="10">
        <f t="shared" si="148"/>
        <v>755105.61333534098</v>
      </c>
      <c r="X285" s="9">
        <f t="shared" si="133"/>
        <v>3.4846753458125406</v>
      </c>
      <c r="Y285" s="9">
        <f t="shared" si="151"/>
        <v>33398.340344098295</v>
      </c>
      <c r="AA285" s="10">
        <f t="shared" si="134"/>
        <v>7542.4257517795395</v>
      </c>
      <c r="AB285" s="10">
        <f t="shared" si="152"/>
        <v>2081709.5074911444</v>
      </c>
      <c r="AC285" s="23"/>
      <c r="AD285" s="25">
        <f t="shared" si="135"/>
        <v>-7542.4257517795395</v>
      </c>
      <c r="AE285" s="25">
        <f t="shared" si="136"/>
        <v>-7542.4257517795395</v>
      </c>
      <c r="AF285" s="25">
        <f t="shared" si="137"/>
        <v>0</v>
      </c>
      <c r="AG285" s="25">
        <f t="shared" si="138"/>
        <v>0</v>
      </c>
      <c r="AH285" s="25">
        <f t="shared" si="139"/>
        <v>0</v>
      </c>
      <c r="AI285" s="25">
        <f t="shared" si="140"/>
        <v>0</v>
      </c>
      <c r="AJ285" s="25">
        <f t="shared" si="141"/>
        <v>0</v>
      </c>
      <c r="AK285" s="25">
        <f t="shared" si="142"/>
        <v>0</v>
      </c>
      <c r="AL285" s="25">
        <f t="shared" si="143"/>
        <v>0</v>
      </c>
      <c r="AM285" s="25">
        <f t="shared" si="144"/>
        <v>0</v>
      </c>
    </row>
    <row r="286" spans="1:39" x14ac:dyDescent="0.3">
      <c r="A286" s="4">
        <f t="shared" si="149"/>
        <v>277</v>
      </c>
      <c r="B286">
        <v>276.06588979831787</v>
      </c>
      <c r="C286" s="5">
        <f t="shared" si="125"/>
        <v>180</v>
      </c>
      <c r="D286" s="6">
        <f t="shared" si="145"/>
        <v>-3.7999999999999944E-2</v>
      </c>
      <c r="E286" s="7">
        <f t="shared" si="126"/>
        <v>3152162.7443585377</v>
      </c>
      <c r="F286" s="7">
        <f t="shared" si="127"/>
        <v>795386.4979863019</v>
      </c>
      <c r="G286" s="7">
        <f t="shared" si="128"/>
        <v>0</v>
      </c>
      <c r="H286" s="7">
        <f t="shared" si="155"/>
        <v>100000</v>
      </c>
      <c r="I286" s="7">
        <f t="shared" si="129"/>
        <v>795386.4979863019</v>
      </c>
      <c r="J286" s="14"/>
      <c r="K286" s="18"/>
      <c r="L286" s="7">
        <f t="shared" si="130"/>
        <v>0</v>
      </c>
      <c r="M286" s="7">
        <f t="shared" si="131"/>
        <v>0</v>
      </c>
      <c r="N286" s="14"/>
      <c r="O286" s="13"/>
      <c r="P286" s="7">
        <f t="shared" si="132"/>
        <v>672714.68158398068</v>
      </c>
      <c r="Q286" s="12">
        <f t="shared" si="150"/>
        <v>276</v>
      </c>
      <c r="R286" s="9">
        <v>276.06588979831787</v>
      </c>
      <c r="S286" s="11">
        <f t="shared" si="153"/>
        <v>-3.7999999999999944E-2</v>
      </c>
      <c r="T286" s="10">
        <f t="shared" si="146"/>
        <v>8103798.4938192554</v>
      </c>
      <c r="U286" s="10">
        <f t="shared" si="154"/>
        <v>9220142.5448805504</v>
      </c>
      <c r="V286" s="10">
        <f t="shared" si="147"/>
        <v>1000</v>
      </c>
      <c r="W286" s="10">
        <f t="shared" si="148"/>
        <v>756105.61333534098</v>
      </c>
      <c r="X286" s="9">
        <f t="shared" si="133"/>
        <v>3.62232364429578</v>
      </c>
      <c r="Y286" s="9">
        <f t="shared" si="151"/>
        <v>33401.962667742591</v>
      </c>
      <c r="AA286" s="10">
        <f t="shared" si="134"/>
        <v>7542.4257517795395</v>
      </c>
      <c r="AB286" s="10">
        <f t="shared" si="152"/>
        <v>2089251.9332429238</v>
      </c>
      <c r="AC286" s="23"/>
      <c r="AD286" s="25">
        <f t="shared" si="135"/>
        <v>-7542.4257517795395</v>
      </c>
      <c r="AE286" s="25">
        <f t="shared" si="136"/>
        <v>-7542.4257517795395</v>
      </c>
      <c r="AF286" s="25">
        <f t="shared" si="137"/>
        <v>0</v>
      </c>
      <c r="AG286" s="25">
        <f t="shared" si="138"/>
        <v>0</v>
      </c>
      <c r="AH286" s="25">
        <f t="shared" si="139"/>
        <v>0</v>
      </c>
      <c r="AI286" s="25">
        <f t="shared" si="140"/>
        <v>0</v>
      </c>
      <c r="AJ286" s="25">
        <f t="shared" si="141"/>
        <v>0</v>
      </c>
      <c r="AK286" s="25">
        <f t="shared" si="142"/>
        <v>0</v>
      </c>
      <c r="AL286" s="25">
        <f t="shared" si="143"/>
        <v>0</v>
      </c>
      <c r="AM286" s="25">
        <f t="shared" si="144"/>
        <v>0</v>
      </c>
    </row>
    <row r="287" spans="1:39" x14ac:dyDescent="0.3">
      <c r="A287" s="4">
        <f t="shared" si="149"/>
        <v>278</v>
      </c>
      <c r="B287">
        <v>281.86327348408253</v>
      </c>
      <c r="C287" s="5">
        <f t="shared" si="125"/>
        <v>181</v>
      </c>
      <c r="D287" s="6">
        <f t="shared" si="145"/>
        <v>2.0999999999999935E-2</v>
      </c>
      <c r="E287" s="7">
        <f t="shared" si="126"/>
        <v>3186036.0465279031</v>
      </c>
      <c r="F287" s="7">
        <f t="shared" si="127"/>
        <v>812089.61444401415</v>
      </c>
      <c r="G287" s="7">
        <f t="shared" si="128"/>
        <v>0</v>
      </c>
      <c r="H287" s="7">
        <f t="shared" si="155"/>
        <v>100000</v>
      </c>
      <c r="I287" s="7">
        <f t="shared" si="129"/>
        <v>812089.61444401415</v>
      </c>
      <c r="J287" s="14"/>
      <c r="K287" s="18"/>
      <c r="L287" s="7">
        <f t="shared" si="130"/>
        <v>0</v>
      </c>
      <c r="M287" s="7">
        <f t="shared" si="131"/>
        <v>0</v>
      </c>
      <c r="N287" s="14"/>
      <c r="O287" s="13"/>
      <c r="P287" s="7">
        <f t="shared" si="132"/>
        <v>686841.68989724421</v>
      </c>
      <c r="Q287" s="12">
        <f t="shared" si="150"/>
        <v>277</v>
      </c>
      <c r="R287" s="9">
        <v>281.86327348408253</v>
      </c>
      <c r="S287" s="11">
        <f t="shared" si="153"/>
        <v>2.0999999999999935E-2</v>
      </c>
      <c r="T287" s="10">
        <f t="shared" si="146"/>
        <v>8178935.4272341253</v>
      </c>
      <c r="U287" s="10">
        <f t="shared" si="154"/>
        <v>9414786.5383230411</v>
      </c>
      <c r="V287" s="10">
        <f t="shared" si="147"/>
        <v>1000</v>
      </c>
      <c r="W287" s="10">
        <f t="shared" si="148"/>
        <v>757105.61333534098</v>
      </c>
      <c r="X287" s="9">
        <f t="shared" si="133"/>
        <v>3.5478194361369053</v>
      </c>
      <c r="Y287" s="9">
        <f t="shared" si="151"/>
        <v>33405.510487178726</v>
      </c>
      <c r="AA287" s="10">
        <f t="shared" si="134"/>
        <v>7542.4257517795395</v>
      </c>
      <c r="AB287" s="10">
        <f t="shared" si="152"/>
        <v>2096794.3589947033</v>
      </c>
      <c r="AC287" s="23"/>
      <c r="AD287" s="25">
        <f t="shared" si="135"/>
        <v>-7542.4257517795395</v>
      </c>
      <c r="AE287" s="25">
        <f t="shared" si="136"/>
        <v>-7542.4257517795395</v>
      </c>
      <c r="AF287" s="25">
        <f t="shared" si="137"/>
        <v>0</v>
      </c>
      <c r="AG287" s="25">
        <f t="shared" si="138"/>
        <v>0</v>
      </c>
      <c r="AH287" s="25">
        <f t="shared" si="139"/>
        <v>0</v>
      </c>
      <c r="AI287" s="25">
        <f t="shared" si="140"/>
        <v>0</v>
      </c>
      <c r="AJ287" s="25">
        <f t="shared" si="141"/>
        <v>0</v>
      </c>
      <c r="AK287" s="25">
        <f t="shared" si="142"/>
        <v>0</v>
      </c>
      <c r="AL287" s="25">
        <f t="shared" si="143"/>
        <v>0</v>
      </c>
      <c r="AM287" s="25">
        <f t="shared" si="144"/>
        <v>0</v>
      </c>
    </row>
    <row r="288" spans="1:39" x14ac:dyDescent="0.3">
      <c r="A288" s="4">
        <f t="shared" si="149"/>
        <v>279</v>
      </c>
      <c r="B288">
        <v>259.31421160535592</v>
      </c>
      <c r="C288" s="5">
        <f t="shared" si="125"/>
        <v>182</v>
      </c>
      <c r="D288" s="6">
        <f t="shared" si="145"/>
        <v>-0.08</v>
      </c>
      <c r="E288" s="7">
        <f t="shared" si="126"/>
        <v>3220191.6262153476</v>
      </c>
      <c r="F288" s="7">
        <f t="shared" si="127"/>
        <v>747122.44528849307</v>
      </c>
      <c r="G288" s="7">
        <f t="shared" si="128"/>
        <v>0</v>
      </c>
      <c r="H288" s="7">
        <f t="shared" si="155"/>
        <v>100000</v>
      </c>
      <c r="I288" s="7">
        <f t="shared" si="129"/>
        <v>747122.44528849307</v>
      </c>
      <c r="J288" s="14"/>
      <c r="K288" s="18"/>
      <c r="L288" s="7">
        <f t="shared" si="130"/>
        <v>0</v>
      </c>
      <c r="M288" s="7">
        <f t="shared" si="131"/>
        <v>0</v>
      </c>
      <c r="N288" s="14"/>
      <c r="O288" s="13"/>
      <c r="P288" s="7">
        <f t="shared" si="132"/>
        <v>631894.35470546468</v>
      </c>
      <c r="Q288" s="12">
        <f t="shared" si="150"/>
        <v>278</v>
      </c>
      <c r="R288" s="9">
        <v>259.31421160535592</v>
      </c>
      <c r="S288" s="11">
        <f t="shared" si="153"/>
        <v>-0.08</v>
      </c>
      <c r="T288" s="10">
        <f t="shared" si="146"/>
        <v>8254698.5017607892</v>
      </c>
      <c r="U288" s="10">
        <f t="shared" si="154"/>
        <v>8662523.615257198</v>
      </c>
      <c r="V288" s="10">
        <f t="shared" si="147"/>
        <v>1000</v>
      </c>
      <c r="W288" s="10">
        <f t="shared" si="148"/>
        <v>758105.61333534098</v>
      </c>
      <c r="X288" s="9">
        <f t="shared" si="133"/>
        <v>3.8563254740618538</v>
      </c>
      <c r="Y288" s="9">
        <f t="shared" si="151"/>
        <v>33409.366812652785</v>
      </c>
      <c r="AA288" s="10">
        <f t="shared" si="134"/>
        <v>7542.4257517795395</v>
      </c>
      <c r="AB288" s="10">
        <f t="shared" si="152"/>
        <v>2104336.784746483</v>
      </c>
      <c r="AC288" s="23"/>
      <c r="AD288" s="25">
        <f t="shared" si="135"/>
        <v>-7542.4257517795395</v>
      </c>
      <c r="AE288" s="25">
        <f t="shared" si="136"/>
        <v>-7542.4257517795395</v>
      </c>
      <c r="AF288" s="25">
        <f t="shared" si="137"/>
        <v>0</v>
      </c>
      <c r="AG288" s="25">
        <f t="shared" si="138"/>
        <v>0</v>
      </c>
      <c r="AH288" s="25">
        <f t="shared" si="139"/>
        <v>0</v>
      </c>
      <c r="AI288" s="25">
        <f t="shared" si="140"/>
        <v>0</v>
      </c>
      <c r="AJ288" s="25">
        <f t="shared" si="141"/>
        <v>0</v>
      </c>
      <c r="AK288" s="25">
        <f t="shared" si="142"/>
        <v>0</v>
      </c>
      <c r="AL288" s="25">
        <f t="shared" si="143"/>
        <v>0</v>
      </c>
      <c r="AM288" s="25">
        <f t="shared" si="144"/>
        <v>0</v>
      </c>
    </row>
    <row r="289" spans="1:39" x14ac:dyDescent="0.3">
      <c r="A289" s="4">
        <f t="shared" si="149"/>
        <v>280</v>
      </c>
      <c r="B289">
        <v>247.64507208311488</v>
      </c>
      <c r="C289" s="5">
        <f t="shared" si="125"/>
        <v>183</v>
      </c>
      <c r="D289" s="6">
        <f t="shared" si="145"/>
        <v>-4.5000000000000089E-2</v>
      </c>
      <c r="E289" s="7">
        <f t="shared" si="126"/>
        <v>3254631.8357335185</v>
      </c>
      <c r="F289" s="7">
        <f t="shared" si="127"/>
        <v>713501.93525051081</v>
      </c>
      <c r="G289" s="7">
        <f t="shared" si="128"/>
        <v>0</v>
      </c>
      <c r="H289" s="7">
        <f t="shared" si="155"/>
        <v>100000</v>
      </c>
      <c r="I289" s="7">
        <f t="shared" si="129"/>
        <v>713501.93525051081</v>
      </c>
      <c r="J289" s="14"/>
      <c r="K289" s="18"/>
      <c r="L289" s="7">
        <f t="shared" si="130"/>
        <v>0</v>
      </c>
      <c r="M289" s="7">
        <f t="shared" si="131"/>
        <v>0</v>
      </c>
      <c r="N289" s="14"/>
      <c r="O289" s="13"/>
      <c r="P289" s="7">
        <f t="shared" si="132"/>
        <v>603459.10874371871</v>
      </c>
      <c r="Q289" s="12">
        <f t="shared" si="150"/>
        <v>279</v>
      </c>
      <c r="R289" s="9">
        <v>247.64507208311488</v>
      </c>
      <c r="S289" s="11">
        <f t="shared" si="153"/>
        <v>-4.5000000000000089E-2</v>
      </c>
      <c r="T289" s="10">
        <f t="shared" si="146"/>
        <v>8331092.9352418398</v>
      </c>
      <c r="U289" s="10">
        <f t="shared" si="154"/>
        <v>8273665.0525706233</v>
      </c>
      <c r="V289" s="10">
        <f t="shared" si="147"/>
        <v>15000</v>
      </c>
      <c r="W289" s="10">
        <f t="shared" si="148"/>
        <v>773105.61333534098</v>
      </c>
      <c r="X289" s="9">
        <f t="shared" si="133"/>
        <v>60.570557184217598</v>
      </c>
      <c r="Y289" s="9">
        <f t="shared" si="151"/>
        <v>33469.937369837004</v>
      </c>
      <c r="AA289" s="10">
        <f t="shared" si="134"/>
        <v>7542.4257517795395</v>
      </c>
      <c r="AB289" s="10">
        <f t="shared" si="152"/>
        <v>2111879.2104982627</v>
      </c>
      <c r="AC289" s="23"/>
      <c r="AD289" s="25">
        <f t="shared" si="135"/>
        <v>-7542.4257517795395</v>
      </c>
      <c r="AE289" s="25">
        <f t="shared" si="136"/>
        <v>-7542.4257517795395</v>
      </c>
      <c r="AF289" s="25">
        <f t="shared" si="137"/>
        <v>0</v>
      </c>
      <c r="AG289" s="25">
        <f t="shared" si="138"/>
        <v>0</v>
      </c>
      <c r="AH289" s="25">
        <f t="shared" si="139"/>
        <v>0</v>
      </c>
      <c r="AI289" s="25">
        <f t="shared" si="140"/>
        <v>0</v>
      </c>
      <c r="AJ289" s="25">
        <f t="shared" si="141"/>
        <v>0</v>
      </c>
      <c r="AK289" s="25">
        <f t="shared" si="142"/>
        <v>0</v>
      </c>
      <c r="AL289" s="25">
        <f t="shared" si="143"/>
        <v>0</v>
      </c>
      <c r="AM289" s="25">
        <f t="shared" si="144"/>
        <v>0</v>
      </c>
    </row>
    <row r="290" spans="1:39" x14ac:dyDescent="0.3">
      <c r="A290" s="4">
        <f t="shared" si="149"/>
        <v>281</v>
      </c>
      <c r="B290">
        <v>266.96138770559787</v>
      </c>
      <c r="C290" s="5">
        <f t="shared" si="125"/>
        <v>184</v>
      </c>
      <c r="D290" s="6">
        <f t="shared" si="145"/>
        <v>7.8000000000000111E-2</v>
      </c>
      <c r="E290" s="7">
        <f t="shared" si="126"/>
        <v>3289359.0469976757</v>
      </c>
      <c r="F290" s="7">
        <f t="shared" si="127"/>
        <v>769155.08620005066</v>
      </c>
      <c r="G290" s="7">
        <f t="shared" si="128"/>
        <v>0</v>
      </c>
      <c r="H290" s="7">
        <f t="shared" si="155"/>
        <v>100000</v>
      </c>
      <c r="I290" s="7">
        <f t="shared" si="129"/>
        <v>769155.08620005066</v>
      </c>
      <c r="J290" s="14"/>
      <c r="K290" s="18"/>
      <c r="L290" s="7">
        <f t="shared" si="130"/>
        <v>0</v>
      </c>
      <c r="M290" s="7">
        <f t="shared" si="131"/>
        <v>0</v>
      </c>
      <c r="N290" s="14"/>
      <c r="O290" s="13"/>
      <c r="P290" s="7">
        <f t="shared" si="132"/>
        <v>650528.91922572884</v>
      </c>
      <c r="Q290" s="12">
        <f t="shared" si="150"/>
        <v>280</v>
      </c>
      <c r="R290" s="9">
        <v>266.96138770559787</v>
      </c>
      <c r="S290" s="11">
        <f t="shared" si="153"/>
        <v>7.8000000000000111E-2</v>
      </c>
      <c r="T290" s="10">
        <f t="shared" si="146"/>
        <v>8408123.9890018981</v>
      </c>
      <c r="U290" s="10">
        <f t="shared" si="154"/>
        <v>8935180.9266711324</v>
      </c>
      <c r="V290" s="10">
        <f t="shared" si="147"/>
        <v>1000</v>
      </c>
      <c r="W290" s="10">
        <f t="shared" si="148"/>
        <v>774105.61333534098</v>
      </c>
      <c r="X290" s="9">
        <f t="shared" si="133"/>
        <v>3.7458600608668888</v>
      </c>
      <c r="Y290" s="9">
        <f t="shared" si="151"/>
        <v>33473.68322989787</v>
      </c>
      <c r="AA290" s="10">
        <f t="shared" si="134"/>
        <v>7542.4257517795395</v>
      </c>
      <c r="AB290" s="10">
        <f t="shared" si="152"/>
        <v>2119421.6362500424</v>
      </c>
      <c r="AC290" s="23"/>
      <c r="AD290" s="25">
        <f t="shared" si="135"/>
        <v>-7542.4257517795395</v>
      </c>
      <c r="AE290" s="25">
        <f t="shared" si="136"/>
        <v>-7542.4257517795395</v>
      </c>
      <c r="AF290" s="25">
        <f t="shared" si="137"/>
        <v>0</v>
      </c>
      <c r="AG290" s="25">
        <f t="shared" si="138"/>
        <v>0</v>
      </c>
      <c r="AH290" s="25">
        <f t="shared" si="139"/>
        <v>0</v>
      </c>
      <c r="AI290" s="25">
        <f t="shared" si="140"/>
        <v>0</v>
      </c>
      <c r="AJ290" s="25">
        <f t="shared" si="141"/>
        <v>0</v>
      </c>
      <c r="AK290" s="25">
        <f t="shared" si="142"/>
        <v>0</v>
      </c>
      <c r="AL290" s="25">
        <f t="shared" si="143"/>
        <v>0</v>
      </c>
      <c r="AM290" s="25">
        <f t="shared" si="144"/>
        <v>0</v>
      </c>
    </row>
    <row r="291" spans="1:39" x14ac:dyDescent="0.3">
      <c r="A291" s="4">
        <f t="shared" si="149"/>
        <v>282</v>
      </c>
      <c r="B291">
        <v>300.59852255650316</v>
      </c>
      <c r="C291" s="5">
        <f t="shared" si="125"/>
        <v>185</v>
      </c>
      <c r="D291" s="6">
        <f t="shared" si="145"/>
        <v>0.12599999999999981</v>
      </c>
      <c r="E291" s="7">
        <f t="shared" si="126"/>
        <v>3324375.6516890335</v>
      </c>
      <c r="F291" s="7">
        <f t="shared" si="127"/>
        <v>866068.62706125691</v>
      </c>
      <c r="G291" s="7">
        <f t="shared" si="128"/>
        <v>0</v>
      </c>
      <c r="H291" s="7">
        <f t="shared" si="155"/>
        <v>100000</v>
      </c>
      <c r="I291" s="7">
        <f t="shared" si="129"/>
        <v>866068.62706125691</v>
      </c>
      <c r="J291" s="14"/>
      <c r="K291" s="18"/>
      <c r="L291" s="7">
        <f t="shared" si="130"/>
        <v>0</v>
      </c>
      <c r="M291" s="7">
        <f t="shared" si="131"/>
        <v>0</v>
      </c>
      <c r="N291" s="14"/>
      <c r="O291" s="13"/>
      <c r="P291" s="7">
        <f t="shared" si="132"/>
        <v>732495.56304817065</v>
      </c>
      <c r="Q291" s="12">
        <f t="shared" si="150"/>
        <v>281</v>
      </c>
      <c r="R291" s="9">
        <v>300.59852255650316</v>
      </c>
      <c r="S291" s="11">
        <f t="shared" si="153"/>
        <v>0.12599999999999981</v>
      </c>
      <c r="T291" s="10">
        <f t="shared" si="146"/>
        <v>8485796.9682099577</v>
      </c>
      <c r="U291" s="10">
        <f t="shared" si="154"/>
        <v>10062139.723431693</v>
      </c>
      <c r="V291" s="10">
        <f t="shared" si="147"/>
        <v>1000</v>
      </c>
      <c r="W291" s="10">
        <f t="shared" si="148"/>
        <v>775105.61333534098</v>
      </c>
      <c r="X291" s="9">
        <f t="shared" si="133"/>
        <v>3.3266963240380902</v>
      </c>
      <c r="Y291" s="9">
        <f t="shared" si="151"/>
        <v>33477.009926221908</v>
      </c>
      <c r="AA291" s="10">
        <f t="shared" si="134"/>
        <v>7542.4257517795395</v>
      </c>
      <c r="AB291" s="10">
        <f t="shared" si="152"/>
        <v>2126964.0620018221</v>
      </c>
      <c r="AC291" s="23"/>
      <c r="AD291" s="25">
        <f t="shared" si="135"/>
        <v>-7542.4257517795395</v>
      </c>
      <c r="AE291" s="25">
        <f t="shared" si="136"/>
        <v>-7542.4257517795395</v>
      </c>
      <c r="AF291" s="25">
        <f t="shared" si="137"/>
        <v>0</v>
      </c>
      <c r="AG291" s="25">
        <f t="shared" si="138"/>
        <v>0</v>
      </c>
      <c r="AH291" s="25">
        <f t="shared" si="139"/>
        <v>0</v>
      </c>
      <c r="AI291" s="25">
        <f t="shared" si="140"/>
        <v>0</v>
      </c>
      <c r="AJ291" s="25">
        <f t="shared" si="141"/>
        <v>0</v>
      </c>
      <c r="AK291" s="25">
        <f t="shared" si="142"/>
        <v>0</v>
      </c>
      <c r="AL291" s="25">
        <f t="shared" si="143"/>
        <v>0</v>
      </c>
      <c r="AM291" s="25">
        <f t="shared" si="144"/>
        <v>0</v>
      </c>
    </row>
    <row r="292" spans="1:39" x14ac:dyDescent="0.3">
      <c r="A292" s="4">
        <f t="shared" si="149"/>
        <v>283</v>
      </c>
      <c r="B292">
        <v>314.42605459410231</v>
      </c>
      <c r="C292" s="5">
        <f t="shared" si="125"/>
        <v>186</v>
      </c>
      <c r="D292" s="6">
        <f t="shared" si="145"/>
        <v>4.6000000000000034E-2</v>
      </c>
      <c r="E292" s="7">
        <f t="shared" si="126"/>
        <v>3359684.0614194865</v>
      </c>
      <c r="F292" s="7">
        <f t="shared" si="127"/>
        <v>905907.78390607471</v>
      </c>
      <c r="G292" s="7">
        <f t="shared" si="128"/>
        <v>0</v>
      </c>
      <c r="H292" s="7">
        <f t="shared" si="155"/>
        <v>100000</v>
      </c>
      <c r="I292" s="7">
        <f t="shared" si="129"/>
        <v>905907.78390607471</v>
      </c>
      <c r="J292" s="14"/>
      <c r="K292" s="18"/>
      <c r="L292" s="7">
        <f t="shared" si="130"/>
        <v>0</v>
      </c>
      <c r="M292" s="7">
        <f t="shared" si="131"/>
        <v>0</v>
      </c>
      <c r="N292" s="14"/>
      <c r="O292" s="13"/>
      <c r="P292" s="7">
        <f t="shared" si="132"/>
        <v>766190.35894838651</v>
      </c>
      <c r="Q292" s="12">
        <f t="shared" si="150"/>
        <v>282</v>
      </c>
      <c r="R292" s="9">
        <v>314.42605459410231</v>
      </c>
      <c r="S292" s="11">
        <f t="shared" si="153"/>
        <v>4.6000000000000034E-2</v>
      </c>
      <c r="T292" s="10">
        <f t="shared" si="146"/>
        <v>8564117.2222447507</v>
      </c>
      <c r="U292" s="10">
        <f t="shared" si="154"/>
        <v>10526044.150709551</v>
      </c>
      <c r="V292" s="10">
        <f t="shared" si="147"/>
        <v>1000</v>
      </c>
      <c r="W292" s="10">
        <f t="shared" si="148"/>
        <v>776105.61333534098</v>
      </c>
      <c r="X292" s="9">
        <f t="shared" si="133"/>
        <v>3.180398015332782</v>
      </c>
      <c r="Y292" s="9">
        <f t="shared" si="151"/>
        <v>33480.190324237243</v>
      </c>
      <c r="AA292" s="10">
        <f t="shared" si="134"/>
        <v>7542.4257517795395</v>
      </c>
      <c r="AB292" s="10">
        <f t="shared" si="152"/>
        <v>2134506.4877536017</v>
      </c>
      <c r="AC292" s="23"/>
      <c r="AD292" s="25">
        <f t="shared" si="135"/>
        <v>-7542.4257517795395</v>
      </c>
      <c r="AE292" s="25">
        <f t="shared" si="136"/>
        <v>-7542.4257517795395</v>
      </c>
      <c r="AF292" s="25">
        <f t="shared" si="137"/>
        <v>0</v>
      </c>
      <c r="AG292" s="25">
        <f t="shared" si="138"/>
        <v>0</v>
      </c>
      <c r="AH292" s="25">
        <f t="shared" si="139"/>
        <v>0</v>
      </c>
      <c r="AI292" s="25">
        <f t="shared" si="140"/>
        <v>0</v>
      </c>
      <c r="AJ292" s="25">
        <f t="shared" si="141"/>
        <v>0</v>
      </c>
      <c r="AK292" s="25">
        <f t="shared" si="142"/>
        <v>0</v>
      </c>
      <c r="AL292" s="25">
        <f t="shared" si="143"/>
        <v>0</v>
      </c>
      <c r="AM292" s="25">
        <f t="shared" si="144"/>
        <v>0</v>
      </c>
    </row>
    <row r="293" spans="1:39" x14ac:dyDescent="0.3">
      <c r="A293" s="4">
        <f t="shared" si="149"/>
        <v>284</v>
      </c>
      <c r="B293">
        <v>359.70340645565301</v>
      </c>
      <c r="C293" s="5">
        <f t="shared" si="125"/>
        <v>187</v>
      </c>
      <c r="D293" s="6">
        <f t="shared" si="145"/>
        <v>0.14399999999999988</v>
      </c>
      <c r="E293" s="7">
        <f t="shared" si="126"/>
        <v>3395286.7078976934</v>
      </c>
      <c r="F293" s="7">
        <f t="shared" si="127"/>
        <v>1036358.5047885494</v>
      </c>
      <c r="G293" s="7">
        <f t="shared" si="128"/>
        <v>0</v>
      </c>
      <c r="H293" s="7">
        <f t="shared" si="155"/>
        <v>100000</v>
      </c>
      <c r="I293" s="7">
        <f t="shared" si="129"/>
        <v>1036358.5047885494</v>
      </c>
      <c r="J293" s="14"/>
      <c r="K293" s="18"/>
      <c r="L293" s="7">
        <f t="shared" si="130"/>
        <v>0</v>
      </c>
      <c r="M293" s="7">
        <f t="shared" si="131"/>
        <v>0</v>
      </c>
      <c r="N293" s="14"/>
      <c r="O293" s="13"/>
      <c r="P293" s="7">
        <f t="shared" si="132"/>
        <v>876521.77063695411</v>
      </c>
      <c r="Q293" s="12">
        <f t="shared" si="150"/>
        <v>283</v>
      </c>
      <c r="R293" s="9">
        <v>359.70340645565301</v>
      </c>
      <c r="S293" s="11">
        <f t="shared" si="153"/>
        <v>0.14399999999999988</v>
      </c>
      <c r="T293" s="10">
        <f t="shared" si="146"/>
        <v>8643090.1450631693</v>
      </c>
      <c r="U293" s="10">
        <f t="shared" si="154"/>
        <v>12042938.508411726</v>
      </c>
      <c r="V293" s="10">
        <f t="shared" si="147"/>
        <v>1000</v>
      </c>
      <c r="W293" s="10">
        <f t="shared" si="148"/>
        <v>777105.61333534098</v>
      </c>
      <c r="X293" s="9">
        <f t="shared" si="133"/>
        <v>2.7800681952209638</v>
      </c>
      <c r="Y293" s="9">
        <f t="shared" si="151"/>
        <v>33482.970392432464</v>
      </c>
      <c r="AA293" s="10">
        <f t="shared" si="134"/>
        <v>7542.4257517795395</v>
      </c>
      <c r="AB293" s="10">
        <f t="shared" si="152"/>
        <v>2142048.9135053814</v>
      </c>
      <c r="AC293" s="23"/>
      <c r="AD293" s="25">
        <f t="shared" si="135"/>
        <v>-7542.4257517795395</v>
      </c>
      <c r="AE293" s="25">
        <f t="shared" si="136"/>
        <v>-7542.4257517795395</v>
      </c>
      <c r="AF293" s="25">
        <f t="shared" si="137"/>
        <v>0</v>
      </c>
      <c r="AG293" s="25">
        <f t="shared" si="138"/>
        <v>0</v>
      </c>
      <c r="AH293" s="25">
        <f t="shared" si="139"/>
        <v>0</v>
      </c>
      <c r="AI293" s="25">
        <f t="shared" si="140"/>
        <v>0</v>
      </c>
      <c r="AJ293" s="25">
        <f t="shared" si="141"/>
        <v>0</v>
      </c>
      <c r="AK293" s="25">
        <f t="shared" si="142"/>
        <v>0</v>
      </c>
      <c r="AL293" s="25">
        <f t="shared" si="143"/>
        <v>0</v>
      </c>
      <c r="AM293" s="25">
        <f t="shared" si="144"/>
        <v>0</v>
      </c>
    </row>
    <row r="294" spans="1:39" x14ac:dyDescent="0.3">
      <c r="A294" s="4">
        <f t="shared" si="149"/>
        <v>285</v>
      </c>
      <c r="B294">
        <v>375.89005974615736</v>
      </c>
      <c r="C294" s="5">
        <f t="shared" si="125"/>
        <v>188</v>
      </c>
      <c r="D294" s="6">
        <f t="shared" si="145"/>
        <v>4.4999999999999908E-2</v>
      </c>
      <c r="E294" s="7">
        <f t="shared" si="126"/>
        <v>3431186.0430965521</v>
      </c>
      <c r="F294" s="7">
        <f t="shared" si="127"/>
        <v>1082994.637504034</v>
      </c>
      <c r="G294" s="7">
        <f t="shared" si="128"/>
        <v>0</v>
      </c>
      <c r="H294" s="7">
        <f t="shared" si="155"/>
        <v>100000</v>
      </c>
      <c r="I294" s="7">
        <f t="shared" si="129"/>
        <v>1082994.637504034</v>
      </c>
      <c r="J294" s="14"/>
      <c r="K294" s="18"/>
      <c r="L294" s="7">
        <f t="shared" si="130"/>
        <v>0</v>
      </c>
      <c r="M294" s="7">
        <f t="shared" si="131"/>
        <v>0</v>
      </c>
      <c r="N294" s="14"/>
      <c r="O294" s="13"/>
      <c r="P294" s="7">
        <f t="shared" si="132"/>
        <v>915965.25031561696</v>
      </c>
      <c r="Q294" s="12">
        <f t="shared" si="150"/>
        <v>284</v>
      </c>
      <c r="R294" s="9">
        <v>375.89005974615736</v>
      </c>
      <c r="S294" s="11">
        <f t="shared" si="153"/>
        <v>4.4999999999999908E-2</v>
      </c>
      <c r="T294" s="10">
        <f t="shared" si="146"/>
        <v>8722721.1755717397</v>
      </c>
      <c r="U294" s="10">
        <f t="shared" si="154"/>
        <v>12585915.741290253</v>
      </c>
      <c r="V294" s="10">
        <f t="shared" si="147"/>
        <v>1000</v>
      </c>
      <c r="W294" s="10">
        <f t="shared" si="148"/>
        <v>778105.61333534098</v>
      </c>
      <c r="X294" s="9">
        <f t="shared" si="133"/>
        <v>2.6603523399243674</v>
      </c>
      <c r="Y294" s="9">
        <f t="shared" si="151"/>
        <v>33485.630744772388</v>
      </c>
      <c r="AA294" s="10">
        <f t="shared" si="134"/>
        <v>7542.4257517795395</v>
      </c>
      <c r="AB294" s="10">
        <f t="shared" si="152"/>
        <v>2149591.3392571611</v>
      </c>
      <c r="AC294" s="23"/>
      <c r="AD294" s="25">
        <f t="shared" si="135"/>
        <v>-7542.4257517795395</v>
      </c>
      <c r="AE294" s="25">
        <f t="shared" si="136"/>
        <v>-7542.4257517795395</v>
      </c>
      <c r="AF294" s="25">
        <f t="shared" si="137"/>
        <v>0</v>
      </c>
      <c r="AG294" s="25">
        <f t="shared" si="138"/>
        <v>0</v>
      </c>
      <c r="AH294" s="25">
        <f t="shared" si="139"/>
        <v>0</v>
      </c>
      <c r="AI294" s="25">
        <f t="shared" si="140"/>
        <v>0</v>
      </c>
      <c r="AJ294" s="25">
        <f t="shared" si="141"/>
        <v>0</v>
      </c>
      <c r="AK294" s="25">
        <f t="shared" si="142"/>
        <v>0</v>
      </c>
      <c r="AL294" s="25">
        <f t="shared" si="143"/>
        <v>0</v>
      </c>
      <c r="AM294" s="25">
        <f t="shared" si="144"/>
        <v>0</v>
      </c>
    </row>
    <row r="295" spans="1:39" x14ac:dyDescent="0.3">
      <c r="A295" s="4">
        <f t="shared" si="149"/>
        <v>286</v>
      </c>
      <c r="B295">
        <v>412.72728560128081</v>
      </c>
      <c r="C295" s="5">
        <f t="shared" si="125"/>
        <v>189</v>
      </c>
      <c r="D295" s="6">
        <f t="shared" si="145"/>
        <v>9.8000000000000073E-2</v>
      </c>
      <c r="E295" s="7">
        <f t="shared" si="126"/>
        <v>3467384.5394220664</v>
      </c>
      <c r="F295" s="7">
        <f t="shared" si="127"/>
        <v>1189128.1119794294</v>
      </c>
      <c r="G295" s="7">
        <f t="shared" si="128"/>
        <v>0</v>
      </c>
      <c r="H295" s="7">
        <f t="shared" si="155"/>
        <v>100000</v>
      </c>
      <c r="I295" s="7">
        <f t="shared" si="129"/>
        <v>1189128.1119794294</v>
      </c>
      <c r="J295" s="14"/>
      <c r="K295" s="18"/>
      <c r="L295" s="7">
        <f t="shared" si="130"/>
        <v>0</v>
      </c>
      <c r="M295" s="7">
        <f t="shared" si="131"/>
        <v>0</v>
      </c>
      <c r="N295" s="14"/>
      <c r="O295" s="13"/>
      <c r="P295" s="7">
        <f t="shared" si="132"/>
        <v>1005729.8448465475</v>
      </c>
      <c r="Q295" s="12">
        <f t="shared" si="150"/>
        <v>285</v>
      </c>
      <c r="R295" s="9">
        <v>412.72728560128081</v>
      </c>
      <c r="S295" s="11">
        <f t="shared" si="153"/>
        <v>9.8000000000000073E-2</v>
      </c>
      <c r="T295" s="10">
        <f t="shared" si="146"/>
        <v>8803015.798001213</v>
      </c>
      <c r="U295" s="10">
        <f t="shared" si="154"/>
        <v>13820433.483936699</v>
      </c>
      <c r="V295" s="10">
        <f t="shared" si="147"/>
        <v>1000</v>
      </c>
      <c r="W295" s="10">
        <f t="shared" si="148"/>
        <v>779105.61333534098</v>
      </c>
      <c r="X295" s="9">
        <f t="shared" si="133"/>
        <v>2.4229074134101705</v>
      </c>
      <c r="Y295" s="9">
        <f t="shared" si="151"/>
        <v>33488.053652185801</v>
      </c>
      <c r="AA295" s="10">
        <f t="shared" si="134"/>
        <v>7542.4257517795395</v>
      </c>
      <c r="AB295" s="10">
        <f t="shared" si="152"/>
        <v>2157133.7650089408</v>
      </c>
      <c r="AC295" s="23"/>
      <c r="AD295" s="25">
        <f t="shared" si="135"/>
        <v>-7542.4257517795395</v>
      </c>
      <c r="AE295" s="25">
        <f t="shared" si="136"/>
        <v>-7542.4257517795395</v>
      </c>
      <c r="AF295" s="25">
        <f t="shared" si="137"/>
        <v>0</v>
      </c>
      <c r="AG295" s="25">
        <f t="shared" si="138"/>
        <v>0</v>
      </c>
      <c r="AH295" s="25">
        <f t="shared" si="139"/>
        <v>0</v>
      </c>
      <c r="AI295" s="25">
        <f t="shared" si="140"/>
        <v>0</v>
      </c>
      <c r="AJ295" s="25">
        <f t="shared" si="141"/>
        <v>0</v>
      </c>
      <c r="AK295" s="25">
        <f t="shared" si="142"/>
        <v>0</v>
      </c>
      <c r="AL295" s="25">
        <f t="shared" si="143"/>
        <v>0</v>
      </c>
      <c r="AM295" s="25">
        <f t="shared" si="144"/>
        <v>0</v>
      </c>
    </row>
    <row r="296" spans="1:39" x14ac:dyDescent="0.3">
      <c r="A296" s="4">
        <f t="shared" si="149"/>
        <v>287</v>
      </c>
      <c r="B296">
        <v>428.41092245412949</v>
      </c>
      <c r="C296" s="5">
        <f t="shared" si="125"/>
        <v>190</v>
      </c>
      <c r="D296" s="6">
        <f t="shared" si="145"/>
        <v>3.800000000000002E-2</v>
      </c>
      <c r="E296" s="7">
        <f t="shared" si="126"/>
        <v>3503884.6898836289</v>
      </c>
      <c r="F296" s="7">
        <f t="shared" si="127"/>
        <v>1234314.9802346476</v>
      </c>
      <c r="G296" s="7">
        <f t="shared" si="128"/>
        <v>0</v>
      </c>
      <c r="H296" s="7">
        <f t="shared" si="155"/>
        <v>100000</v>
      </c>
      <c r="I296" s="7">
        <f t="shared" si="129"/>
        <v>1234314.9802346476</v>
      </c>
      <c r="J296" s="14"/>
      <c r="K296" s="18"/>
      <c r="L296" s="7">
        <f t="shared" si="130"/>
        <v>0</v>
      </c>
      <c r="M296" s="7">
        <f t="shared" si="131"/>
        <v>0</v>
      </c>
      <c r="N296" s="14"/>
      <c r="O296" s="13"/>
      <c r="P296" s="7">
        <f t="shared" si="132"/>
        <v>1043947.5789507163</v>
      </c>
      <c r="Q296" s="12">
        <f t="shared" si="150"/>
        <v>286</v>
      </c>
      <c r="R296" s="9">
        <v>428.41092245412949</v>
      </c>
      <c r="S296" s="11">
        <f t="shared" si="153"/>
        <v>3.800000000000002E-2</v>
      </c>
      <c r="T296" s="10">
        <f t="shared" si="146"/>
        <v>8883979.5422842689</v>
      </c>
      <c r="U296" s="10">
        <f t="shared" si="154"/>
        <v>14346647.956326295</v>
      </c>
      <c r="V296" s="10">
        <f t="shared" si="147"/>
        <v>1000</v>
      </c>
      <c r="W296" s="10">
        <f t="shared" si="148"/>
        <v>780105.61333534098</v>
      </c>
      <c r="X296" s="9">
        <f t="shared" si="133"/>
        <v>2.3342075273701064</v>
      </c>
      <c r="Y296" s="9">
        <f t="shared" si="151"/>
        <v>33490.38785971317</v>
      </c>
      <c r="AA296" s="10">
        <f t="shared" si="134"/>
        <v>7542.4257517795395</v>
      </c>
      <c r="AB296" s="10">
        <f t="shared" si="152"/>
        <v>2164676.1907607205</v>
      </c>
      <c r="AC296" s="23"/>
      <c r="AD296" s="25">
        <f t="shared" si="135"/>
        <v>-7542.4257517795395</v>
      </c>
      <c r="AE296" s="25">
        <f t="shared" si="136"/>
        <v>-7542.4257517795395</v>
      </c>
      <c r="AF296" s="25">
        <f t="shared" si="137"/>
        <v>0</v>
      </c>
      <c r="AG296" s="25">
        <f t="shared" si="138"/>
        <v>0</v>
      </c>
      <c r="AH296" s="25">
        <f t="shared" si="139"/>
        <v>0</v>
      </c>
      <c r="AI296" s="25">
        <f t="shared" si="140"/>
        <v>0</v>
      </c>
      <c r="AJ296" s="25">
        <f t="shared" si="141"/>
        <v>0</v>
      </c>
      <c r="AK296" s="25">
        <f t="shared" si="142"/>
        <v>0</v>
      </c>
      <c r="AL296" s="25">
        <f t="shared" si="143"/>
        <v>0</v>
      </c>
      <c r="AM296" s="25">
        <f t="shared" si="144"/>
        <v>0</v>
      </c>
    </row>
    <row r="297" spans="1:39" x14ac:dyDescent="0.3">
      <c r="A297" s="4">
        <f t="shared" si="149"/>
        <v>288</v>
      </c>
      <c r="B297">
        <v>498.67031373660672</v>
      </c>
      <c r="C297" s="5">
        <f t="shared" si="125"/>
        <v>191</v>
      </c>
      <c r="D297" s="6">
        <f t="shared" si="145"/>
        <v>0.16399999999999998</v>
      </c>
      <c r="E297" s="7">
        <f t="shared" si="126"/>
        <v>3540689.008265703</v>
      </c>
      <c r="F297" s="7">
        <f t="shared" si="127"/>
        <v>1436742.6369931297</v>
      </c>
      <c r="G297" s="7">
        <f t="shared" si="128"/>
        <v>0</v>
      </c>
      <c r="H297" s="7">
        <f t="shared" si="155"/>
        <v>100000</v>
      </c>
      <c r="I297" s="7">
        <f t="shared" si="129"/>
        <v>1436742.6369931297</v>
      </c>
      <c r="J297" s="14"/>
      <c r="K297" s="18"/>
      <c r="L297" s="7">
        <f t="shared" si="130"/>
        <v>0</v>
      </c>
      <c r="M297" s="7">
        <f t="shared" si="131"/>
        <v>0</v>
      </c>
      <c r="N297" s="14"/>
      <c r="O297" s="13"/>
      <c r="P297" s="7">
        <f t="shared" si="132"/>
        <v>1215154.9818986338</v>
      </c>
      <c r="Q297" s="12">
        <f t="shared" si="150"/>
        <v>287</v>
      </c>
      <c r="R297" s="9">
        <v>498.67031373660672</v>
      </c>
      <c r="S297" s="11">
        <f t="shared" si="153"/>
        <v>0.16399999999999998</v>
      </c>
      <c r="T297" s="10">
        <f t="shared" si="146"/>
        <v>8965617.9844363481</v>
      </c>
      <c r="U297" s="10">
        <f t="shared" si="154"/>
        <v>16700662.221163806</v>
      </c>
      <c r="V297" s="10">
        <f t="shared" si="147"/>
        <v>1000</v>
      </c>
      <c r="W297" s="10">
        <f t="shared" si="148"/>
        <v>781105.61333534098</v>
      </c>
      <c r="X297" s="9">
        <f t="shared" si="133"/>
        <v>2.0053329272939058</v>
      </c>
      <c r="Y297" s="9">
        <f t="shared" si="151"/>
        <v>33492.393192640462</v>
      </c>
      <c r="AA297" s="10">
        <f t="shared" si="134"/>
        <v>7542.4257517795395</v>
      </c>
      <c r="AB297" s="10">
        <f t="shared" si="152"/>
        <v>2172218.6165125002</v>
      </c>
      <c r="AC297" s="23"/>
      <c r="AD297" s="25">
        <f t="shared" si="135"/>
        <v>-7542.4257517795395</v>
      </c>
      <c r="AE297" s="25">
        <f t="shared" si="136"/>
        <v>-7542.4257517795395</v>
      </c>
      <c r="AF297" s="25">
        <f t="shared" si="137"/>
        <v>0</v>
      </c>
      <c r="AG297" s="25">
        <f t="shared" si="138"/>
        <v>0</v>
      </c>
      <c r="AH297" s="25">
        <f t="shared" si="139"/>
        <v>0</v>
      </c>
      <c r="AI297" s="25">
        <f t="shared" si="140"/>
        <v>0</v>
      </c>
      <c r="AJ297" s="25">
        <f t="shared" si="141"/>
        <v>0</v>
      </c>
      <c r="AK297" s="25">
        <f t="shared" si="142"/>
        <v>0</v>
      </c>
      <c r="AL297" s="25">
        <f t="shared" si="143"/>
        <v>0</v>
      </c>
      <c r="AM297" s="25">
        <f t="shared" si="144"/>
        <v>0</v>
      </c>
    </row>
    <row r="298" spans="1:39" x14ac:dyDescent="0.3">
      <c r="A298" s="4">
        <f t="shared" si="149"/>
        <v>289</v>
      </c>
      <c r="B298">
        <v>486.20355589319155</v>
      </c>
      <c r="C298" s="5">
        <f t="shared" si="125"/>
        <v>192</v>
      </c>
      <c r="D298" s="6">
        <f t="shared" si="145"/>
        <v>-2.4999999999999998E-2</v>
      </c>
      <c r="E298" s="7">
        <f t="shared" si="126"/>
        <v>3577800.0293009607</v>
      </c>
      <c r="F298" s="7">
        <f t="shared" si="127"/>
        <v>1400824.0710683016</v>
      </c>
      <c r="G298" s="7">
        <f t="shared" si="128"/>
        <v>0</v>
      </c>
      <c r="H298" s="7">
        <f t="shared" si="155"/>
        <v>100000</v>
      </c>
      <c r="I298" s="7">
        <f t="shared" si="129"/>
        <v>1400824.0710683016</v>
      </c>
      <c r="J298" s="14"/>
      <c r="K298" s="18"/>
      <c r="L298" s="7">
        <f t="shared" si="130"/>
        <v>0</v>
      </c>
      <c r="M298" s="7">
        <f t="shared" si="131"/>
        <v>0</v>
      </c>
      <c r="N298" s="14"/>
      <c r="O298" s="13"/>
      <c r="P298" s="7">
        <f t="shared" si="132"/>
        <v>1184776.1073511678</v>
      </c>
      <c r="Q298" s="12">
        <f t="shared" si="150"/>
        <v>288</v>
      </c>
      <c r="R298" s="9">
        <v>486.20355589319155</v>
      </c>
      <c r="S298" s="11">
        <f t="shared" si="153"/>
        <v>-2.4999999999999998E-2</v>
      </c>
      <c r="T298" s="10">
        <f t="shared" si="146"/>
        <v>9047936.7469396964</v>
      </c>
      <c r="U298" s="10">
        <f t="shared" si="154"/>
        <v>16284120.66563471</v>
      </c>
      <c r="V298" s="10">
        <f t="shared" si="147"/>
        <v>1000</v>
      </c>
      <c r="W298" s="10">
        <f t="shared" si="148"/>
        <v>782105.61333534098</v>
      </c>
      <c r="X298" s="9">
        <f t="shared" si="133"/>
        <v>2.0567517203014418</v>
      </c>
      <c r="Y298" s="9">
        <f t="shared" si="151"/>
        <v>33494.449944360764</v>
      </c>
      <c r="AA298" s="10">
        <f t="shared" si="134"/>
        <v>7542.4257517795395</v>
      </c>
      <c r="AB298" s="10">
        <f t="shared" si="152"/>
        <v>2179761.0422642799</v>
      </c>
      <c r="AC298" s="23"/>
      <c r="AD298" s="25">
        <f t="shared" si="135"/>
        <v>-7542.4257517795395</v>
      </c>
      <c r="AE298" s="25">
        <f t="shared" si="136"/>
        <v>-7542.4257517795395</v>
      </c>
      <c r="AF298" s="25">
        <f t="shared" si="137"/>
        <v>0</v>
      </c>
      <c r="AG298" s="25">
        <f t="shared" si="138"/>
        <v>0</v>
      </c>
      <c r="AH298" s="25">
        <f t="shared" si="139"/>
        <v>0</v>
      </c>
      <c r="AI298" s="25">
        <f t="shared" si="140"/>
        <v>0</v>
      </c>
      <c r="AJ298" s="25">
        <f t="shared" si="141"/>
        <v>0</v>
      </c>
      <c r="AK298" s="25">
        <f t="shared" si="142"/>
        <v>0</v>
      </c>
      <c r="AL298" s="25">
        <f t="shared" si="143"/>
        <v>0</v>
      </c>
      <c r="AM298" s="25">
        <f t="shared" si="144"/>
        <v>0</v>
      </c>
    </row>
    <row r="299" spans="1:39" x14ac:dyDescent="0.3">
      <c r="A299" s="4">
        <f t="shared" si="149"/>
        <v>290</v>
      </c>
      <c r="B299">
        <v>483.7725381137256</v>
      </c>
      <c r="C299" s="5">
        <f t="shared" si="125"/>
        <v>193</v>
      </c>
      <c r="D299" s="6">
        <f t="shared" si="145"/>
        <v>-4.9999999999999776E-3</v>
      </c>
      <c r="E299" s="7">
        <f t="shared" si="126"/>
        <v>3615220.3088448467</v>
      </c>
      <c r="F299" s="7">
        <f t="shared" si="127"/>
        <v>1393819.95071296</v>
      </c>
      <c r="G299" s="7">
        <f t="shared" si="128"/>
        <v>0</v>
      </c>
      <c r="H299" s="7">
        <f t="shared" si="155"/>
        <v>100000</v>
      </c>
      <c r="I299" s="7">
        <f t="shared" si="129"/>
        <v>1393819.95071296</v>
      </c>
      <c r="J299" s="14"/>
      <c r="K299" s="18"/>
      <c r="L299" s="7">
        <f t="shared" si="130"/>
        <v>0</v>
      </c>
      <c r="M299" s="7">
        <f t="shared" si="131"/>
        <v>0</v>
      </c>
      <c r="N299" s="14"/>
      <c r="O299" s="13"/>
      <c r="P299" s="7">
        <f t="shared" si="132"/>
        <v>1178852.226814412</v>
      </c>
      <c r="Q299" s="12">
        <f t="shared" si="150"/>
        <v>289</v>
      </c>
      <c r="R299" s="9">
        <v>483.7725381137256</v>
      </c>
      <c r="S299" s="11">
        <f t="shared" si="153"/>
        <v>-4.9999999999999776E-3</v>
      </c>
      <c r="T299" s="10">
        <f t="shared" si="146"/>
        <v>9130941.4991305694</v>
      </c>
      <c r="U299" s="10">
        <f t="shared" si="154"/>
        <v>16203695.062306536</v>
      </c>
      <c r="V299" s="10">
        <f t="shared" si="147"/>
        <v>1000</v>
      </c>
      <c r="W299" s="10">
        <f t="shared" si="148"/>
        <v>783105.61333534098</v>
      </c>
      <c r="X299" s="9">
        <f t="shared" si="133"/>
        <v>2.0670871560818513</v>
      </c>
      <c r="Y299" s="9">
        <f t="shared" si="151"/>
        <v>33496.517031516843</v>
      </c>
      <c r="AA299" s="10">
        <f t="shared" si="134"/>
        <v>7542.4257517795395</v>
      </c>
      <c r="AB299" s="10">
        <f t="shared" si="152"/>
        <v>2187303.4680160596</v>
      </c>
      <c r="AC299" s="23"/>
      <c r="AD299" s="25">
        <f t="shared" si="135"/>
        <v>-7542.4257517795395</v>
      </c>
      <c r="AE299" s="25">
        <f t="shared" si="136"/>
        <v>-7542.4257517795395</v>
      </c>
      <c r="AF299" s="25">
        <f t="shared" si="137"/>
        <v>0</v>
      </c>
      <c r="AG299" s="25">
        <f t="shared" si="138"/>
        <v>0</v>
      </c>
      <c r="AH299" s="25">
        <f t="shared" si="139"/>
        <v>0</v>
      </c>
      <c r="AI299" s="25">
        <f t="shared" si="140"/>
        <v>0</v>
      </c>
      <c r="AJ299" s="25">
        <f t="shared" si="141"/>
        <v>0</v>
      </c>
      <c r="AK299" s="25">
        <f t="shared" si="142"/>
        <v>0</v>
      </c>
      <c r="AL299" s="25">
        <f t="shared" si="143"/>
        <v>0</v>
      </c>
      <c r="AM299" s="25">
        <f t="shared" si="144"/>
        <v>0</v>
      </c>
    </row>
    <row r="300" spans="1:39" x14ac:dyDescent="0.3">
      <c r="A300" s="4">
        <f t="shared" si="149"/>
        <v>291</v>
      </c>
      <c r="B300">
        <v>476.03217750390598</v>
      </c>
      <c r="C300" s="5">
        <f t="shared" si="125"/>
        <v>194</v>
      </c>
      <c r="D300" s="6">
        <f t="shared" si="145"/>
        <v>-1.6000000000000018E-2</v>
      </c>
      <c r="E300" s="7">
        <f t="shared" si="126"/>
        <v>3652952.4240515982</v>
      </c>
      <c r="F300" s="7">
        <f t="shared" si="127"/>
        <v>1371518.8315015526</v>
      </c>
      <c r="G300" s="7">
        <f t="shared" si="128"/>
        <v>0</v>
      </c>
      <c r="H300" s="7">
        <f t="shared" si="155"/>
        <v>100000</v>
      </c>
      <c r="I300" s="7">
        <f t="shared" si="129"/>
        <v>1371518.8315015526</v>
      </c>
      <c r="J300" s="14"/>
      <c r="K300" s="18"/>
      <c r="L300" s="7">
        <f t="shared" si="130"/>
        <v>0</v>
      </c>
      <c r="M300" s="7">
        <f t="shared" si="131"/>
        <v>0</v>
      </c>
      <c r="N300" s="14"/>
      <c r="O300" s="13"/>
      <c r="P300" s="7">
        <f t="shared" si="132"/>
        <v>1159990.5911853814</v>
      </c>
      <c r="Q300" s="12">
        <f t="shared" si="150"/>
        <v>290</v>
      </c>
      <c r="R300" s="9">
        <v>476.03217750390598</v>
      </c>
      <c r="S300" s="11">
        <f t="shared" si="153"/>
        <v>-1.6000000000000018E-2</v>
      </c>
      <c r="T300" s="10">
        <f t="shared" si="146"/>
        <v>9214637.9575897027</v>
      </c>
      <c r="U300" s="10">
        <f t="shared" si="154"/>
        <v>15945419.941309631</v>
      </c>
      <c r="V300" s="10">
        <f t="shared" si="147"/>
        <v>1000</v>
      </c>
      <c r="W300" s="10">
        <f t="shared" si="148"/>
        <v>784105.61333534098</v>
      </c>
      <c r="X300" s="9">
        <f t="shared" si="133"/>
        <v>2.1006983293514749</v>
      </c>
      <c r="Y300" s="9">
        <f t="shared" si="151"/>
        <v>33498.617729846192</v>
      </c>
      <c r="AA300" s="10">
        <f t="shared" si="134"/>
        <v>7542.4257517795395</v>
      </c>
      <c r="AB300" s="10">
        <f t="shared" si="152"/>
        <v>2194845.8937678393</v>
      </c>
      <c r="AC300" s="23"/>
      <c r="AD300" s="25">
        <f t="shared" si="135"/>
        <v>-7542.4257517795395</v>
      </c>
      <c r="AE300" s="25">
        <f t="shared" si="136"/>
        <v>-7542.4257517795395</v>
      </c>
      <c r="AF300" s="25">
        <f t="shared" si="137"/>
        <v>0</v>
      </c>
      <c r="AG300" s="25">
        <f t="shared" si="138"/>
        <v>0</v>
      </c>
      <c r="AH300" s="25">
        <f t="shared" si="139"/>
        <v>0</v>
      </c>
      <c r="AI300" s="25">
        <f t="shared" si="140"/>
        <v>0</v>
      </c>
      <c r="AJ300" s="25">
        <f t="shared" si="141"/>
        <v>0</v>
      </c>
      <c r="AK300" s="25">
        <f t="shared" si="142"/>
        <v>0</v>
      </c>
      <c r="AL300" s="25">
        <f t="shared" si="143"/>
        <v>0</v>
      </c>
      <c r="AM300" s="25">
        <f t="shared" si="144"/>
        <v>0</v>
      </c>
    </row>
    <row r="301" spans="1:39" x14ac:dyDescent="0.3">
      <c r="A301" s="4">
        <f t="shared" si="149"/>
        <v>292</v>
      </c>
      <c r="B301">
        <v>482.6966279889607</v>
      </c>
      <c r="C301" s="5">
        <f t="shared" si="125"/>
        <v>195</v>
      </c>
      <c r="D301" s="6">
        <f t="shared" si="145"/>
        <v>1.4000000000000066E-2</v>
      </c>
      <c r="E301" s="7">
        <f t="shared" si="126"/>
        <v>3690998.973551739</v>
      </c>
      <c r="F301" s="7">
        <f t="shared" si="127"/>
        <v>1390720.0951425743</v>
      </c>
      <c r="G301" s="7">
        <f t="shared" si="128"/>
        <v>0</v>
      </c>
      <c r="H301" s="7">
        <f t="shared" si="155"/>
        <v>100000</v>
      </c>
      <c r="I301" s="7">
        <f t="shared" si="129"/>
        <v>1390720.0951425743</v>
      </c>
      <c r="J301" s="14"/>
      <c r="K301" s="18"/>
      <c r="L301" s="7">
        <f t="shared" si="130"/>
        <v>0</v>
      </c>
      <c r="M301" s="7">
        <f t="shared" si="131"/>
        <v>0</v>
      </c>
      <c r="N301" s="14"/>
      <c r="O301" s="13"/>
      <c r="P301" s="7">
        <f t="shared" si="132"/>
        <v>1176230.4594619768</v>
      </c>
      <c r="Q301" s="12">
        <f t="shared" si="150"/>
        <v>291</v>
      </c>
      <c r="R301" s="9">
        <v>482.6966279889607</v>
      </c>
      <c r="S301" s="11">
        <f t="shared" si="153"/>
        <v>1.4000000000000066E-2</v>
      </c>
      <c r="T301" s="10">
        <f t="shared" si="146"/>
        <v>9299031.8865359928</v>
      </c>
      <c r="U301" s="10">
        <f t="shared" si="154"/>
        <v>16169669.820487967</v>
      </c>
      <c r="V301" s="10">
        <f t="shared" si="147"/>
        <v>1000</v>
      </c>
      <c r="W301" s="10">
        <f t="shared" si="148"/>
        <v>785105.61333534098</v>
      </c>
      <c r="X301" s="9">
        <f t="shared" si="133"/>
        <v>2.0716946048831111</v>
      </c>
      <c r="Y301" s="9">
        <f t="shared" si="151"/>
        <v>33500.689424451077</v>
      </c>
      <c r="AA301" s="10">
        <f t="shared" si="134"/>
        <v>7542.4257517795395</v>
      </c>
      <c r="AB301" s="10">
        <f t="shared" si="152"/>
        <v>2202388.319519619</v>
      </c>
      <c r="AC301" s="23"/>
      <c r="AD301" s="25">
        <f t="shared" si="135"/>
        <v>-7542.4257517795395</v>
      </c>
      <c r="AE301" s="25">
        <f t="shared" si="136"/>
        <v>-7542.4257517795395</v>
      </c>
      <c r="AF301" s="25">
        <f t="shared" si="137"/>
        <v>0</v>
      </c>
      <c r="AG301" s="25">
        <f t="shared" si="138"/>
        <v>0</v>
      </c>
      <c r="AH301" s="25">
        <f t="shared" si="139"/>
        <v>0</v>
      </c>
      <c r="AI301" s="25">
        <f t="shared" si="140"/>
        <v>0</v>
      </c>
      <c r="AJ301" s="25">
        <f t="shared" si="141"/>
        <v>0</v>
      </c>
      <c r="AK301" s="25">
        <f t="shared" si="142"/>
        <v>0</v>
      </c>
      <c r="AL301" s="25">
        <f t="shared" si="143"/>
        <v>0</v>
      </c>
      <c r="AM301" s="25">
        <f t="shared" si="144"/>
        <v>0</v>
      </c>
    </row>
    <row r="302" spans="1:39" x14ac:dyDescent="0.3">
      <c r="A302" s="4">
        <f t="shared" si="149"/>
        <v>293</v>
      </c>
      <c r="B302">
        <v>398.70741471888158</v>
      </c>
      <c r="C302" s="5">
        <f t="shared" si="125"/>
        <v>196</v>
      </c>
      <c r="D302" s="6">
        <f t="shared" si="145"/>
        <v>-0.1739999999999999</v>
      </c>
      <c r="E302" s="7">
        <f t="shared" si="126"/>
        <v>3729362.577631047</v>
      </c>
      <c r="F302" s="7">
        <f t="shared" si="127"/>
        <v>1148734.7985877665</v>
      </c>
      <c r="G302" s="7">
        <f t="shared" si="128"/>
        <v>0</v>
      </c>
      <c r="H302" s="7">
        <f t="shared" si="155"/>
        <v>100000</v>
      </c>
      <c r="I302" s="7">
        <f t="shared" si="129"/>
        <v>1148734.7985877665</v>
      </c>
      <c r="J302" s="14"/>
      <c r="K302" s="18"/>
      <c r="L302" s="7">
        <f t="shared" si="130"/>
        <v>0</v>
      </c>
      <c r="M302" s="7">
        <f t="shared" si="131"/>
        <v>0</v>
      </c>
      <c r="N302" s="14"/>
      <c r="O302" s="13"/>
      <c r="P302" s="7">
        <f t="shared" si="132"/>
        <v>971566.35951559292</v>
      </c>
      <c r="Q302" s="12">
        <f t="shared" si="150"/>
        <v>292</v>
      </c>
      <c r="R302" s="9">
        <v>398.70741471888158</v>
      </c>
      <c r="S302" s="11">
        <f t="shared" si="153"/>
        <v>-0.1739999999999999</v>
      </c>
      <c r="T302" s="10">
        <f t="shared" si="146"/>
        <v>9384129.0982235037</v>
      </c>
      <c r="U302" s="10">
        <f t="shared" si="154"/>
        <v>13356973.271723062</v>
      </c>
      <c r="V302" s="10">
        <f t="shared" si="147"/>
        <v>1000</v>
      </c>
      <c r="W302" s="10">
        <f t="shared" si="148"/>
        <v>786105.61333534098</v>
      </c>
      <c r="X302" s="9">
        <f t="shared" si="133"/>
        <v>2.5081048485267687</v>
      </c>
      <c r="Y302" s="9">
        <f t="shared" si="151"/>
        <v>33503.197529299607</v>
      </c>
      <c r="AA302" s="10">
        <f t="shared" si="134"/>
        <v>7542.4257517795395</v>
      </c>
      <c r="AB302" s="10">
        <f t="shared" si="152"/>
        <v>2209930.7452713987</v>
      </c>
      <c r="AC302" s="23"/>
      <c r="AD302" s="25">
        <f t="shared" si="135"/>
        <v>-7542.4257517795395</v>
      </c>
      <c r="AE302" s="25">
        <f t="shared" si="136"/>
        <v>-7542.4257517795395</v>
      </c>
      <c r="AF302" s="25">
        <f t="shared" si="137"/>
        <v>0</v>
      </c>
      <c r="AG302" s="25">
        <f t="shared" si="138"/>
        <v>0</v>
      </c>
      <c r="AH302" s="25">
        <f t="shared" si="139"/>
        <v>0</v>
      </c>
      <c r="AI302" s="25">
        <f t="shared" si="140"/>
        <v>0</v>
      </c>
      <c r="AJ302" s="25">
        <f t="shared" si="141"/>
        <v>0</v>
      </c>
      <c r="AK302" s="25">
        <f t="shared" si="142"/>
        <v>0</v>
      </c>
      <c r="AL302" s="25">
        <f t="shared" si="143"/>
        <v>0</v>
      </c>
      <c r="AM302" s="25">
        <f t="shared" si="144"/>
        <v>0</v>
      </c>
    </row>
    <row r="303" spans="1:39" x14ac:dyDescent="0.3">
      <c r="A303" s="4">
        <f t="shared" si="149"/>
        <v>294</v>
      </c>
      <c r="B303">
        <v>404.68802593966478</v>
      </c>
      <c r="C303" s="5">
        <f t="shared" si="125"/>
        <v>197</v>
      </c>
      <c r="D303" s="6">
        <f t="shared" si="145"/>
        <v>1.4999999999999947E-2</v>
      </c>
      <c r="E303" s="7">
        <f t="shared" si="126"/>
        <v>3768045.8784110164</v>
      </c>
      <c r="F303" s="7">
        <f t="shared" si="127"/>
        <v>1165965.820566583</v>
      </c>
      <c r="G303" s="7">
        <f t="shared" si="128"/>
        <v>0</v>
      </c>
      <c r="H303" s="7">
        <f t="shared" si="155"/>
        <v>100000</v>
      </c>
      <c r="I303" s="7">
        <f t="shared" si="129"/>
        <v>1165965.820566583</v>
      </c>
      <c r="J303" s="14"/>
      <c r="K303" s="18"/>
      <c r="L303" s="7">
        <f t="shared" si="130"/>
        <v>0</v>
      </c>
      <c r="M303" s="7">
        <f t="shared" si="131"/>
        <v>0</v>
      </c>
      <c r="N303" s="14"/>
      <c r="O303" s="13"/>
      <c r="P303" s="7">
        <f t="shared" si="132"/>
        <v>986139.85490832676</v>
      </c>
      <c r="Q303" s="12">
        <f t="shared" si="150"/>
        <v>293</v>
      </c>
      <c r="R303" s="9">
        <v>404.68802593966478</v>
      </c>
      <c r="S303" s="11">
        <f t="shared" si="153"/>
        <v>1.4999999999999947E-2</v>
      </c>
      <c r="T303" s="10">
        <f t="shared" si="146"/>
        <v>9469935.4533417411</v>
      </c>
      <c r="U303" s="10">
        <f t="shared" si="154"/>
        <v>13558342.870798906</v>
      </c>
      <c r="V303" s="10">
        <f t="shared" si="147"/>
        <v>1000</v>
      </c>
      <c r="W303" s="10">
        <f t="shared" si="148"/>
        <v>787105.61333534098</v>
      </c>
      <c r="X303" s="9">
        <f t="shared" si="133"/>
        <v>2.4710392596322843</v>
      </c>
      <c r="Y303" s="9">
        <f t="shared" si="151"/>
        <v>33505.668568559238</v>
      </c>
      <c r="AA303" s="10">
        <f t="shared" si="134"/>
        <v>7542.4257517795395</v>
      </c>
      <c r="AB303" s="10">
        <f t="shared" si="152"/>
        <v>2217473.1710231784</v>
      </c>
      <c r="AC303" s="23"/>
      <c r="AD303" s="25">
        <f t="shared" si="135"/>
        <v>-7542.4257517795395</v>
      </c>
      <c r="AE303" s="25">
        <f t="shared" si="136"/>
        <v>-7542.4257517795395</v>
      </c>
      <c r="AF303" s="25">
        <f t="shared" si="137"/>
        <v>0</v>
      </c>
      <c r="AG303" s="25">
        <f t="shared" si="138"/>
        <v>0</v>
      </c>
      <c r="AH303" s="25">
        <f t="shared" si="139"/>
        <v>0</v>
      </c>
      <c r="AI303" s="25">
        <f t="shared" si="140"/>
        <v>0</v>
      </c>
      <c r="AJ303" s="25">
        <f t="shared" si="141"/>
        <v>0</v>
      </c>
      <c r="AK303" s="25">
        <f t="shared" si="142"/>
        <v>0</v>
      </c>
      <c r="AL303" s="25">
        <f t="shared" si="143"/>
        <v>0</v>
      </c>
      <c r="AM303" s="25">
        <f t="shared" si="144"/>
        <v>0</v>
      </c>
    </row>
    <row r="304" spans="1:39" x14ac:dyDescent="0.3">
      <c r="A304" s="4">
        <f t="shared" si="149"/>
        <v>295</v>
      </c>
      <c r="B304">
        <v>438.68182011859665</v>
      </c>
      <c r="C304" s="5">
        <f t="shared" si="125"/>
        <v>198</v>
      </c>
      <c r="D304" s="6">
        <f t="shared" si="145"/>
        <v>8.4000000000000061E-2</v>
      </c>
      <c r="E304" s="7">
        <f t="shared" si="126"/>
        <v>3807051.5400308194</v>
      </c>
      <c r="F304" s="7">
        <f t="shared" si="127"/>
        <v>1263906.9494941761</v>
      </c>
      <c r="G304" s="7">
        <f t="shared" si="128"/>
        <v>0</v>
      </c>
      <c r="H304" s="7">
        <f t="shared" si="155"/>
        <v>100000</v>
      </c>
      <c r="I304" s="7">
        <f t="shared" si="129"/>
        <v>1263906.9494941761</v>
      </c>
      <c r="J304" s="14"/>
      <c r="K304" s="18"/>
      <c r="L304" s="7">
        <f t="shared" si="130"/>
        <v>0</v>
      </c>
      <c r="M304" s="7">
        <f t="shared" si="131"/>
        <v>0</v>
      </c>
      <c r="N304" s="14"/>
      <c r="O304" s="13"/>
      <c r="P304" s="7">
        <f t="shared" si="132"/>
        <v>1068975.6027206262</v>
      </c>
      <c r="Q304" s="12">
        <f t="shared" si="150"/>
        <v>294</v>
      </c>
      <c r="R304" s="9">
        <v>438.68182011859665</v>
      </c>
      <c r="S304" s="11">
        <f t="shared" si="153"/>
        <v>8.4000000000000061E-2</v>
      </c>
      <c r="T304" s="10">
        <f t="shared" si="146"/>
        <v>9556456.8614193033</v>
      </c>
      <c r="U304" s="10">
        <f t="shared" si="154"/>
        <v>14698327.671946015</v>
      </c>
      <c r="V304" s="10">
        <f t="shared" si="147"/>
        <v>1000</v>
      </c>
      <c r="W304" s="10">
        <f t="shared" si="148"/>
        <v>788105.61333534098</v>
      </c>
      <c r="X304" s="9">
        <f t="shared" si="133"/>
        <v>2.2795565125759079</v>
      </c>
      <c r="Y304" s="9">
        <f t="shared" si="151"/>
        <v>33507.948125071816</v>
      </c>
      <c r="AA304" s="10">
        <f t="shared" si="134"/>
        <v>7542.4257517795395</v>
      </c>
      <c r="AB304" s="10">
        <f t="shared" si="152"/>
        <v>2225015.5967749581</v>
      </c>
      <c r="AC304" s="23"/>
      <c r="AD304" s="25">
        <f t="shared" si="135"/>
        <v>-7542.4257517795395</v>
      </c>
      <c r="AE304" s="25">
        <f t="shared" si="136"/>
        <v>-7542.4257517795395</v>
      </c>
      <c r="AF304" s="25">
        <f t="shared" si="137"/>
        <v>0</v>
      </c>
      <c r="AG304" s="25">
        <f t="shared" si="138"/>
        <v>0</v>
      </c>
      <c r="AH304" s="25">
        <f t="shared" si="139"/>
        <v>0</v>
      </c>
      <c r="AI304" s="25">
        <f t="shared" si="140"/>
        <v>0</v>
      </c>
      <c r="AJ304" s="25">
        <f t="shared" si="141"/>
        <v>0</v>
      </c>
      <c r="AK304" s="25">
        <f t="shared" si="142"/>
        <v>0</v>
      </c>
      <c r="AL304" s="25">
        <f t="shared" si="143"/>
        <v>0</v>
      </c>
      <c r="AM304" s="25">
        <f t="shared" si="144"/>
        <v>0</v>
      </c>
    </row>
    <row r="305" spans="1:39" x14ac:dyDescent="0.3">
      <c r="A305" s="4">
        <f t="shared" si="149"/>
        <v>296</v>
      </c>
      <c r="B305">
        <v>438.68182011859665</v>
      </c>
      <c r="C305" s="5">
        <f t="shared" si="125"/>
        <v>199</v>
      </c>
      <c r="D305" s="6">
        <f t="shared" si="145"/>
        <v>0</v>
      </c>
      <c r="E305" s="7">
        <f t="shared" si="126"/>
        <v>3846382.2488307869</v>
      </c>
      <c r="F305" s="7">
        <f t="shared" si="127"/>
        <v>1263906.9494941761</v>
      </c>
      <c r="G305" s="7">
        <f t="shared" si="128"/>
        <v>0</v>
      </c>
      <c r="H305" s="7">
        <f t="shared" si="155"/>
        <v>100000</v>
      </c>
      <c r="I305" s="7">
        <f t="shared" si="129"/>
        <v>1263906.9494941761</v>
      </c>
      <c r="J305" s="14"/>
      <c r="K305" s="18"/>
      <c r="L305" s="7">
        <f t="shared" si="130"/>
        <v>0</v>
      </c>
      <c r="M305" s="7">
        <f t="shared" si="131"/>
        <v>0</v>
      </c>
      <c r="N305" s="14"/>
      <c r="O305" s="13"/>
      <c r="P305" s="7">
        <f t="shared" si="132"/>
        <v>1068975.6027206262</v>
      </c>
      <c r="Q305" s="12">
        <f t="shared" si="150"/>
        <v>295</v>
      </c>
      <c r="R305" s="9">
        <v>438.68182011859665</v>
      </c>
      <c r="S305" s="11">
        <f t="shared" si="153"/>
        <v>0</v>
      </c>
      <c r="T305" s="10">
        <f t="shared" si="146"/>
        <v>9643699.2812308408</v>
      </c>
      <c r="U305" s="10">
        <f t="shared" si="154"/>
        <v>14699327.671946015</v>
      </c>
      <c r="V305" s="10">
        <f t="shared" si="147"/>
        <v>1000</v>
      </c>
      <c r="W305" s="10">
        <f t="shared" si="148"/>
        <v>789105.61333534098</v>
      </c>
      <c r="X305" s="9">
        <f t="shared" si="133"/>
        <v>2.2795565125759079</v>
      </c>
      <c r="Y305" s="9">
        <f t="shared" si="151"/>
        <v>33510.227681584394</v>
      </c>
      <c r="AA305" s="10">
        <f t="shared" si="134"/>
        <v>7542.4257517795395</v>
      </c>
      <c r="AB305" s="10">
        <f t="shared" si="152"/>
        <v>2232558.0225267378</v>
      </c>
      <c r="AC305" s="23"/>
      <c r="AD305" s="25">
        <f t="shared" si="135"/>
        <v>-7542.4257517795395</v>
      </c>
      <c r="AE305" s="25">
        <f t="shared" si="136"/>
        <v>-7542.4257517795395</v>
      </c>
      <c r="AF305" s="25">
        <f t="shared" si="137"/>
        <v>0</v>
      </c>
      <c r="AG305" s="25">
        <f t="shared" si="138"/>
        <v>0</v>
      </c>
      <c r="AH305" s="25">
        <f t="shared" si="139"/>
        <v>0</v>
      </c>
      <c r="AI305" s="25">
        <f t="shared" si="140"/>
        <v>0</v>
      </c>
      <c r="AJ305" s="25">
        <f t="shared" si="141"/>
        <v>0</v>
      </c>
      <c r="AK305" s="25">
        <f t="shared" si="142"/>
        <v>0</v>
      </c>
      <c r="AL305" s="25">
        <f t="shared" si="143"/>
        <v>0</v>
      </c>
      <c r="AM305" s="25">
        <f t="shared" si="144"/>
        <v>0</v>
      </c>
    </row>
    <row r="306" spans="1:39" x14ac:dyDescent="0.3">
      <c r="A306" s="4">
        <f t="shared" si="149"/>
        <v>297</v>
      </c>
      <c r="B306">
        <v>469.38954752689847</v>
      </c>
      <c r="C306" s="5">
        <f t="shared" si="125"/>
        <v>200</v>
      </c>
      <c r="D306" s="6">
        <f t="shared" si="145"/>
        <v>7.0000000000000132E-2</v>
      </c>
      <c r="E306" s="7">
        <f t="shared" si="126"/>
        <v>3886040.7135374211</v>
      </c>
      <c r="F306" s="7">
        <f t="shared" si="127"/>
        <v>1352380.4359587685</v>
      </c>
      <c r="G306" s="7">
        <f t="shared" si="128"/>
        <v>0</v>
      </c>
      <c r="H306" s="7">
        <f t="shared" si="155"/>
        <v>100000</v>
      </c>
      <c r="I306" s="7">
        <f t="shared" si="129"/>
        <v>1352380.4359587685</v>
      </c>
      <c r="J306" s="14"/>
      <c r="K306" s="18"/>
      <c r="L306" s="7">
        <f t="shared" si="130"/>
        <v>0</v>
      </c>
      <c r="M306" s="7">
        <f t="shared" si="131"/>
        <v>0</v>
      </c>
      <c r="N306" s="14"/>
      <c r="O306" s="13"/>
      <c r="P306" s="7">
        <f t="shared" si="132"/>
        <v>1143803.8949110701</v>
      </c>
      <c r="Q306" s="12">
        <f t="shared" si="150"/>
        <v>296</v>
      </c>
      <c r="R306" s="9">
        <v>469.38954752689847</v>
      </c>
      <c r="S306" s="11">
        <f t="shared" si="153"/>
        <v>7.0000000000000132E-2</v>
      </c>
      <c r="T306" s="10">
        <f t="shared" si="146"/>
        <v>9731668.7212074753</v>
      </c>
      <c r="U306" s="10">
        <f t="shared" si="154"/>
        <v>15729350.608982237</v>
      </c>
      <c r="V306" s="10">
        <f t="shared" si="147"/>
        <v>1000</v>
      </c>
      <c r="W306" s="10">
        <f t="shared" si="148"/>
        <v>790105.61333534098</v>
      </c>
      <c r="X306" s="9">
        <f t="shared" si="133"/>
        <v>2.1304266472672038</v>
      </c>
      <c r="Y306" s="9">
        <f t="shared" si="151"/>
        <v>33512.35810823166</v>
      </c>
      <c r="AA306" s="10">
        <f t="shared" si="134"/>
        <v>7542.4257517795395</v>
      </c>
      <c r="AB306" s="10">
        <f t="shared" si="152"/>
        <v>2240100.4482785175</v>
      </c>
      <c r="AC306" s="23"/>
      <c r="AD306" s="25">
        <f t="shared" si="135"/>
        <v>-7542.4257517795395</v>
      </c>
      <c r="AE306" s="25">
        <f t="shared" si="136"/>
        <v>-7542.4257517795395</v>
      </c>
      <c r="AF306" s="25">
        <f t="shared" si="137"/>
        <v>0</v>
      </c>
      <c r="AG306" s="25">
        <f t="shared" si="138"/>
        <v>0</v>
      </c>
      <c r="AH306" s="25">
        <f t="shared" si="139"/>
        <v>0</v>
      </c>
      <c r="AI306" s="25">
        <f t="shared" si="140"/>
        <v>0</v>
      </c>
      <c r="AJ306" s="25">
        <f t="shared" si="141"/>
        <v>0</v>
      </c>
      <c r="AK306" s="25">
        <f t="shared" si="142"/>
        <v>0</v>
      </c>
      <c r="AL306" s="25">
        <f t="shared" si="143"/>
        <v>0</v>
      </c>
      <c r="AM306" s="25">
        <f t="shared" si="144"/>
        <v>0</v>
      </c>
    </row>
    <row r="307" spans="1:39" x14ac:dyDescent="0.3">
      <c r="A307" s="4">
        <f t="shared" si="149"/>
        <v>298</v>
      </c>
      <c r="B307">
        <v>480.65489666754405</v>
      </c>
      <c r="C307" s="5">
        <f t="shared" si="125"/>
        <v>201</v>
      </c>
      <c r="D307" s="6">
        <f t="shared" si="145"/>
        <v>2.4000000000000042E-2</v>
      </c>
      <c r="E307" s="7">
        <f t="shared" si="126"/>
        <v>3926029.6654499434</v>
      </c>
      <c r="F307" s="7">
        <f t="shared" si="127"/>
        <v>1384837.5664217789</v>
      </c>
      <c r="G307" s="7">
        <f t="shared" si="128"/>
        <v>0</v>
      </c>
      <c r="H307" s="7">
        <f t="shared" si="155"/>
        <v>100000</v>
      </c>
      <c r="I307" s="7">
        <f t="shared" si="129"/>
        <v>1384837.5664217789</v>
      </c>
      <c r="J307" s="14"/>
      <c r="K307" s="18"/>
      <c r="L307" s="7">
        <f t="shared" si="130"/>
        <v>0</v>
      </c>
      <c r="M307" s="7">
        <f t="shared" si="131"/>
        <v>0</v>
      </c>
      <c r="N307" s="14"/>
      <c r="O307" s="13"/>
      <c r="P307" s="7">
        <f t="shared" si="132"/>
        <v>1171255.1883889358</v>
      </c>
      <c r="Q307" s="12">
        <f t="shared" si="150"/>
        <v>297</v>
      </c>
      <c r="R307" s="9">
        <v>480.65489666754405</v>
      </c>
      <c r="S307" s="11">
        <f t="shared" si="153"/>
        <v>2.4000000000000042E-2</v>
      </c>
      <c r="T307" s="10">
        <f t="shared" si="146"/>
        <v>9820371.2398505807</v>
      </c>
      <c r="U307" s="10">
        <f t="shared" si="154"/>
        <v>16107879.02359781</v>
      </c>
      <c r="V307" s="10">
        <f t="shared" si="147"/>
        <v>1000</v>
      </c>
      <c r="W307" s="10">
        <f t="shared" si="148"/>
        <v>791105.61333534098</v>
      </c>
      <c r="X307" s="9">
        <f t="shared" si="133"/>
        <v>2.0804947727218783</v>
      </c>
      <c r="Y307" s="9">
        <f t="shared" si="151"/>
        <v>33514.438603004382</v>
      </c>
      <c r="AA307" s="10">
        <f t="shared" si="134"/>
        <v>7542.4257517795395</v>
      </c>
      <c r="AB307" s="10">
        <f t="shared" si="152"/>
        <v>2247642.8740302972</v>
      </c>
      <c r="AC307" s="23"/>
      <c r="AD307" s="25">
        <f t="shared" si="135"/>
        <v>-7542.4257517795395</v>
      </c>
      <c r="AE307" s="25">
        <f t="shared" si="136"/>
        <v>-7542.4257517795395</v>
      </c>
      <c r="AF307" s="25">
        <f t="shared" si="137"/>
        <v>0</v>
      </c>
      <c r="AG307" s="25">
        <f t="shared" si="138"/>
        <v>0</v>
      </c>
      <c r="AH307" s="25">
        <f t="shared" si="139"/>
        <v>0</v>
      </c>
      <c r="AI307" s="25">
        <f t="shared" si="140"/>
        <v>0</v>
      </c>
      <c r="AJ307" s="25">
        <f t="shared" si="141"/>
        <v>0</v>
      </c>
      <c r="AK307" s="25">
        <f t="shared" si="142"/>
        <v>0</v>
      </c>
      <c r="AL307" s="25">
        <f t="shared" si="143"/>
        <v>0</v>
      </c>
      <c r="AM307" s="25">
        <f t="shared" si="144"/>
        <v>0</v>
      </c>
    </row>
    <row r="308" spans="1:39" x14ac:dyDescent="0.3">
      <c r="A308" s="4">
        <f t="shared" si="149"/>
        <v>299</v>
      </c>
      <c r="B308">
        <v>526.79776674762832</v>
      </c>
      <c r="C308" s="5">
        <f t="shared" si="125"/>
        <v>202</v>
      </c>
      <c r="D308" s="6">
        <f t="shared" si="145"/>
        <v>9.6000000000000071E-2</v>
      </c>
      <c r="E308" s="7">
        <f t="shared" si="126"/>
        <v>3966351.8586284043</v>
      </c>
      <c r="F308" s="7">
        <f t="shared" si="127"/>
        <v>1517781.9727982697</v>
      </c>
      <c r="G308" s="7">
        <f t="shared" si="128"/>
        <v>0</v>
      </c>
      <c r="H308" s="7">
        <f t="shared" si="155"/>
        <v>100000</v>
      </c>
      <c r="I308" s="7">
        <f t="shared" si="129"/>
        <v>1517781.9727982697</v>
      </c>
      <c r="J308" s="14"/>
      <c r="K308" s="18"/>
      <c r="L308" s="7">
        <f t="shared" si="130"/>
        <v>0</v>
      </c>
      <c r="M308" s="7">
        <f t="shared" si="131"/>
        <v>0</v>
      </c>
      <c r="N308" s="14"/>
      <c r="O308" s="13"/>
      <c r="P308" s="7">
        <f t="shared" si="132"/>
        <v>1283695.6864742737</v>
      </c>
      <c r="Q308" s="12">
        <f t="shared" si="150"/>
        <v>298</v>
      </c>
      <c r="R308" s="9">
        <v>526.79776674762832</v>
      </c>
      <c r="S308" s="11">
        <f t="shared" si="153"/>
        <v>9.6000000000000071E-2</v>
      </c>
      <c r="T308" s="10">
        <f t="shared" si="146"/>
        <v>9909812.9461490456</v>
      </c>
      <c r="U308" s="10">
        <f t="shared" si="154"/>
        <v>17655331.4098632</v>
      </c>
      <c r="V308" s="10">
        <f t="shared" si="147"/>
        <v>1000</v>
      </c>
      <c r="W308" s="10">
        <f t="shared" si="148"/>
        <v>792105.61333534098</v>
      </c>
      <c r="X308" s="9">
        <f t="shared" si="133"/>
        <v>1.8982616539433195</v>
      </c>
      <c r="Y308" s="9">
        <f t="shared" si="151"/>
        <v>33516.336864658326</v>
      </c>
      <c r="AA308" s="10">
        <f t="shared" si="134"/>
        <v>7542.4257517795395</v>
      </c>
      <c r="AB308" s="10">
        <f t="shared" si="152"/>
        <v>2255185.2997820769</v>
      </c>
      <c r="AC308" s="23"/>
      <c r="AD308" s="25">
        <f t="shared" si="135"/>
        <v>-7542.4257517795395</v>
      </c>
      <c r="AE308" s="25">
        <f t="shared" si="136"/>
        <v>-7542.4257517795395</v>
      </c>
      <c r="AF308" s="25">
        <f t="shared" si="137"/>
        <v>0</v>
      </c>
      <c r="AG308" s="25">
        <f t="shared" si="138"/>
        <v>0</v>
      </c>
      <c r="AH308" s="25">
        <f t="shared" si="139"/>
        <v>0</v>
      </c>
      <c r="AI308" s="25">
        <f t="shared" si="140"/>
        <v>0</v>
      </c>
      <c r="AJ308" s="25">
        <f t="shared" si="141"/>
        <v>0</v>
      </c>
      <c r="AK308" s="25">
        <f t="shared" si="142"/>
        <v>0</v>
      </c>
      <c r="AL308" s="25">
        <f t="shared" si="143"/>
        <v>0</v>
      </c>
      <c r="AM308" s="25">
        <f t="shared" si="144"/>
        <v>0</v>
      </c>
    </row>
    <row r="309" spans="1:39" x14ac:dyDescent="0.3">
      <c r="A309" s="4">
        <f t="shared" si="149"/>
        <v>300</v>
      </c>
      <c r="B309">
        <v>559.45922828598134</v>
      </c>
      <c r="C309" s="5">
        <f t="shared" si="125"/>
        <v>203</v>
      </c>
      <c r="D309" s="6">
        <f t="shared" si="145"/>
        <v>6.2000000000000131E-2</v>
      </c>
      <c r="E309" s="7">
        <f t="shared" si="126"/>
        <v>4007010.0700833523</v>
      </c>
      <c r="F309" s="7">
        <f t="shared" si="127"/>
        <v>1611884.4551117625</v>
      </c>
      <c r="G309" s="7">
        <f t="shared" si="128"/>
        <v>0</v>
      </c>
      <c r="H309" s="7">
        <f t="shared" si="155"/>
        <v>100000</v>
      </c>
      <c r="I309" s="7">
        <f t="shared" si="129"/>
        <v>1611884.4551117625</v>
      </c>
      <c r="J309" s="14"/>
      <c r="K309" s="18"/>
      <c r="L309" s="7">
        <f t="shared" si="130"/>
        <v>0</v>
      </c>
      <c r="M309" s="7">
        <f t="shared" si="131"/>
        <v>0</v>
      </c>
      <c r="N309" s="14"/>
      <c r="O309" s="13"/>
      <c r="P309" s="7">
        <f t="shared" si="132"/>
        <v>1363284.8190356786</v>
      </c>
      <c r="Q309" s="12">
        <f t="shared" si="150"/>
        <v>299</v>
      </c>
      <c r="R309" s="9">
        <v>559.45922828598134</v>
      </c>
      <c r="S309" s="11">
        <f t="shared" si="153"/>
        <v>6.2000000000000131E-2</v>
      </c>
      <c r="T309" s="10">
        <f t="shared" si="146"/>
        <v>10000000</v>
      </c>
      <c r="U309" s="10">
        <f t="shared" si="154"/>
        <v>18751023.95727472</v>
      </c>
      <c r="V309" s="10">
        <f t="shared" si="147"/>
        <v>1000</v>
      </c>
      <c r="W309" s="10">
        <f t="shared" si="148"/>
        <v>793105.61333534098</v>
      </c>
      <c r="X309" s="9">
        <f t="shared" si="133"/>
        <v>1.7874403521123534</v>
      </c>
      <c r="Y309" s="9">
        <f t="shared" si="151"/>
        <v>33518.124305010439</v>
      </c>
      <c r="AA309" s="10">
        <f t="shared" si="134"/>
        <v>7542.4257517795395</v>
      </c>
      <c r="AB309" s="10">
        <f t="shared" si="152"/>
        <v>2262727.7255338565</v>
      </c>
      <c r="AC309" s="23"/>
      <c r="AD309" s="25">
        <f t="shared" si="135"/>
        <v>-7542.4257517795395</v>
      </c>
      <c r="AE309" s="25">
        <f t="shared" si="136"/>
        <v>-7542.4257517795395</v>
      </c>
      <c r="AF309" s="25">
        <f t="shared" si="137"/>
        <v>0</v>
      </c>
      <c r="AG309" s="25">
        <f t="shared" si="138"/>
        <v>0</v>
      </c>
      <c r="AH309" s="25">
        <f t="shared" si="139"/>
        <v>0</v>
      </c>
      <c r="AI309" s="25">
        <f t="shared" si="140"/>
        <v>0</v>
      </c>
      <c r="AJ309" s="25">
        <f t="shared" si="141"/>
        <v>0</v>
      </c>
      <c r="AK309" s="25">
        <f t="shared" si="142"/>
        <v>0</v>
      </c>
      <c r="AL309" s="25">
        <f t="shared" si="143"/>
        <v>0</v>
      </c>
      <c r="AM309" s="25">
        <f t="shared" si="144"/>
        <v>0</v>
      </c>
    </row>
    <row r="310" spans="1:39" x14ac:dyDescent="0.3">
      <c r="A310" s="4">
        <f t="shared" si="149"/>
        <v>301</v>
      </c>
      <c r="B310">
        <v>555.54301368797951</v>
      </c>
      <c r="C310" s="5">
        <f t="shared" si="125"/>
        <v>204</v>
      </c>
      <c r="D310" s="6">
        <f t="shared" si="145"/>
        <v>-6.999999999999929E-3</v>
      </c>
      <c r="E310" s="7">
        <f t="shared" si="126"/>
        <v>4048007.0999670909</v>
      </c>
      <c r="F310" s="7">
        <f t="shared" si="127"/>
        <v>1600601.2639259803</v>
      </c>
      <c r="G310" s="7">
        <f t="shared" si="128"/>
        <v>0</v>
      </c>
      <c r="H310" s="7">
        <f t="shared" si="155"/>
        <v>100000</v>
      </c>
      <c r="I310" s="7">
        <f t="shared" si="129"/>
        <v>1600601.2639259803</v>
      </c>
      <c r="J310" s="14"/>
      <c r="K310" s="18"/>
      <c r="L310" s="7">
        <f t="shared" si="130"/>
        <v>0</v>
      </c>
      <c r="M310" s="7">
        <f t="shared" si="131"/>
        <v>0</v>
      </c>
      <c r="N310" s="14"/>
      <c r="O310" s="13"/>
      <c r="P310" s="7">
        <f t="shared" si="132"/>
        <v>1353741.825302429</v>
      </c>
      <c r="Q310" s="12">
        <f t="shared" si="150"/>
        <v>300</v>
      </c>
      <c r="R310" s="9">
        <v>555.54301368797951</v>
      </c>
      <c r="S310" s="11">
        <f t="shared" si="153"/>
        <v>-6.999999999999929E-3</v>
      </c>
      <c r="T310" s="10">
        <f t="shared" si="146"/>
        <v>10090938.612633044</v>
      </c>
      <c r="U310" s="10">
        <f t="shared" si="154"/>
        <v>18620759.7895738</v>
      </c>
      <c r="V310" s="10">
        <f t="shared" si="147"/>
        <v>1000</v>
      </c>
      <c r="W310" s="10">
        <f t="shared" si="148"/>
        <v>794105.61333534098</v>
      </c>
      <c r="X310" s="9">
        <f t="shared" si="133"/>
        <v>1.8000406365683317</v>
      </c>
      <c r="Y310" s="9">
        <f t="shared" si="151"/>
        <v>33519.924345647007</v>
      </c>
      <c r="AA310" s="10">
        <f t="shared" si="134"/>
        <v>7542.4257517795395</v>
      </c>
      <c r="AB310" s="10">
        <f t="shared" si="152"/>
        <v>2270270.1512856362</v>
      </c>
      <c r="AC310" s="23"/>
      <c r="AD310" s="25">
        <f t="shared" si="135"/>
        <v>-7542.4257517795395</v>
      </c>
      <c r="AE310" s="25">
        <f t="shared" si="136"/>
        <v>-7542.4257517795395</v>
      </c>
      <c r="AF310" s="25">
        <f t="shared" si="137"/>
        <v>0</v>
      </c>
      <c r="AG310" s="25">
        <f t="shared" si="138"/>
        <v>0</v>
      </c>
      <c r="AH310" s="25">
        <f t="shared" si="139"/>
        <v>0</v>
      </c>
      <c r="AI310" s="25">
        <f t="shared" si="140"/>
        <v>0</v>
      </c>
      <c r="AJ310" s="25">
        <f t="shared" si="141"/>
        <v>0</v>
      </c>
      <c r="AK310" s="25">
        <f t="shared" si="142"/>
        <v>0</v>
      </c>
      <c r="AL310" s="25">
        <f t="shared" si="143"/>
        <v>0</v>
      </c>
      <c r="AM310" s="25">
        <f t="shared" si="144"/>
        <v>0</v>
      </c>
    </row>
    <row r="311" spans="1:39" x14ac:dyDescent="0.3">
      <c r="A311" s="4">
        <f t="shared" si="149"/>
        <v>302</v>
      </c>
      <c r="B311">
        <v>567.76495998911503</v>
      </c>
      <c r="C311" s="5">
        <f t="shared" si="125"/>
        <v>205</v>
      </c>
      <c r="D311" s="6">
        <f t="shared" si="145"/>
        <v>2.1999999999999943E-2</v>
      </c>
      <c r="E311" s="7">
        <f t="shared" si="126"/>
        <v>4089345.7717665266</v>
      </c>
      <c r="F311" s="7">
        <f t="shared" si="127"/>
        <v>1635814.4917323519</v>
      </c>
      <c r="G311" s="7">
        <f t="shared" si="128"/>
        <v>0</v>
      </c>
      <c r="H311" s="7">
        <f t="shared" si="155"/>
        <v>100000</v>
      </c>
      <c r="I311" s="7">
        <f t="shared" si="129"/>
        <v>1635814.4917323519</v>
      </c>
      <c r="J311" s="14"/>
      <c r="K311" s="18"/>
      <c r="L311" s="7">
        <f t="shared" si="130"/>
        <v>0</v>
      </c>
      <c r="M311" s="7">
        <f t="shared" si="131"/>
        <v>0</v>
      </c>
      <c r="N311" s="14"/>
      <c r="O311" s="13"/>
      <c r="P311" s="7">
        <f t="shared" si="132"/>
        <v>1383524.1454590824</v>
      </c>
      <c r="Q311" s="12">
        <f t="shared" si="150"/>
        <v>301</v>
      </c>
      <c r="R311" s="9">
        <v>567.76495998911503</v>
      </c>
      <c r="S311" s="11">
        <f t="shared" si="153"/>
        <v>2.1999999999999943E-2</v>
      </c>
      <c r="T311" s="10">
        <f t="shared" si="146"/>
        <v>10182635.047038028</v>
      </c>
      <c r="U311" s="10">
        <f t="shared" si="154"/>
        <v>19031438.504944425</v>
      </c>
      <c r="V311" s="10">
        <f t="shared" si="147"/>
        <v>1000</v>
      </c>
      <c r="W311" s="10">
        <f t="shared" si="148"/>
        <v>795105.61333534098</v>
      </c>
      <c r="X311" s="9">
        <f t="shared" si="133"/>
        <v>1.7612922079924969</v>
      </c>
      <c r="Y311" s="9">
        <f t="shared" si="151"/>
        <v>33521.685637855</v>
      </c>
      <c r="AA311" s="10">
        <f t="shared" si="134"/>
        <v>7542.4257517795395</v>
      </c>
      <c r="AB311" s="10">
        <f t="shared" si="152"/>
        <v>2277812.5770374159</v>
      </c>
      <c r="AC311" s="23"/>
      <c r="AD311" s="25">
        <f t="shared" si="135"/>
        <v>-7542.4257517795395</v>
      </c>
      <c r="AE311" s="25">
        <f t="shared" si="136"/>
        <v>-7542.4257517795395</v>
      </c>
      <c r="AF311" s="25">
        <f t="shared" si="137"/>
        <v>0</v>
      </c>
      <c r="AG311" s="25">
        <f t="shared" si="138"/>
        <v>0</v>
      </c>
      <c r="AH311" s="25">
        <f t="shared" si="139"/>
        <v>0</v>
      </c>
      <c r="AI311" s="25">
        <f t="shared" si="140"/>
        <v>0</v>
      </c>
      <c r="AJ311" s="25">
        <f t="shared" si="141"/>
        <v>0</v>
      </c>
      <c r="AK311" s="25">
        <f t="shared" si="142"/>
        <v>0</v>
      </c>
      <c r="AL311" s="25">
        <f t="shared" si="143"/>
        <v>0</v>
      </c>
      <c r="AM311" s="25">
        <f t="shared" si="144"/>
        <v>0</v>
      </c>
    </row>
    <row r="312" spans="1:39" x14ac:dyDescent="0.3">
      <c r="A312" s="4">
        <f t="shared" si="149"/>
        <v>303</v>
      </c>
      <c r="B312">
        <v>549.59648126946331</v>
      </c>
      <c r="C312" s="5">
        <f t="shared" si="125"/>
        <v>206</v>
      </c>
      <c r="D312" s="6">
        <f t="shared" si="145"/>
        <v>-3.2000000000000063E-2</v>
      </c>
      <c r="E312" s="7">
        <f t="shared" si="126"/>
        <v>4131028.9324976266</v>
      </c>
      <c r="F312" s="7">
        <f t="shared" si="127"/>
        <v>1583468.4279969167</v>
      </c>
      <c r="G312" s="7">
        <f t="shared" si="128"/>
        <v>0</v>
      </c>
      <c r="H312" s="7">
        <f t="shared" si="155"/>
        <v>100000</v>
      </c>
      <c r="I312" s="7">
        <f t="shared" si="129"/>
        <v>1583468.4279969167</v>
      </c>
      <c r="J312" s="14"/>
      <c r="K312" s="18"/>
      <c r="L312" s="7">
        <f t="shared" si="130"/>
        <v>0</v>
      </c>
      <c r="M312" s="7">
        <f t="shared" si="131"/>
        <v>0</v>
      </c>
      <c r="N312" s="14"/>
      <c r="O312" s="13"/>
      <c r="P312" s="7">
        <f t="shared" si="132"/>
        <v>1339251.3728043917</v>
      </c>
      <c r="Q312" s="12">
        <f t="shared" si="150"/>
        <v>302</v>
      </c>
      <c r="R312" s="9">
        <v>549.59648126946331</v>
      </c>
      <c r="S312" s="11">
        <f t="shared" si="153"/>
        <v>-3.2000000000000063E-2</v>
      </c>
      <c r="T312" s="10">
        <f t="shared" si="146"/>
        <v>10275095.61839639</v>
      </c>
      <c r="U312" s="10">
        <f t="shared" si="154"/>
        <v>18423400.472786203</v>
      </c>
      <c r="V312" s="10">
        <f t="shared" si="147"/>
        <v>1000</v>
      </c>
      <c r="W312" s="10">
        <f t="shared" si="148"/>
        <v>796105.61333534098</v>
      </c>
      <c r="X312" s="9">
        <f t="shared" si="133"/>
        <v>1.8195167437939017</v>
      </c>
      <c r="Y312" s="9">
        <f t="shared" si="151"/>
        <v>33523.505154598795</v>
      </c>
      <c r="AA312" s="10">
        <f t="shared" si="134"/>
        <v>7542.4257517795395</v>
      </c>
      <c r="AB312" s="10">
        <f t="shared" si="152"/>
        <v>2285355.0027891956</v>
      </c>
      <c r="AC312" s="23"/>
      <c r="AD312" s="25">
        <f t="shared" si="135"/>
        <v>-7542.4257517795395</v>
      </c>
      <c r="AE312" s="25">
        <f t="shared" si="136"/>
        <v>-7542.4257517795395</v>
      </c>
      <c r="AF312" s="25">
        <f t="shared" si="137"/>
        <v>0</v>
      </c>
      <c r="AG312" s="25">
        <f t="shared" si="138"/>
        <v>0</v>
      </c>
      <c r="AH312" s="25">
        <f t="shared" si="139"/>
        <v>0</v>
      </c>
      <c r="AI312" s="25">
        <f t="shared" si="140"/>
        <v>0</v>
      </c>
      <c r="AJ312" s="25">
        <f t="shared" si="141"/>
        <v>0</v>
      </c>
      <c r="AK312" s="25">
        <f t="shared" si="142"/>
        <v>0</v>
      </c>
      <c r="AL312" s="25">
        <f t="shared" si="143"/>
        <v>0</v>
      </c>
      <c r="AM312" s="25">
        <f t="shared" si="144"/>
        <v>0</v>
      </c>
    </row>
    <row r="313" spans="1:39" x14ac:dyDescent="0.3">
      <c r="A313" s="4">
        <f t="shared" si="149"/>
        <v>304</v>
      </c>
      <c r="B313">
        <v>513.87270998694828</v>
      </c>
      <c r="C313" s="5">
        <f t="shared" si="125"/>
        <v>207</v>
      </c>
      <c r="D313" s="6">
        <f t="shared" si="145"/>
        <v>-6.499999999999985E-2</v>
      </c>
      <c r="E313" s="7">
        <f t="shared" si="126"/>
        <v>4173059.452901484</v>
      </c>
      <c r="F313" s="7">
        <f t="shared" si="127"/>
        <v>1480542.9801771173</v>
      </c>
      <c r="G313" s="7">
        <f t="shared" si="128"/>
        <v>0</v>
      </c>
      <c r="H313" s="7">
        <f t="shared" si="155"/>
        <v>100000</v>
      </c>
      <c r="I313" s="7">
        <f t="shared" si="129"/>
        <v>1480542.9801771173</v>
      </c>
      <c r="J313" s="14"/>
      <c r="K313" s="18"/>
      <c r="L313" s="7">
        <f t="shared" si="130"/>
        <v>0</v>
      </c>
      <c r="M313" s="7">
        <f t="shared" si="131"/>
        <v>0</v>
      </c>
      <c r="N313" s="14"/>
      <c r="O313" s="13"/>
      <c r="P313" s="7">
        <f t="shared" si="132"/>
        <v>1252200.0335721064</v>
      </c>
      <c r="Q313" s="12">
        <f t="shared" si="150"/>
        <v>303</v>
      </c>
      <c r="R313" s="9">
        <v>513.87270998694828</v>
      </c>
      <c r="S313" s="11">
        <f t="shared" si="153"/>
        <v>-6.499999999999985E-2</v>
      </c>
      <c r="T313" s="10">
        <f t="shared" si="146"/>
        <v>10368326.69451607</v>
      </c>
      <c r="U313" s="10">
        <f t="shared" si="154"/>
        <v>17226814.442055102</v>
      </c>
      <c r="V313" s="10">
        <f t="shared" si="147"/>
        <v>1000</v>
      </c>
      <c r="W313" s="10">
        <f t="shared" si="148"/>
        <v>797105.61333534098</v>
      </c>
      <c r="X313" s="9">
        <f t="shared" si="133"/>
        <v>1.9460072126137984</v>
      </c>
      <c r="Y313" s="9">
        <f t="shared" si="151"/>
        <v>33525.451161811412</v>
      </c>
      <c r="AA313" s="10">
        <f t="shared" si="134"/>
        <v>7542.4257517795395</v>
      </c>
      <c r="AB313" s="10">
        <f t="shared" si="152"/>
        <v>2292897.4285409753</v>
      </c>
      <c r="AC313" s="23"/>
      <c r="AD313" s="25">
        <f t="shared" si="135"/>
        <v>-7542.4257517795395</v>
      </c>
      <c r="AE313" s="25">
        <f t="shared" si="136"/>
        <v>-7542.4257517795395</v>
      </c>
      <c r="AF313" s="25">
        <f t="shared" si="137"/>
        <v>0</v>
      </c>
      <c r="AG313" s="25">
        <f t="shared" si="138"/>
        <v>0</v>
      </c>
      <c r="AH313" s="25">
        <f t="shared" si="139"/>
        <v>0</v>
      </c>
      <c r="AI313" s="25">
        <f t="shared" si="140"/>
        <v>0</v>
      </c>
      <c r="AJ313" s="25">
        <f t="shared" si="141"/>
        <v>0</v>
      </c>
      <c r="AK313" s="25">
        <f t="shared" si="142"/>
        <v>0</v>
      </c>
      <c r="AL313" s="25">
        <f t="shared" si="143"/>
        <v>0</v>
      </c>
      <c r="AM313" s="25">
        <f t="shared" si="144"/>
        <v>0</v>
      </c>
    </row>
    <row r="314" spans="1:39" x14ac:dyDescent="0.3">
      <c r="A314" s="4">
        <f t="shared" si="149"/>
        <v>305</v>
      </c>
      <c r="B314">
        <v>563.71836285568224</v>
      </c>
      <c r="C314" s="5">
        <f t="shared" si="125"/>
        <v>208</v>
      </c>
      <c r="D314" s="6">
        <f t="shared" si="145"/>
        <v>9.6999999999999961E-2</v>
      </c>
      <c r="E314" s="7">
        <f t="shared" si="126"/>
        <v>4215440.2276420407</v>
      </c>
      <c r="F314" s="7">
        <f t="shared" si="127"/>
        <v>1624155.6492542976</v>
      </c>
      <c r="G314" s="7">
        <f t="shared" si="128"/>
        <v>0</v>
      </c>
      <c r="H314" s="7">
        <f t="shared" si="155"/>
        <v>100000</v>
      </c>
      <c r="I314" s="7">
        <f t="shared" si="129"/>
        <v>1624155.6492542976</v>
      </c>
      <c r="J314" s="14"/>
      <c r="K314" s="18"/>
      <c r="L314" s="7">
        <f t="shared" si="130"/>
        <v>0</v>
      </c>
      <c r="M314" s="7">
        <f t="shared" si="131"/>
        <v>0</v>
      </c>
      <c r="N314" s="14"/>
      <c r="O314" s="13"/>
      <c r="P314" s="7">
        <f t="shared" si="132"/>
        <v>1373663.4368286007</v>
      </c>
      <c r="Q314" s="12">
        <f t="shared" si="150"/>
        <v>304</v>
      </c>
      <c r="R314" s="9">
        <v>563.71836285568224</v>
      </c>
      <c r="S314" s="11">
        <f t="shared" si="153"/>
        <v>9.6999999999999961E-2</v>
      </c>
      <c r="T314" s="10">
        <f t="shared" si="146"/>
        <v>10462334.69627008</v>
      </c>
      <c r="U314" s="10">
        <f t="shared" si="154"/>
        <v>18898912.442934446</v>
      </c>
      <c r="V314" s="10">
        <f t="shared" si="147"/>
        <v>1000</v>
      </c>
      <c r="W314" s="10">
        <f t="shared" si="148"/>
        <v>798105.61333534098</v>
      </c>
      <c r="X314" s="9">
        <f t="shared" si="133"/>
        <v>1.7739354718448481</v>
      </c>
      <c r="Y314" s="9">
        <f t="shared" si="151"/>
        <v>33527.225097283255</v>
      </c>
      <c r="AA314" s="10">
        <f t="shared" si="134"/>
        <v>7542.4257517795395</v>
      </c>
      <c r="AB314" s="10">
        <f t="shared" si="152"/>
        <v>2300439.854292755</v>
      </c>
      <c r="AC314" s="23"/>
      <c r="AD314" s="25">
        <f t="shared" si="135"/>
        <v>-7542.4257517795395</v>
      </c>
      <c r="AE314" s="25">
        <f t="shared" si="136"/>
        <v>-7542.4257517795395</v>
      </c>
      <c r="AF314" s="25">
        <f t="shared" si="137"/>
        <v>0</v>
      </c>
      <c r="AG314" s="25">
        <f t="shared" si="138"/>
        <v>0</v>
      </c>
      <c r="AH314" s="25">
        <f t="shared" si="139"/>
        <v>0</v>
      </c>
      <c r="AI314" s="25">
        <f t="shared" si="140"/>
        <v>0</v>
      </c>
      <c r="AJ314" s="25">
        <f t="shared" si="141"/>
        <v>0</v>
      </c>
      <c r="AK314" s="25">
        <f t="shared" si="142"/>
        <v>0</v>
      </c>
      <c r="AL314" s="25">
        <f t="shared" si="143"/>
        <v>0</v>
      </c>
      <c r="AM314" s="25">
        <f t="shared" si="144"/>
        <v>0</v>
      </c>
    </row>
    <row r="315" spans="1:39" x14ac:dyDescent="0.3">
      <c r="A315" s="4">
        <f t="shared" si="149"/>
        <v>306</v>
      </c>
      <c r="B315">
        <v>599.79633807844596</v>
      </c>
      <c r="C315" s="5">
        <f t="shared" si="125"/>
        <v>209</v>
      </c>
      <c r="D315" s="6">
        <f t="shared" si="145"/>
        <v>6.4000000000000085E-2</v>
      </c>
      <c r="E315" s="7">
        <f t="shared" si="126"/>
        <v>4258174.1755054351</v>
      </c>
      <c r="F315" s="7">
        <f t="shared" si="127"/>
        <v>1728101.6108065727</v>
      </c>
      <c r="G315" s="7">
        <f t="shared" si="128"/>
        <v>0</v>
      </c>
      <c r="H315" s="7">
        <f t="shared" si="155"/>
        <v>100000</v>
      </c>
      <c r="I315" s="7">
        <f t="shared" si="129"/>
        <v>1728101.6108065727</v>
      </c>
      <c r="J315" s="14"/>
      <c r="K315" s="18"/>
      <c r="L315" s="7">
        <f t="shared" si="130"/>
        <v>0</v>
      </c>
      <c r="M315" s="7">
        <f t="shared" si="131"/>
        <v>0</v>
      </c>
      <c r="N315" s="14"/>
      <c r="O315" s="13"/>
      <c r="P315" s="7">
        <f t="shared" si="132"/>
        <v>1461577.8967856313</v>
      </c>
      <c r="Q315" s="12">
        <f t="shared" si="150"/>
        <v>305</v>
      </c>
      <c r="R315" s="9">
        <v>599.79633807844596</v>
      </c>
      <c r="S315" s="11">
        <f t="shared" si="153"/>
        <v>6.4000000000000085E-2</v>
      </c>
      <c r="T315" s="10">
        <f t="shared" si="146"/>
        <v>10557126.098038709</v>
      </c>
      <c r="U315" s="10">
        <f t="shared" si="154"/>
        <v>20109506.839282252</v>
      </c>
      <c r="V315" s="10">
        <f t="shared" si="147"/>
        <v>1000</v>
      </c>
      <c r="W315" s="10">
        <f t="shared" si="148"/>
        <v>799105.61333534098</v>
      </c>
      <c r="X315" s="9">
        <f t="shared" si="133"/>
        <v>1.6672325863203459</v>
      </c>
      <c r="Y315" s="9">
        <f t="shared" si="151"/>
        <v>33528.892329869574</v>
      </c>
      <c r="AA315" s="10">
        <f t="shared" si="134"/>
        <v>7542.4257517795395</v>
      </c>
      <c r="AB315" s="10">
        <f t="shared" si="152"/>
        <v>2307982.2800445347</v>
      </c>
      <c r="AC315" s="23"/>
      <c r="AD315" s="25">
        <f t="shared" si="135"/>
        <v>-7542.4257517795395</v>
      </c>
      <c r="AE315" s="25">
        <f t="shared" si="136"/>
        <v>-7542.4257517795395</v>
      </c>
      <c r="AF315" s="25">
        <f t="shared" si="137"/>
        <v>0</v>
      </c>
      <c r="AG315" s="25">
        <f t="shared" si="138"/>
        <v>0</v>
      </c>
      <c r="AH315" s="25">
        <f t="shared" si="139"/>
        <v>0</v>
      </c>
      <c r="AI315" s="25">
        <f t="shared" si="140"/>
        <v>0</v>
      </c>
      <c r="AJ315" s="25">
        <f t="shared" si="141"/>
        <v>0</v>
      </c>
      <c r="AK315" s="25">
        <f t="shared" si="142"/>
        <v>0</v>
      </c>
      <c r="AL315" s="25">
        <f t="shared" si="143"/>
        <v>0</v>
      </c>
      <c r="AM315" s="25">
        <f t="shared" si="144"/>
        <v>0</v>
      </c>
    </row>
    <row r="316" spans="1:39" x14ac:dyDescent="0.3">
      <c r="A316" s="4">
        <f t="shared" si="149"/>
        <v>307</v>
      </c>
      <c r="B316">
        <v>624.38798793966214</v>
      </c>
      <c r="C316" s="5">
        <f t="shared" si="125"/>
        <v>210</v>
      </c>
      <c r="D316" s="6">
        <f t="shared" si="145"/>
        <v>4.0999999999999828E-2</v>
      </c>
      <c r="E316" s="7">
        <f t="shared" si="126"/>
        <v>4301264.2396010254</v>
      </c>
      <c r="F316" s="7">
        <f t="shared" si="127"/>
        <v>1798953.7768496422</v>
      </c>
      <c r="G316" s="7">
        <f t="shared" si="128"/>
        <v>0</v>
      </c>
      <c r="H316" s="7">
        <f t="shared" si="155"/>
        <v>100000</v>
      </c>
      <c r="I316" s="7">
        <f t="shared" si="129"/>
        <v>1798953.7768496422</v>
      </c>
      <c r="J316" s="14"/>
      <c r="K316" s="18"/>
      <c r="L316" s="7">
        <f t="shared" si="130"/>
        <v>0</v>
      </c>
      <c r="M316" s="7">
        <f t="shared" si="131"/>
        <v>0</v>
      </c>
      <c r="N316" s="14"/>
      <c r="O316" s="13"/>
      <c r="P316" s="7">
        <f t="shared" si="132"/>
        <v>1521502.590553842</v>
      </c>
      <c r="Q316" s="12">
        <f t="shared" si="150"/>
        <v>306</v>
      </c>
      <c r="R316" s="9">
        <v>624.38798793966214</v>
      </c>
      <c r="S316" s="11">
        <f t="shared" si="153"/>
        <v>4.0999999999999828E-2</v>
      </c>
      <c r="T316" s="10">
        <f t="shared" si="146"/>
        <v>10652707.428155411</v>
      </c>
      <c r="U316" s="10">
        <f t="shared" si="154"/>
        <v>20935037.619692821</v>
      </c>
      <c r="V316" s="10">
        <f t="shared" si="147"/>
        <v>1000</v>
      </c>
      <c r="W316" s="10">
        <f t="shared" si="148"/>
        <v>800105.61333534098</v>
      </c>
      <c r="X316" s="9">
        <f t="shared" si="133"/>
        <v>1.6015682865709377</v>
      </c>
      <c r="Y316" s="9">
        <f t="shared" si="151"/>
        <v>33530.493898156143</v>
      </c>
      <c r="AA316" s="10">
        <f t="shared" si="134"/>
        <v>7542.4257517795395</v>
      </c>
      <c r="AB316" s="10">
        <f t="shared" si="152"/>
        <v>2315524.7057963144</v>
      </c>
      <c r="AC316" s="23"/>
      <c r="AD316" s="25">
        <f t="shared" si="135"/>
        <v>-7542.4257517795395</v>
      </c>
      <c r="AE316" s="25">
        <f t="shared" si="136"/>
        <v>-7542.4257517795395</v>
      </c>
      <c r="AF316" s="25">
        <f t="shared" si="137"/>
        <v>0</v>
      </c>
      <c r="AG316" s="25">
        <f t="shared" si="138"/>
        <v>0</v>
      </c>
      <c r="AH316" s="25">
        <f t="shared" si="139"/>
        <v>0</v>
      </c>
      <c r="AI316" s="25">
        <f t="shared" si="140"/>
        <v>0</v>
      </c>
      <c r="AJ316" s="25">
        <f t="shared" si="141"/>
        <v>0</v>
      </c>
      <c r="AK316" s="25">
        <f t="shared" si="142"/>
        <v>0</v>
      </c>
      <c r="AL316" s="25">
        <f t="shared" si="143"/>
        <v>0</v>
      </c>
      <c r="AM316" s="25">
        <f t="shared" si="144"/>
        <v>0</v>
      </c>
    </row>
    <row r="317" spans="1:39" x14ac:dyDescent="0.3">
      <c r="A317" s="4">
        <f t="shared" si="149"/>
        <v>308</v>
      </c>
      <c r="B317">
        <v>643.74401556579164</v>
      </c>
      <c r="C317" s="5">
        <f t="shared" si="125"/>
        <v>211</v>
      </c>
      <c r="D317" s="6">
        <f t="shared" si="145"/>
        <v>3.0999999999999962E-2</v>
      </c>
      <c r="E317" s="7">
        <f t="shared" si="126"/>
        <v>4344713.387564077</v>
      </c>
      <c r="F317" s="7">
        <f t="shared" si="127"/>
        <v>1854721.3439319809</v>
      </c>
      <c r="G317" s="7">
        <f t="shared" si="128"/>
        <v>0</v>
      </c>
      <c r="H317" s="7">
        <f t="shared" si="155"/>
        <v>100000</v>
      </c>
      <c r="I317" s="7">
        <f t="shared" si="129"/>
        <v>1854721.3439319809</v>
      </c>
      <c r="J317" s="14"/>
      <c r="K317" s="18"/>
      <c r="L317" s="7">
        <f t="shared" si="130"/>
        <v>0</v>
      </c>
      <c r="M317" s="7">
        <f t="shared" si="131"/>
        <v>0</v>
      </c>
      <c r="N317" s="14"/>
      <c r="O317" s="13"/>
      <c r="P317" s="7">
        <f t="shared" si="132"/>
        <v>1568669.1708610109</v>
      </c>
      <c r="Q317" s="12">
        <f t="shared" si="150"/>
        <v>307</v>
      </c>
      <c r="R317" s="9">
        <v>643.74401556579164</v>
      </c>
      <c r="S317" s="11">
        <f t="shared" si="153"/>
        <v>3.0999999999999962E-2</v>
      </c>
      <c r="T317" s="10">
        <f t="shared" si="146"/>
        <v>10749085.269356417</v>
      </c>
      <c r="U317" s="10">
        <f t="shared" si="154"/>
        <v>21585054.785903297</v>
      </c>
      <c r="V317" s="10">
        <f t="shared" si="147"/>
        <v>1000</v>
      </c>
      <c r="W317" s="10">
        <f t="shared" si="148"/>
        <v>801105.61333534098</v>
      </c>
      <c r="X317" s="9">
        <f t="shared" si="133"/>
        <v>1.5534124990988727</v>
      </c>
      <c r="Y317" s="9">
        <f t="shared" si="151"/>
        <v>33532.047310655238</v>
      </c>
      <c r="AA317" s="10">
        <f t="shared" si="134"/>
        <v>7542.4257517795395</v>
      </c>
      <c r="AB317" s="10">
        <f t="shared" si="152"/>
        <v>2323067.1315480941</v>
      </c>
      <c r="AC317" s="23"/>
      <c r="AD317" s="25">
        <f t="shared" si="135"/>
        <v>-7542.4257517795395</v>
      </c>
      <c r="AE317" s="25">
        <f t="shared" si="136"/>
        <v>-7542.4257517795395</v>
      </c>
      <c r="AF317" s="25">
        <f t="shared" si="137"/>
        <v>0</v>
      </c>
      <c r="AG317" s="25">
        <f t="shared" si="138"/>
        <v>0</v>
      </c>
      <c r="AH317" s="25">
        <f t="shared" si="139"/>
        <v>0</v>
      </c>
      <c r="AI317" s="25">
        <f t="shared" si="140"/>
        <v>0</v>
      </c>
      <c r="AJ317" s="25">
        <f t="shared" si="141"/>
        <v>0</v>
      </c>
      <c r="AK317" s="25">
        <f t="shared" si="142"/>
        <v>0</v>
      </c>
      <c r="AL317" s="25">
        <f t="shared" si="143"/>
        <v>0</v>
      </c>
      <c r="AM317" s="25">
        <f t="shared" si="144"/>
        <v>0</v>
      </c>
    </row>
    <row r="318" spans="1:39" x14ac:dyDescent="0.3">
      <c r="A318" s="4">
        <f t="shared" si="149"/>
        <v>309</v>
      </c>
      <c r="B318">
        <v>702.32472098227868</v>
      </c>
      <c r="C318" s="5">
        <f t="shared" si="125"/>
        <v>212</v>
      </c>
      <c r="D318" s="6">
        <f t="shared" si="145"/>
        <v>9.0999999999999998E-2</v>
      </c>
      <c r="E318" s="7">
        <f t="shared" si="126"/>
        <v>4388524.6117601544</v>
      </c>
      <c r="F318" s="7">
        <f t="shared" si="127"/>
        <v>2023500.9862297911</v>
      </c>
      <c r="G318" s="7">
        <f t="shared" si="128"/>
        <v>0</v>
      </c>
      <c r="H318" s="7">
        <f t="shared" si="155"/>
        <v>100000</v>
      </c>
      <c r="I318" s="7">
        <f t="shared" si="129"/>
        <v>2023500.9862297911</v>
      </c>
      <c r="J318" s="14"/>
      <c r="K318" s="18"/>
      <c r="L318" s="7">
        <f t="shared" si="130"/>
        <v>0</v>
      </c>
      <c r="M318" s="7">
        <f t="shared" si="131"/>
        <v>0</v>
      </c>
      <c r="N318" s="14"/>
      <c r="O318" s="13"/>
      <c r="P318" s="7">
        <f t="shared" si="132"/>
        <v>1711418.0654093628</v>
      </c>
      <c r="Q318" s="12">
        <f t="shared" si="150"/>
        <v>308</v>
      </c>
      <c r="R318" s="9">
        <v>702.32472098227868</v>
      </c>
      <c r="S318" s="11">
        <f t="shared" si="153"/>
        <v>9.0999999999999998E-2</v>
      </c>
      <c r="T318" s="10">
        <f t="shared" si="146"/>
        <v>10846266.259234097</v>
      </c>
      <c r="U318" s="10">
        <f t="shared" si="154"/>
        <v>23550385.771420497</v>
      </c>
      <c r="V318" s="10">
        <f t="shared" si="147"/>
        <v>1000</v>
      </c>
      <c r="W318" s="10">
        <f t="shared" si="148"/>
        <v>802105.61333534098</v>
      </c>
      <c r="X318" s="9">
        <f t="shared" si="133"/>
        <v>1.423842803940305</v>
      </c>
      <c r="Y318" s="9">
        <f t="shared" si="151"/>
        <v>33533.471153459177</v>
      </c>
      <c r="AA318" s="10">
        <f t="shared" si="134"/>
        <v>7542.4257517795395</v>
      </c>
      <c r="AB318" s="10">
        <f t="shared" si="152"/>
        <v>2330609.5572998738</v>
      </c>
      <c r="AC318" s="23"/>
      <c r="AD318" s="25">
        <f t="shared" si="135"/>
        <v>-7542.4257517795395</v>
      </c>
      <c r="AE318" s="25">
        <f t="shared" si="136"/>
        <v>-7542.4257517795395</v>
      </c>
      <c r="AF318" s="25">
        <f t="shared" si="137"/>
        <v>0</v>
      </c>
      <c r="AG318" s="25">
        <f t="shared" si="138"/>
        <v>0</v>
      </c>
      <c r="AH318" s="25">
        <f t="shared" si="139"/>
        <v>0</v>
      </c>
      <c r="AI318" s="25">
        <f t="shared" si="140"/>
        <v>0</v>
      </c>
      <c r="AJ318" s="25">
        <f t="shared" si="141"/>
        <v>0</v>
      </c>
      <c r="AK318" s="25">
        <f t="shared" si="142"/>
        <v>0</v>
      </c>
      <c r="AL318" s="25">
        <f t="shared" si="143"/>
        <v>0</v>
      </c>
      <c r="AM318" s="25">
        <f t="shared" si="144"/>
        <v>0</v>
      </c>
    </row>
    <row r="319" spans="1:39" x14ac:dyDescent="0.3">
      <c r="A319" s="4">
        <f t="shared" si="149"/>
        <v>310</v>
      </c>
      <c r="B319">
        <v>639.81782081485585</v>
      </c>
      <c r="C319" s="5">
        <f t="shared" si="125"/>
        <v>213</v>
      </c>
      <c r="D319" s="6">
        <f t="shared" si="145"/>
        <v>-8.9000000000000037E-2</v>
      </c>
      <c r="E319" s="7">
        <f t="shared" si="126"/>
        <v>4432700.9294912005</v>
      </c>
      <c r="F319" s="7">
        <f t="shared" si="127"/>
        <v>1843409.3984553395</v>
      </c>
      <c r="G319" s="7">
        <f t="shared" si="128"/>
        <v>0</v>
      </c>
      <c r="H319" s="7">
        <f t="shared" si="155"/>
        <v>100000</v>
      </c>
      <c r="I319" s="7">
        <f t="shared" si="129"/>
        <v>1843409.3984553395</v>
      </c>
      <c r="J319" s="14"/>
      <c r="K319" s="18"/>
      <c r="L319" s="7">
        <f t="shared" si="130"/>
        <v>0</v>
      </c>
      <c r="M319" s="7">
        <f t="shared" si="131"/>
        <v>0</v>
      </c>
      <c r="N319" s="14"/>
      <c r="O319" s="13"/>
      <c r="P319" s="7">
        <f t="shared" si="132"/>
        <v>1559101.8575879293</v>
      </c>
      <c r="Q319" s="12">
        <f t="shared" si="150"/>
        <v>309</v>
      </c>
      <c r="R319" s="9">
        <v>639.81782081485585</v>
      </c>
      <c r="S319" s="11">
        <f t="shared" si="153"/>
        <v>-8.9000000000000037E-2</v>
      </c>
      <c r="T319" s="10">
        <f t="shared" si="146"/>
        <v>10944257.09069409</v>
      </c>
      <c r="U319" s="10">
        <f t="shared" si="154"/>
        <v>21455312.437764071</v>
      </c>
      <c r="V319" s="10">
        <f t="shared" si="147"/>
        <v>1000</v>
      </c>
      <c r="W319" s="10">
        <f t="shared" si="148"/>
        <v>803105.61333534098</v>
      </c>
      <c r="X319" s="9">
        <f t="shared" si="133"/>
        <v>1.5629449000442426</v>
      </c>
      <c r="Y319" s="9">
        <f t="shared" si="151"/>
        <v>33535.034098359218</v>
      </c>
      <c r="AA319" s="10">
        <f t="shared" si="134"/>
        <v>7542.4257517795395</v>
      </c>
      <c r="AB319" s="10">
        <f t="shared" si="152"/>
        <v>2338151.9830516535</v>
      </c>
      <c r="AC319" s="23"/>
      <c r="AD319" s="25">
        <f t="shared" si="135"/>
        <v>-7542.4257517795395</v>
      </c>
      <c r="AE319" s="25">
        <f t="shared" si="136"/>
        <v>-7542.4257517795395</v>
      </c>
      <c r="AF319" s="25">
        <f t="shared" si="137"/>
        <v>0</v>
      </c>
      <c r="AG319" s="25">
        <f t="shared" si="138"/>
        <v>0</v>
      </c>
      <c r="AH319" s="25">
        <f t="shared" si="139"/>
        <v>0</v>
      </c>
      <c r="AI319" s="25">
        <f t="shared" si="140"/>
        <v>0</v>
      </c>
      <c r="AJ319" s="25">
        <f t="shared" si="141"/>
        <v>0</v>
      </c>
      <c r="AK319" s="25">
        <f t="shared" si="142"/>
        <v>0</v>
      </c>
      <c r="AL319" s="25">
        <f t="shared" si="143"/>
        <v>0</v>
      </c>
      <c r="AM319" s="25">
        <f t="shared" si="144"/>
        <v>0</v>
      </c>
    </row>
    <row r="320" spans="1:39" x14ac:dyDescent="0.3">
      <c r="A320" s="4">
        <f t="shared" si="149"/>
        <v>311</v>
      </c>
      <c r="B320">
        <v>715.9561414918237</v>
      </c>
      <c r="C320" s="5">
        <f t="shared" si="125"/>
        <v>214</v>
      </c>
      <c r="D320" s="6">
        <f t="shared" si="145"/>
        <v>0.11900000000000001</v>
      </c>
      <c r="E320" s="7">
        <f t="shared" si="126"/>
        <v>4477245.3832033398</v>
      </c>
      <c r="F320" s="7">
        <f t="shared" si="127"/>
        <v>2062775.1168715248</v>
      </c>
      <c r="G320" s="7">
        <f t="shared" si="128"/>
        <v>0</v>
      </c>
      <c r="H320" s="7">
        <f t="shared" si="155"/>
        <v>100000</v>
      </c>
      <c r="I320" s="7">
        <f t="shared" si="129"/>
        <v>2062775.1168715248</v>
      </c>
      <c r="J320" s="14"/>
      <c r="K320" s="18"/>
      <c r="L320" s="7">
        <f t="shared" si="130"/>
        <v>0</v>
      </c>
      <c r="M320" s="7">
        <f t="shared" si="131"/>
        <v>0</v>
      </c>
      <c r="N320" s="14"/>
      <c r="O320" s="13"/>
      <c r="P320" s="7">
        <f t="shared" si="132"/>
        <v>1744634.978640893</v>
      </c>
      <c r="Q320" s="12">
        <f t="shared" si="150"/>
        <v>310</v>
      </c>
      <c r="R320" s="9">
        <v>715.9561414918237</v>
      </c>
      <c r="S320" s="11">
        <f t="shared" si="153"/>
        <v>0.11900000000000001</v>
      </c>
      <c r="T320" s="10">
        <f t="shared" si="146"/>
        <v>11043064.512416255</v>
      </c>
      <c r="U320" s="10">
        <f t="shared" si="154"/>
        <v>24009613.617857996</v>
      </c>
      <c r="V320" s="10">
        <f t="shared" si="147"/>
        <v>1000</v>
      </c>
      <c r="W320" s="10">
        <f t="shared" si="148"/>
        <v>804105.61333534098</v>
      </c>
      <c r="X320" s="9">
        <f t="shared" si="133"/>
        <v>1.3967336014693856</v>
      </c>
      <c r="Y320" s="9">
        <f t="shared" si="151"/>
        <v>33536.430831960686</v>
      </c>
      <c r="AA320" s="10">
        <f t="shared" si="134"/>
        <v>7542.4257517795395</v>
      </c>
      <c r="AB320" s="10">
        <f t="shared" si="152"/>
        <v>2345694.4088034332</v>
      </c>
      <c r="AC320" s="23"/>
      <c r="AD320" s="25">
        <f t="shared" si="135"/>
        <v>-7542.4257517795395</v>
      </c>
      <c r="AE320" s="25">
        <f t="shared" si="136"/>
        <v>-7542.4257517795395</v>
      </c>
      <c r="AF320" s="25">
        <f t="shared" si="137"/>
        <v>0</v>
      </c>
      <c r="AG320" s="25">
        <f t="shared" si="138"/>
        <v>0</v>
      </c>
      <c r="AH320" s="25">
        <f t="shared" si="139"/>
        <v>0</v>
      </c>
      <c r="AI320" s="25">
        <f t="shared" si="140"/>
        <v>0</v>
      </c>
      <c r="AJ320" s="25">
        <f t="shared" si="141"/>
        <v>0</v>
      </c>
      <c r="AK320" s="25">
        <f t="shared" si="142"/>
        <v>0</v>
      </c>
      <c r="AL320" s="25">
        <f t="shared" si="143"/>
        <v>0</v>
      </c>
      <c r="AM320" s="25">
        <f t="shared" si="144"/>
        <v>0</v>
      </c>
    </row>
    <row r="321" spans="1:39" x14ac:dyDescent="0.3">
      <c r="A321" s="4">
        <f t="shared" si="149"/>
        <v>312</v>
      </c>
      <c r="B321">
        <v>765.35711525475949</v>
      </c>
      <c r="C321" s="5">
        <f t="shared" si="125"/>
        <v>215</v>
      </c>
      <c r="D321" s="6">
        <f t="shared" si="145"/>
        <v>6.8999999999999936E-2</v>
      </c>
      <c r="E321" s="7">
        <f t="shared" si="126"/>
        <v>4522161.0406964095</v>
      </c>
      <c r="F321" s="7">
        <f t="shared" si="127"/>
        <v>2205106.5999356601</v>
      </c>
      <c r="G321" s="7">
        <f t="shared" si="128"/>
        <v>0</v>
      </c>
      <c r="H321" s="7">
        <f t="shared" si="155"/>
        <v>100000</v>
      </c>
      <c r="I321" s="7">
        <f t="shared" si="129"/>
        <v>2205106.5999356601</v>
      </c>
      <c r="J321" s="14"/>
      <c r="K321" s="18"/>
      <c r="L321" s="7">
        <f t="shared" si="130"/>
        <v>0</v>
      </c>
      <c r="M321" s="7">
        <f t="shared" si="131"/>
        <v>0</v>
      </c>
      <c r="N321" s="14"/>
      <c r="O321" s="13"/>
      <c r="P321" s="7">
        <f t="shared" si="132"/>
        <v>1865014.7921671146</v>
      </c>
      <c r="Q321" s="12">
        <f t="shared" si="150"/>
        <v>311</v>
      </c>
      <c r="R321" s="9">
        <v>765.35711525475949</v>
      </c>
      <c r="S321" s="11">
        <f t="shared" si="153"/>
        <v>6.8999999999999936E-2</v>
      </c>
      <c r="T321" s="10">
        <f t="shared" si="146"/>
        <v>11142695.329319431</v>
      </c>
      <c r="U321" s="10">
        <f t="shared" si="154"/>
        <v>25667345.957490198</v>
      </c>
      <c r="V321" s="10">
        <f t="shared" si="147"/>
        <v>1000</v>
      </c>
      <c r="W321" s="10">
        <f t="shared" si="148"/>
        <v>805105.61333534098</v>
      </c>
      <c r="X321" s="9">
        <f t="shared" si="133"/>
        <v>1.3065796084839905</v>
      </c>
      <c r="Y321" s="9">
        <f t="shared" si="151"/>
        <v>33537.737411569171</v>
      </c>
      <c r="AA321" s="10">
        <f t="shared" si="134"/>
        <v>7542.4257517795395</v>
      </c>
      <c r="AB321" s="10">
        <f t="shared" si="152"/>
        <v>2353236.8345552129</v>
      </c>
      <c r="AC321" s="23"/>
      <c r="AD321" s="25">
        <f t="shared" si="135"/>
        <v>-7542.4257517795395</v>
      </c>
      <c r="AE321" s="25">
        <f t="shared" si="136"/>
        <v>-7542.4257517795395</v>
      </c>
      <c r="AF321" s="25">
        <f t="shared" si="137"/>
        <v>0</v>
      </c>
      <c r="AG321" s="25">
        <f t="shared" si="138"/>
        <v>0</v>
      </c>
      <c r="AH321" s="25">
        <f t="shared" si="139"/>
        <v>0</v>
      </c>
      <c r="AI321" s="25">
        <f t="shared" si="140"/>
        <v>0</v>
      </c>
      <c r="AJ321" s="25">
        <f t="shared" si="141"/>
        <v>0</v>
      </c>
      <c r="AK321" s="25">
        <f t="shared" si="142"/>
        <v>0</v>
      </c>
      <c r="AL321" s="25">
        <f t="shared" si="143"/>
        <v>0</v>
      </c>
      <c r="AM321" s="25">
        <f t="shared" si="144"/>
        <v>0</v>
      </c>
    </row>
    <row r="322" spans="1:39" x14ac:dyDescent="0.3">
      <c r="A322" s="4">
        <f t="shared" si="149"/>
        <v>313</v>
      </c>
      <c r="B322">
        <v>808.21711370902608</v>
      </c>
      <c r="C322" s="5">
        <f t="shared" si="125"/>
        <v>216</v>
      </c>
      <c r="D322" s="6">
        <f t="shared" si="145"/>
        <v>5.6000000000000071E-2</v>
      </c>
      <c r="E322" s="7">
        <f t="shared" si="126"/>
        <v>4567450.9953352567</v>
      </c>
      <c r="F322" s="7">
        <f t="shared" si="127"/>
        <v>2328592.5695320573</v>
      </c>
      <c r="G322" s="7">
        <f t="shared" si="128"/>
        <v>0</v>
      </c>
      <c r="H322" s="7">
        <f t="shared" si="155"/>
        <v>100000</v>
      </c>
      <c r="I322" s="7">
        <f t="shared" si="129"/>
        <v>2328592.5695320573</v>
      </c>
      <c r="J322" s="14"/>
      <c r="K322" s="18"/>
      <c r="L322" s="7">
        <f t="shared" si="130"/>
        <v>0</v>
      </c>
      <c r="M322" s="7">
        <f t="shared" si="131"/>
        <v>0</v>
      </c>
      <c r="N322" s="14"/>
      <c r="O322" s="13"/>
      <c r="P322" s="7">
        <f t="shared" si="132"/>
        <v>1969455.6205284731</v>
      </c>
      <c r="Q322" s="12">
        <f t="shared" si="150"/>
        <v>312</v>
      </c>
      <c r="R322" s="9">
        <v>808.21711370902608</v>
      </c>
      <c r="S322" s="11">
        <f t="shared" si="153"/>
        <v>5.6000000000000071E-2</v>
      </c>
      <c r="T322" s="10">
        <f t="shared" si="146"/>
        <v>11243156.403030137</v>
      </c>
      <c r="U322" s="10">
        <f t="shared" si="154"/>
        <v>27105773.33110965</v>
      </c>
      <c r="V322" s="10">
        <f t="shared" si="147"/>
        <v>1000</v>
      </c>
      <c r="W322" s="10">
        <f t="shared" si="148"/>
        <v>806105.61333534098</v>
      </c>
      <c r="X322" s="9">
        <f t="shared" si="133"/>
        <v>1.2372912959128697</v>
      </c>
      <c r="Y322" s="9">
        <f t="shared" si="151"/>
        <v>33538.974702865082</v>
      </c>
      <c r="AA322" s="10">
        <f t="shared" si="134"/>
        <v>7542.4257517795395</v>
      </c>
      <c r="AB322" s="10">
        <f t="shared" si="152"/>
        <v>2360779.2603069926</v>
      </c>
      <c r="AC322" s="23"/>
      <c r="AD322" s="25">
        <f t="shared" si="135"/>
        <v>-7542.4257517795395</v>
      </c>
      <c r="AE322" s="25">
        <f t="shared" si="136"/>
        <v>-7542.4257517795395</v>
      </c>
      <c r="AF322" s="25">
        <f t="shared" si="137"/>
        <v>0</v>
      </c>
      <c r="AG322" s="25">
        <f t="shared" si="138"/>
        <v>0</v>
      </c>
      <c r="AH322" s="25">
        <f t="shared" si="139"/>
        <v>0</v>
      </c>
      <c r="AI322" s="25">
        <f t="shared" si="140"/>
        <v>0</v>
      </c>
      <c r="AJ322" s="25">
        <f t="shared" si="141"/>
        <v>0</v>
      </c>
      <c r="AK322" s="25">
        <f t="shared" si="142"/>
        <v>0</v>
      </c>
      <c r="AL322" s="25">
        <f t="shared" si="143"/>
        <v>0</v>
      </c>
      <c r="AM322" s="25">
        <f t="shared" si="144"/>
        <v>0</v>
      </c>
    </row>
    <row r="323" spans="1:39" x14ac:dyDescent="0.3">
      <c r="A323" s="4">
        <f t="shared" si="149"/>
        <v>314</v>
      </c>
      <c r="B323">
        <v>828.42254155175169</v>
      </c>
      <c r="C323" s="5">
        <f t="shared" si="125"/>
        <v>217</v>
      </c>
      <c r="D323" s="6">
        <f t="shared" si="145"/>
        <v>2.4999999999999949E-2</v>
      </c>
      <c r="E323" s="7">
        <f t="shared" si="126"/>
        <v>4613118.3662627628</v>
      </c>
      <c r="F323" s="7">
        <f t="shared" si="127"/>
        <v>2386807.3837703583</v>
      </c>
      <c r="G323" s="7">
        <f t="shared" si="128"/>
        <v>0</v>
      </c>
      <c r="H323" s="7">
        <f t="shared" si="155"/>
        <v>100000</v>
      </c>
      <c r="I323" s="7">
        <f t="shared" si="129"/>
        <v>2386807.3837703583</v>
      </c>
      <c r="J323" s="14"/>
      <c r="K323" s="18"/>
      <c r="L323" s="7">
        <f t="shared" si="130"/>
        <v>0</v>
      </c>
      <c r="M323" s="7">
        <f t="shared" si="131"/>
        <v>0</v>
      </c>
      <c r="N323" s="14"/>
      <c r="O323" s="13"/>
      <c r="P323" s="7">
        <f t="shared" si="132"/>
        <v>2018692.0110416848</v>
      </c>
      <c r="Q323" s="12">
        <f t="shared" si="150"/>
        <v>313</v>
      </c>
      <c r="R323" s="9">
        <v>828.42254155175169</v>
      </c>
      <c r="S323" s="11">
        <f t="shared" si="153"/>
        <v>2.4999999999999949E-2</v>
      </c>
      <c r="T323" s="10">
        <f t="shared" si="146"/>
        <v>11344454.652355099</v>
      </c>
      <c r="U323" s="10">
        <f t="shared" si="154"/>
        <v>27784442.66438739</v>
      </c>
      <c r="V323" s="10">
        <f t="shared" si="147"/>
        <v>1000</v>
      </c>
      <c r="W323" s="10">
        <f t="shared" si="148"/>
        <v>807105.61333534098</v>
      </c>
      <c r="X323" s="9">
        <f t="shared" si="133"/>
        <v>1.2071134594271899</v>
      </c>
      <c r="Y323" s="9">
        <f t="shared" si="151"/>
        <v>33540.181816324512</v>
      </c>
      <c r="AA323" s="10">
        <f t="shared" si="134"/>
        <v>7542.4257517795395</v>
      </c>
      <c r="AB323" s="10">
        <f t="shared" si="152"/>
        <v>2368321.6860587723</v>
      </c>
      <c r="AC323" s="23"/>
      <c r="AD323" s="25">
        <f t="shared" si="135"/>
        <v>-7542.4257517795395</v>
      </c>
      <c r="AE323" s="25">
        <f t="shared" si="136"/>
        <v>-7542.4257517795395</v>
      </c>
      <c r="AF323" s="25">
        <f t="shared" si="137"/>
        <v>0</v>
      </c>
      <c r="AG323" s="25">
        <f t="shared" si="138"/>
        <v>0</v>
      </c>
      <c r="AH323" s="25">
        <f t="shared" si="139"/>
        <v>0</v>
      </c>
      <c r="AI323" s="25">
        <f t="shared" si="140"/>
        <v>0</v>
      </c>
      <c r="AJ323" s="25">
        <f t="shared" si="141"/>
        <v>0</v>
      </c>
      <c r="AK323" s="25">
        <f t="shared" si="142"/>
        <v>0</v>
      </c>
      <c r="AL323" s="25">
        <f t="shared" si="143"/>
        <v>0</v>
      </c>
      <c r="AM323" s="25">
        <f t="shared" si="144"/>
        <v>0</v>
      </c>
    </row>
    <row r="324" spans="1:39" x14ac:dyDescent="0.3">
      <c r="A324" s="4">
        <f t="shared" si="149"/>
        <v>315</v>
      </c>
      <c r="B324">
        <v>917.06375349778909</v>
      </c>
      <c r="C324" s="5">
        <f t="shared" si="125"/>
        <v>218</v>
      </c>
      <c r="D324" s="6">
        <f t="shared" si="145"/>
        <v>0.10699999999999997</v>
      </c>
      <c r="E324" s="7">
        <f t="shared" si="126"/>
        <v>4659166.2986146621</v>
      </c>
      <c r="F324" s="7">
        <f t="shared" si="127"/>
        <v>2642195.7738337866</v>
      </c>
      <c r="G324" s="7">
        <f t="shared" si="128"/>
        <v>0</v>
      </c>
      <c r="H324" s="7">
        <f t="shared" si="155"/>
        <v>100000</v>
      </c>
      <c r="I324" s="7">
        <f t="shared" si="129"/>
        <v>2642195.7738337866</v>
      </c>
      <c r="J324" s="14"/>
      <c r="K324" s="18"/>
      <c r="L324" s="7">
        <f t="shared" si="130"/>
        <v>0</v>
      </c>
      <c r="M324" s="7">
        <f t="shared" si="131"/>
        <v>0</v>
      </c>
      <c r="N324" s="14"/>
      <c r="O324" s="13"/>
      <c r="P324" s="7">
        <f t="shared" si="132"/>
        <v>2234692.0562231452</v>
      </c>
      <c r="Q324" s="12">
        <f t="shared" si="150"/>
        <v>314</v>
      </c>
      <c r="R324" s="9">
        <v>917.06375349778909</v>
      </c>
      <c r="S324" s="11">
        <f t="shared" si="153"/>
        <v>0.10699999999999997</v>
      </c>
      <c r="T324" s="10">
        <f t="shared" si="146"/>
        <v>11446597.05375777</v>
      </c>
      <c r="U324" s="10">
        <f t="shared" si="154"/>
        <v>30758485.02947684</v>
      </c>
      <c r="V324" s="10">
        <f t="shared" si="147"/>
        <v>1000</v>
      </c>
      <c r="W324" s="10">
        <f t="shared" si="148"/>
        <v>808105.61333534098</v>
      </c>
      <c r="X324" s="9">
        <f t="shared" si="133"/>
        <v>1.0904367293831887</v>
      </c>
      <c r="Y324" s="9">
        <f t="shared" si="151"/>
        <v>33541.272253053896</v>
      </c>
      <c r="AA324" s="10">
        <f t="shared" si="134"/>
        <v>7542.4257517795395</v>
      </c>
      <c r="AB324" s="10">
        <f t="shared" si="152"/>
        <v>2375864.111810552</v>
      </c>
      <c r="AC324" s="23"/>
      <c r="AD324" s="25">
        <f t="shared" si="135"/>
        <v>-7542.4257517795395</v>
      </c>
      <c r="AE324" s="25">
        <f t="shared" si="136"/>
        <v>-7542.4257517795395</v>
      </c>
      <c r="AF324" s="25">
        <f t="shared" si="137"/>
        <v>0</v>
      </c>
      <c r="AG324" s="25">
        <f t="shared" si="138"/>
        <v>0</v>
      </c>
      <c r="AH324" s="25">
        <f t="shared" si="139"/>
        <v>0</v>
      </c>
      <c r="AI324" s="25">
        <f t="shared" si="140"/>
        <v>0</v>
      </c>
      <c r="AJ324" s="25">
        <f t="shared" si="141"/>
        <v>0</v>
      </c>
      <c r="AK324" s="25">
        <f t="shared" si="142"/>
        <v>0</v>
      </c>
      <c r="AL324" s="25">
        <f t="shared" si="143"/>
        <v>0</v>
      </c>
      <c r="AM324" s="25">
        <f t="shared" si="144"/>
        <v>0</v>
      </c>
    </row>
    <row r="325" spans="1:39" x14ac:dyDescent="0.3">
      <c r="A325" s="4">
        <f t="shared" si="149"/>
        <v>316</v>
      </c>
      <c r="B325">
        <v>959.24868615868741</v>
      </c>
      <c r="C325" s="5">
        <f t="shared" si="125"/>
        <v>219</v>
      </c>
      <c r="D325" s="6">
        <f t="shared" si="145"/>
        <v>4.6000000000000013E-2</v>
      </c>
      <c r="E325" s="7">
        <f t="shared" si="126"/>
        <v>4705597.9637361635</v>
      </c>
      <c r="F325" s="7">
        <f t="shared" si="127"/>
        <v>2763736.7794301407</v>
      </c>
      <c r="G325" s="7">
        <f t="shared" si="128"/>
        <v>0</v>
      </c>
      <c r="H325" s="7">
        <f t="shared" si="155"/>
        <v>100000</v>
      </c>
      <c r="I325" s="7">
        <f t="shared" si="129"/>
        <v>2763736.7794301407</v>
      </c>
      <c r="J325" s="14"/>
      <c r="K325" s="18"/>
      <c r="L325" s="7">
        <f t="shared" si="130"/>
        <v>0</v>
      </c>
      <c r="M325" s="7">
        <f t="shared" si="131"/>
        <v>0</v>
      </c>
      <c r="N325" s="14"/>
      <c r="O325" s="13"/>
      <c r="P325" s="7">
        <f t="shared" si="132"/>
        <v>2337487.8908094098</v>
      </c>
      <c r="Q325" s="12">
        <f t="shared" si="150"/>
        <v>315</v>
      </c>
      <c r="R325" s="9">
        <v>959.24868615868741</v>
      </c>
      <c r="S325" s="11">
        <f t="shared" si="153"/>
        <v>4.6000000000000013E-2</v>
      </c>
      <c r="T325" s="10">
        <f t="shared" si="146"/>
        <v>11549590.641838795</v>
      </c>
      <c r="U325" s="10">
        <f t="shared" si="154"/>
        <v>32174421.340832777</v>
      </c>
      <c r="V325" s="10">
        <f t="shared" si="147"/>
        <v>1000</v>
      </c>
      <c r="W325" s="10">
        <f t="shared" si="148"/>
        <v>809105.61333534098</v>
      </c>
      <c r="X325" s="9">
        <f t="shared" si="133"/>
        <v>1.0424825328711174</v>
      </c>
      <c r="Y325" s="9">
        <f t="shared" si="151"/>
        <v>33542.31473558677</v>
      </c>
      <c r="AA325" s="10">
        <f t="shared" si="134"/>
        <v>7542.4257517795395</v>
      </c>
      <c r="AB325" s="10">
        <f t="shared" si="152"/>
        <v>2383406.5375623317</v>
      </c>
      <c r="AC325" s="23"/>
      <c r="AD325" s="25">
        <f t="shared" si="135"/>
        <v>-7542.4257517795395</v>
      </c>
      <c r="AE325" s="25">
        <f t="shared" si="136"/>
        <v>-7542.4257517795395</v>
      </c>
      <c r="AF325" s="25">
        <f t="shared" si="137"/>
        <v>0</v>
      </c>
      <c r="AG325" s="25">
        <f t="shared" si="138"/>
        <v>0</v>
      </c>
      <c r="AH325" s="25">
        <f t="shared" si="139"/>
        <v>0</v>
      </c>
      <c r="AI325" s="25">
        <f t="shared" si="140"/>
        <v>0</v>
      </c>
      <c r="AJ325" s="25">
        <f t="shared" si="141"/>
        <v>0</v>
      </c>
      <c r="AK325" s="25">
        <f t="shared" si="142"/>
        <v>0</v>
      </c>
      <c r="AL325" s="25">
        <f t="shared" si="143"/>
        <v>0</v>
      </c>
      <c r="AM325" s="25">
        <f t="shared" si="144"/>
        <v>0</v>
      </c>
    </row>
    <row r="326" spans="1:39" x14ac:dyDescent="0.3">
      <c r="A326" s="4">
        <f t="shared" si="149"/>
        <v>317</v>
      </c>
      <c r="B326">
        <v>827.83161615494726</v>
      </c>
      <c r="C326" s="5">
        <f t="shared" si="125"/>
        <v>220</v>
      </c>
      <c r="D326" s="6">
        <f t="shared" si="145"/>
        <v>-0.13699999999999998</v>
      </c>
      <c r="E326" s="7">
        <f t="shared" si="126"/>
        <v>4752416.5594003424</v>
      </c>
      <c r="F326" s="7">
        <f t="shared" si="127"/>
        <v>2385104.8406482115</v>
      </c>
      <c r="G326" s="7">
        <f t="shared" si="128"/>
        <v>0</v>
      </c>
      <c r="H326" s="7">
        <f t="shared" si="155"/>
        <v>100000</v>
      </c>
      <c r="I326" s="7">
        <f t="shared" si="129"/>
        <v>2385104.8406482115</v>
      </c>
      <c r="J326" s="14"/>
      <c r="K326" s="18"/>
      <c r="L326" s="7">
        <f t="shared" si="130"/>
        <v>0</v>
      </c>
      <c r="M326" s="7">
        <f t="shared" si="131"/>
        <v>0</v>
      </c>
      <c r="N326" s="14"/>
      <c r="O326" s="13"/>
      <c r="P326" s="7">
        <f t="shared" si="132"/>
        <v>2017252.0497685205</v>
      </c>
      <c r="Q326" s="12">
        <f t="shared" si="150"/>
        <v>316</v>
      </c>
      <c r="R326" s="9">
        <v>827.83161615494726</v>
      </c>
      <c r="S326" s="11">
        <f t="shared" si="153"/>
        <v>-0.13699999999999998</v>
      </c>
      <c r="T326" s="10">
        <f t="shared" si="146"/>
        <v>11653442.509820497</v>
      </c>
      <c r="U326" s="10">
        <f t="shared" si="154"/>
        <v>27767388.617138688</v>
      </c>
      <c r="V326" s="10">
        <f t="shared" si="147"/>
        <v>1000</v>
      </c>
      <c r="W326" s="10">
        <f t="shared" si="148"/>
        <v>810105.61333534098</v>
      </c>
      <c r="X326" s="9">
        <f t="shared" si="133"/>
        <v>1.2079751249955011</v>
      </c>
      <c r="Y326" s="9">
        <f t="shared" si="151"/>
        <v>33543.522710711768</v>
      </c>
      <c r="AA326" s="10">
        <f t="shared" si="134"/>
        <v>7542.4257517795395</v>
      </c>
      <c r="AB326" s="10">
        <f t="shared" si="152"/>
        <v>2390948.9633141113</v>
      </c>
      <c r="AC326" s="23"/>
      <c r="AD326" s="25">
        <f t="shared" si="135"/>
        <v>-7542.4257517795395</v>
      </c>
      <c r="AE326" s="25">
        <f t="shared" si="136"/>
        <v>-7542.4257517795395</v>
      </c>
      <c r="AF326" s="25">
        <f t="shared" si="137"/>
        <v>0</v>
      </c>
      <c r="AG326" s="25">
        <f t="shared" si="138"/>
        <v>0</v>
      </c>
      <c r="AH326" s="25">
        <f t="shared" si="139"/>
        <v>0</v>
      </c>
      <c r="AI326" s="25">
        <f t="shared" si="140"/>
        <v>0</v>
      </c>
      <c r="AJ326" s="25">
        <f t="shared" si="141"/>
        <v>0</v>
      </c>
      <c r="AK326" s="25">
        <f t="shared" si="142"/>
        <v>0</v>
      </c>
      <c r="AL326" s="25">
        <f t="shared" si="143"/>
        <v>0</v>
      </c>
      <c r="AM326" s="25">
        <f t="shared" si="144"/>
        <v>0</v>
      </c>
    </row>
    <row r="327" spans="1:39" x14ac:dyDescent="0.3">
      <c r="A327" s="4">
        <f t="shared" si="149"/>
        <v>318</v>
      </c>
      <c r="B327">
        <v>843.56041686189121</v>
      </c>
      <c r="C327" s="5">
        <f t="shared" si="125"/>
        <v>221</v>
      </c>
      <c r="D327" s="6">
        <f t="shared" si="145"/>
        <v>1.8999999999999951E-2</v>
      </c>
      <c r="E327" s="7">
        <f t="shared" si="126"/>
        <v>4799625.3100283882</v>
      </c>
      <c r="F327" s="7">
        <f t="shared" si="127"/>
        <v>2430421.8326205271</v>
      </c>
      <c r="G327" s="7">
        <f t="shared" si="128"/>
        <v>0</v>
      </c>
      <c r="H327" s="7">
        <f t="shared" si="155"/>
        <v>100000</v>
      </c>
      <c r="I327" s="7">
        <f t="shared" si="129"/>
        <v>2430421.8326205271</v>
      </c>
      <c r="J327" s="14"/>
      <c r="K327" s="18"/>
      <c r="L327" s="7">
        <f t="shared" si="130"/>
        <v>0</v>
      </c>
      <c r="M327" s="7">
        <f t="shared" si="131"/>
        <v>0</v>
      </c>
      <c r="N327" s="14"/>
      <c r="O327" s="13"/>
      <c r="P327" s="7">
        <f t="shared" si="132"/>
        <v>2055579.8387141223</v>
      </c>
      <c r="Q327" s="12">
        <f t="shared" si="150"/>
        <v>317</v>
      </c>
      <c r="R327" s="9">
        <v>843.56041686189121</v>
      </c>
      <c r="S327" s="11">
        <f t="shared" si="153"/>
        <v>1.8999999999999951E-2</v>
      </c>
      <c r="T327" s="10">
        <f t="shared" si="146"/>
        <v>11758159.810035376</v>
      </c>
      <c r="U327" s="10">
        <f t="shared" si="154"/>
        <v>28295988.00086432</v>
      </c>
      <c r="V327" s="10">
        <f t="shared" si="147"/>
        <v>1000</v>
      </c>
      <c r="W327" s="10">
        <f t="shared" si="148"/>
        <v>811105.61333534098</v>
      </c>
      <c r="X327" s="9">
        <f t="shared" si="133"/>
        <v>1.1854515456285584</v>
      </c>
      <c r="Y327" s="9">
        <f t="shared" si="151"/>
        <v>33544.708162257397</v>
      </c>
      <c r="AA327" s="10">
        <f t="shared" si="134"/>
        <v>7542.4257517795395</v>
      </c>
      <c r="AB327" s="10">
        <f t="shared" si="152"/>
        <v>2398491.389065891</v>
      </c>
      <c r="AC327" s="23"/>
      <c r="AD327" s="25">
        <f t="shared" si="135"/>
        <v>-7542.4257517795395</v>
      </c>
      <c r="AE327" s="25">
        <f t="shared" si="136"/>
        <v>-7542.4257517795395</v>
      </c>
      <c r="AF327" s="25">
        <f t="shared" si="137"/>
        <v>0</v>
      </c>
      <c r="AG327" s="25">
        <f t="shared" si="138"/>
        <v>0</v>
      </c>
      <c r="AH327" s="25">
        <f t="shared" si="139"/>
        <v>0</v>
      </c>
      <c r="AI327" s="25">
        <f t="shared" si="140"/>
        <v>0</v>
      </c>
      <c r="AJ327" s="25">
        <f t="shared" si="141"/>
        <v>0</v>
      </c>
      <c r="AK327" s="25">
        <f t="shared" si="142"/>
        <v>0</v>
      </c>
      <c r="AL327" s="25">
        <f t="shared" si="143"/>
        <v>0</v>
      </c>
      <c r="AM327" s="25">
        <f t="shared" si="144"/>
        <v>0</v>
      </c>
    </row>
    <row r="328" spans="1:39" x14ac:dyDescent="0.3">
      <c r="A328" s="4">
        <f t="shared" si="149"/>
        <v>319</v>
      </c>
      <c r="B328">
        <v>847.77821894620058</v>
      </c>
      <c r="C328" s="5">
        <f t="shared" si="125"/>
        <v>222</v>
      </c>
      <c r="D328" s="6">
        <f t="shared" si="145"/>
        <v>4.9999999999998969E-3</v>
      </c>
      <c r="E328" s="7">
        <f t="shared" si="126"/>
        <v>4847227.4669116689</v>
      </c>
      <c r="F328" s="7">
        <f t="shared" si="127"/>
        <v>2442573.9417836294</v>
      </c>
      <c r="G328" s="7">
        <f t="shared" si="128"/>
        <v>0</v>
      </c>
      <c r="H328" s="7">
        <f t="shared" si="155"/>
        <v>100000</v>
      </c>
      <c r="I328" s="7">
        <f t="shared" si="129"/>
        <v>2442573.9417836294</v>
      </c>
      <c r="J328" s="14"/>
      <c r="K328" s="18"/>
      <c r="L328" s="7">
        <f t="shared" si="130"/>
        <v>0</v>
      </c>
      <c r="M328" s="7">
        <f t="shared" si="131"/>
        <v>0</v>
      </c>
      <c r="N328" s="14"/>
      <c r="O328" s="13"/>
      <c r="P328" s="7">
        <f t="shared" si="132"/>
        <v>2065857.7379076928</v>
      </c>
      <c r="Q328" s="12">
        <f t="shared" si="150"/>
        <v>318</v>
      </c>
      <c r="R328" s="9">
        <v>847.77821894620058</v>
      </c>
      <c r="S328" s="11">
        <f t="shared" si="153"/>
        <v>4.9999999999998969E-3</v>
      </c>
      <c r="T328" s="10">
        <f t="shared" si="146"/>
        <v>11863749.754418716</v>
      </c>
      <c r="U328" s="10">
        <f t="shared" si="154"/>
        <v>28438472.940868638</v>
      </c>
      <c r="V328" s="10">
        <f t="shared" si="147"/>
        <v>1000</v>
      </c>
      <c r="W328" s="10">
        <f t="shared" si="148"/>
        <v>812105.61333534098</v>
      </c>
      <c r="X328" s="9">
        <f t="shared" si="133"/>
        <v>1.1795537767448343</v>
      </c>
      <c r="Y328" s="9">
        <f t="shared" si="151"/>
        <v>33545.887716034144</v>
      </c>
      <c r="AA328" s="10">
        <f t="shared" si="134"/>
        <v>7542.4257517795395</v>
      </c>
      <c r="AB328" s="10">
        <f t="shared" si="152"/>
        <v>2406033.8148176707</v>
      </c>
      <c r="AC328" s="23"/>
      <c r="AD328" s="25">
        <f t="shared" si="135"/>
        <v>-7542.4257517795395</v>
      </c>
      <c r="AE328" s="25">
        <f t="shared" si="136"/>
        <v>-7542.4257517795395</v>
      </c>
      <c r="AF328" s="25">
        <f t="shared" si="137"/>
        <v>0</v>
      </c>
      <c r="AG328" s="25">
        <f t="shared" si="138"/>
        <v>0</v>
      </c>
      <c r="AH328" s="25">
        <f t="shared" si="139"/>
        <v>0</v>
      </c>
      <c r="AI328" s="25">
        <f t="shared" si="140"/>
        <v>0</v>
      </c>
      <c r="AJ328" s="25">
        <f t="shared" si="141"/>
        <v>0</v>
      </c>
      <c r="AK328" s="25">
        <f t="shared" si="142"/>
        <v>0</v>
      </c>
      <c r="AL328" s="25">
        <f t="shared" si="143"/>
        <v>0</v>
      </c>
      <c r="AM328" s="25">
        <f t="shared" si="144"/>
        <v>0</v>
      </c>
    </row>
    <row r="329" spans="1:39" x14ac:dyDescent="0.3">
      <c r="A329" s="4">
        <f t="shared" si="149"/>
        <v>320</v>
      </c>
      <c r="B329">
        <v>920.68714577557387</v>
      </c>
      <c r="C329" s="5">
        <f t="shared" si="125"/>
        <v>223</v>
      </c>
      <c r="D329" s="6">
        <f t="shared" si="145"/>
        <v>8.6000000000000049E-2</v>
      </c>
      <c r="E329" s="7">
        <f t="shared" si="126"/>
        <v>4895226.3084356431</v>
      </c>
      <c r="F329" s="7">
        <f t="shared" si="127"/>
        <v>2652635.3007770218</v>
      </c>
      <c r="G329" s="7">
        <f t="shared" si="128"/>
        <v>0</v>
      </c>
      <c r="H329" s="7">
        <f t="shared" si="155"/>
        <v>100000</v>
      </c>
      <c r="I329" s="7">
        <f t="shared" si="129"/>
        <v>2652635.3007770218</v>
      </c>
      <c r="J329" s="14"/>
      <c r="K329" s="18"/>
      <c r="L329" s="7">
        <f t="shared" si="130"/>
        <v>0</v>
      </c>
      <c r="M329" s="7">
        <f t="shared" si="131"/>
        <v>0</v>
      </c>
      <c r="N329" s="14"/>
      <c r="O329" s="13"/>
      <c r="P329" s="7">
        <f t="shared" si="132"/>
        <v>2243521.5033677546</v>
      </c>
      <c r="Q329" s="12">
        <f t="shared" si="150"/>
        <v>319</v>
      </c>
      <c r="R329" s="9">
        <v>920.68714577557387</v>
      </c>
      <c r="S329" s="11">
        <f t="shared" si="153"/>
        <v>8.6000000000000049E-2</v>
      </c>
      <c r="T329" s="10">
        <f t="shared" si="146"/>
        <v>11970219.615005247</v>
      </c>
      <c r="U329" s="10">
        <f t="shared" si="154"/>
        <v>30885267.613783345</v>
      </c>
      <c r="V329" s="10">
        <f t="shared" si="147"/>
        <v>1000</v>
      </c>
      <c r="W329" s="10">
        <f t="shared" si="148"/>
        <v>813105.61333534098</v>
      </c>
      <c r="X329" s="9">
        <f t="shared" si="133"/>
        <v>1.0861452824538069</v>
      </c>
      <c r="Y329" s="9">
        <f t="shared" si="151"/>
        <v>33546.973861316597</v>
      </c>
      <c r="AA329" s="10">
        <f t="shared" si="134"/>
        <v>7542.4257517795395</v>
      </c>
      <c r="AB329" s="10">
        <f t="shared" si="152"/>
        <v>2413576.2405694504</v>
      </c>
      <c r="AC329" s="23"/>
      <c r="AD329" s="25">
        <f t="shared" si="135"/>
        <v>-7542.4257517795395</v>
      </c>
      <c r="AE329" s="25">
        <f t="shared" si="136"/>
        <v>-7542.4257517795395</v>
      </c>
      <c r="AF329" s="25">
        <f t="shared" si="137"/>
        <v>0</v>
      </c>
      <c r="AG329" s="25">
        <f t="shared" si="138"/>
        <v>0</v>
      </c>
      <c r="AH329" s="25">
        <f t="shared" si="139"/>
        <v>0</v>
      </c>
      <c r="AI329" s="25">
        <f t="shared" si="140"/>
        <v>0</v>
      </c>
      <c r="AJ329" s="25">
        <f t="shared" si="141"/>
        <v>0</v>
      </c>
      <c r="AK329" s="25">
        <f t="shared" si="142"/>
        <v>0</v>
      </c>
      <c r="AL329" s="25">
        <f t="shared" si="143"/>
        <v>0</v>
      </c>
      <c r="AM329" s="25">
        <f t="shared" si="144"/>
        <v>0</v>
      </c>
    </row>
    <row r="330" spans="1:39" x14ac:dyDescent="0.3">
      <c r="A330" s="4">
        <f t="shared" si="149"/>
        <v>321</v>
      </c>
      <c r="B330">
        <v>967.64219021012809</v>
      </c>
      <c r="C330" s="5">
        <f t="shared" ref="C330:C393" si="156">IF(AND(A330&gt;=startm,A330&lt;=endm),A330-startm,"NA")</f>
        <v>224</v>
      </c>
      <c r="D330" s="6">
        <f t="shared" si="145"/>
        <v>5.0999999999999955E-2</v>
      </c>
      <c r="E330" s="7">
        <f t="shared" ref="E330:E393" si="157">IF(C330="NA","NA",IF(C330=0,typical,(1+return/12)*typical*((1+return/12)^C330-1)/(return/12)))</f>
        <v>4943625.1403056523</v>
      </c>
      <c r="F330" s="7">
        <f t="shared" ref="F330:F393" si="158">IF(C330="NA","NA",IF(C330=0,lumpsum*(1+D330),I329*(1+D330)))</f>
        <v>2787919.7011166499</v>
      </c>
      <c r="G330" s="7">
        <f t="shared" ref="G330:G393" si="159">IF(C330="NA","NA",IF(C330=0,lumpsum,0))</f>
        <v>0</v>
      </c>
      <c r="H330" s="7">
        <f t="shared" si="155"/>
        <v>100000</v>
      </c>
      <c r="I330" s="7">
        <f t="shared" ref="I330:I393" si="160">IF(C330="NA","NA",IF(C330=0,lumpsum*(1+D330),I329*(1+D330)))</f>
        <v>2787919.7011166499</v>
      </c>
      <c r="J330" s="14"/>
      <c r="K330" s="18"/>
      <c r="L330" s="7">
        <f t="shared" ref="L330:L393" si="161">IF(C330="NA","NA",IF(C330&lt;lumpsum/stp,stp,0))</f>
        <v>0</v>
      </c>
      <c r="M330" s="7">
        <f t="shared" ref="M330:M393" si="162">IF(C330="NA","NA",IF(M329="NA",L330,IF(M329=lumpsum,0,M329+L330)))</f>
        <v>0</v>
      </c>
      <c r="N330" s="14"/>
      <c r="O330" s="13"/>
      <c r="P330" s="7">
        <f t="shared" ref="P330:P393" si="163">IF(C330="NA","NA",(IF(P329="NA",0,P329))*(1+D330)+L330)</f>
        <v>2357941.1000395101</v>
      </c>
      <c r="Q330" s="12">
        <f t="shared" si="150"/>
        <v>320</v>
      </c>
      <c r="R330" s="9">
        <v>967.64219021012809</v>
      </c>
      <c r="S330" s="11">
        <f t="shared" si="153"/>
        <v>5.0999999999999955E-2</v>
      </c>
      <c r="T330" s="10">
        <f t="shared" si="146"/>
        <v>12077576.724430002</v>
      </c>
      <c r="U330" s="10">
        <f t="shared" si="154"/>
        <v>32461467.262086295</v>
      </c>
      <c r="V330" s="10">
        <f t="shared" si="147"/>
        <v>1000</v>
      </c>
      <c r="W330" s="10">
        <f t="shared" si="148"/>
        <v>814105.61333534098</v>
      </c>
      <c r="X330" s="9">
        <f t="shared" ref="X330:X393" si="164">V330/R330</f>
        <v>1.0334398500987698</v>
      </c>
      <c r="Y330" s="9">
        <f t="shared" si="151"/>
        <v>33548.007301166697</v>
      </c>
      <c r="AA330" s="10">
        <f t="shared" ref="AA330:AA393" si="165">typical</f>
        <v>7542.4257517795395</v>
      </c>
      <c r="AB330" s="10">
        <f t="shared" si="152"/>
        <v>2421118.6663212301</v>
      </c>
      <c r="AC330" s="23"/>
      <c r="AD330" s="25">
        <f t="shared" ref="AD330:AD393" si="166">IF(A330=endm,E330,IF(C330="NA","NA",-typical))</f>
        <v>-7542.4257517795395</v>
      </c>
      <c r="AE330" s="25">
        <f t="shared" ref="AE330:AE393" si="167">IF(A330=endm,P330,IF(C330="NA","NA",-typical))</f>
        <v>-7542.4257517795395</v>
      </c>
      <c r="AF330" s="25">
        <f t="shared" ref="AF330:AF393" si="168">IF(A330=endm,F330,IF(C330="NA","NA",-G330))</f>
        <v>0</v>
      </c>
      <c r="AG330" s="25">
        <f t="shared" ref="AG330:AG393" si="169">IF(A330=endm,O330,0)</f>
        <v>0</v>
      </c>
      <c r="AH330" s="25">
        <f t="shared" ref="AH330:AH393" si="170">IF(A330=endm,J330,0)</f>
        <v>0</v>
      </c>
      <c r="AI330" s="25">
        <f t="shared" ref="AI330:AI393" si="171">IF(A330=endm,E330,0)</f>
        <v>0</v>
      </c>
      <c r="AJ330" s="25">
        <f t="shared" ref="AJ330:AJ393" si="172">IF(A330=endm,P330,0)</f>
        <v>0</v>
      </c>
      <c r="AK330" s="25">
        <f t="shared" ref="AK330:AK393" si="173">IF(A330=endm,F330,0)</f>
        <v>0</v>
      </c>
      <c r="AL330" s="25">
        <f t="shared" ref="AL330:AL393" si="174">IF(C330=(lumpsum/stp)-1,M330,0)</f>
        <v>0</v>
      </c>
      <c r="AM330" s="25">
        <f t="shared" ref="AM330:AM393" si="175">IF(A330=endm,H330,0)</f>
        <v>0</v>
      </c>
    </row>
    <row r="331" spans="1:39" x14ac:dyDescent="0.3">
      <c r="A331" s="4">
        <f t="shared" si="149"/>
        <v>322</v>
      </c>
      <c r="B331">
        <v>1009.2508043891635</v>
      </c>
      <c r="C331" s="5">
        <f t="shared" si="156"/>
        <v>225</v>
      </c>
      <c r="D331" s="6">
        <f t="shared" ref="D331:D394" si="176">IF(C331="NA","NA",IF(C331=0,0,(B331-B330)/B330))</f>
        <v>4.2999999999999872E-2</v>
      </c>
      <c r="E331" s="7">
        <f t="shared" si="157"/>
        <v>4992427.2957745753</v>
      </c>
      <c r="F331" s="7">
        <f t="shared" si="158"/>
        <v>2907800.2482646657</v>
      </c>
      <c r="G331" s="7">
        <f t="shared" si="159"/>
        <v>0</v>
      </c>
      <c r="H331" s="7">
        <f t="shared" si="155"/>
        <v>100000</v>
      </c>
      <c r="I331" s="7">
        <f t="shared" si="160"/>
        <v>2907800.2482646657</v>
      </c>
      <c r="J331" s="14"/>
      <c r="K331" s="18"/>
      <c r="L331" s="7">
        <f t="shared" si="161"/>
        <v>0</v>
      </c>
      <c r="M331" s="7">
        <f t="shared" si="162"/>
        <v>0</v>
      </c>
      <c r="N331" s="14"/>
      <c r="O331" s="13"/>
      <c r="P331" s="7">
        <f t="shared" si="163"/>
        <v>2459332.5673412089</v>
      </c>
      <c r="Q331" s="12">
        <f t="shared" si="150"/>
        <v>321</v>
      </c>
      <c r="R331" s="9">
        <v>1009.2508043891635</v>
      </c>
      <c r="S331" s="11">
        <f t="shared" si="153"/>
        <v>4.2999999999999872E-2</v>
      </c>
      <c r="T331" s="10">
        <f t="shared" ref="T331:T394" si="177">(1+return/12)*typical*((1+return/12)^Q331-1)/(return/12)</f>
        <v>12185828.476433296</v>
      </c>
      <c r="U331" s="10">
        <f t="shared" si="154"/>
        <v>33858353.354356006</v>
      </c>
      <c r="V331" s="10">
        <f t="shared" ref="V331:V394" si="178">IF((U331-T331)&gt;0,IF(typical-(U331-T331)&lt;min,min,typical-(U331-T331)),IF((U331-T331)&lt;0,IF(typical-(U331-T331)&gt;max,max,typical-(U331-T331)),IF((T331-U331)=0,min,)))</f>
        <v>1000</v>
      </c>
      <c r="W331" s="10">
        <f t="shared" ref="W331:W394" si="179">W330+V331</f>
        <v>815105.61333534098</v>
      </c>
      <c r="X331" s="9">
        <f t="shared" si="164"/>
        <v>0.99083398858942462</v>
      </c>
      <c r="Y331" s="9">
        <f t="shared" si="151"/>
        <v>33548.998135155285</v>
      </c>
      <c r="AA331" s="10">
        <f t="shared" si="165"/>
        <v>7542.4257517795395</v>
      </c>
      <c r="AB331" s="10">
        <f t="shared" si="152"/>
        <v>2428661.0920730098</v>
      </c>
      <c r="AC331" s="23"/>
      <c r="AD331" s="25">
        <f t="shared" si="166"/>
        <v>-7542.4257517795395</v>
      </c>
      <c r="AE331" s="25">
        <f t="shared" si="167"/>
        <v>-7542.4257517795395</v>
      </c>
      <c r="AF331" s="25">
        <f t="shared" si="168"/>
        <v>0</v>
      </c>
      <c r="AG331" s="25">
        <f t="shared" si="169"/>
        <v>0</v>
      </c>
      <c r="AH331" s="25">
        <f t="shared" si="170"/>
        <v>0</v>
      </c>
      <c r="AI331" s="25">
        <f t="shared" si="171"/>
        <v>0</v>
      </c>
      <c r="AJ331" s="25">
        <f t="shared" si="172"/>
        <v>0</v>
      </c>
      <c r="AK331" s="25">
        <f t="shared" si="173"/>
        <v>0</v>
      </c>
      <c r="AL331" s="25">
        <f t="shared" si="174"/>
        <v>0</v>
      </c>
      <c r="AM331" s="25">
        <f t="shared" si="175"/>
        <v>0</v>
      </c>
    </row>
    <row r="332" spans="1:39" x14ac:dyDescent="0.3">
      <c r="A332" s="4">
        <f t="shared" ref="A332:A395" si="180">A331+1</f>
        <v>323</v>
      </c>
      <c r="B332">
        <v>1065.7688494349568</v>
      </c>
      <c r="C332" s="5">
        <f t="shared" si="156"/>
        <v>226</v>
      </c>
      <c r="D332" s="6">
        <f t="shared" si="176"/>
        <v>5.6000000000000161E-2</v>
      </c>
      <c r="E332" s="7">
        <f t="shared" si="157"/>
        <v>5041636.1358724097</v>
      </c>
      <c r="F332" s="7">
        <f t="shared" si="158"/>
        <v>3070637.0621674871</v>
      </c>
      <c r="G332" s="7">
        <f t="shared" si="159"/>
        <v>0</v>
      </c>
      <c r="H332" s="7">
        <f t="shared" si="155"/>
        <v>100000</v>
      </c>
      <c r="I332" s="7">
        <f t="shared" si="160"/>
        <v>3070637.0621674871</v>
      </c>
      <c r="J332" s="14"/>
      <c r="K332" s="18"/>
      <c r="L332" s="7">
        <f t="shared" si="161"/>
        <v>0</v>
      </c>
      <c r="M332" s="7">
        <f t="shared" si="162"/>
        <v>0</v>
      </c>
      <c r="N332" s="14"/>
      <c r="O332" s="13"/>
      <c r="P332" s="7">
        <f t="shared" si="163"/>
        <v>2597055.1911123167</v>
      </c>
      <c r="Q332" s="12">
        <f t="shared" ref="Q332:Q395" si="181">Q331+1</f>
        <v>322</v>
      </c>
      <c r="R332" s="9">
        <v>1065.7688494349568</v>
      </c>
      <c r="S332" s="11">
        <f t="shared" si="153"/>
        <v>5.6000000000000161E-2</v>
      </c>
      <c r="T332" s="10">
        <f t="shared" si="177"/>
        <v>12294982.326369952</v>
      </c>
      <c r="U332" s="10">
        <f t="shared" si="154"/>
        <v>35755477.142199941</v>
      </c>
      <c r="V332" s="10">
        <f t="shared" si="178"/>
        <v>1000</v>
      </c>
      <c r="W332" s="10">
        <f t="shared" si="179"/>
        <v>816105.61333534098</v>
      </c>
      <c r="X332" s="9">
        <f t="shared" si="164"/>
        <v>0.93828976192180347</v>
      </c>
      <c r="Y332" s="9">
        <f t="shared" ref="Y332:Y395" si="182">Y331+X332</f>
        <v>33549.936424917207</v>
      </c>
      <c r="AA332" s="10">
        <f t="shared" si="165"/>
        <v>7542.4257517795395</v>
      </c>
      <c r="AB332" s="10">
        <f t="shared" ref="AB332:AB395" si="183">AB331+AA332</f>
        <v>2436203.5178247895</v>
      </c>
      <c r="AC332" s="23"/>
      <c r="AD332" s="25">
        <f t="shared" si="166"/>
        <v>-7542.4257517795395</v>
      </c>
      <c r="AE332" s="25">
        <f t="shared" si="167"/>
        <v>-7542.4257517795395</v>
      </c>
      <c r="AF332" s="25">
        <f t="shared" si="168"/>
        <v>0</v>
      </c>
      <c r="AG332" s="25">
        <f t="shared" si="169"/>
        <v>0</v>
      </c>
      <c r="AH332" s="25">
        <f t="shared" si="170"/>
        <v>0</v>
      </c>
      <c r="AI332" s="25">
        <f t="shared" si="171"/>
        <v>0</v>
      </c>
      <c r="AJ332" s="25">
        <f t="shared" si="172"/>
        <v>0</v>
      </c>
      <c r="AK332" s="25">
        <f t="shared" si="173"/>
        <v>0</v>
      </c>
      <c r="AL332" s="25">
        <f t="shared" si="174"/>
        <v>0</v>
      </c>
      <c r="AM332" s="25">
        <f t="shared" si="175"/>
        <v>0</v>
      </c>
    </row>
    <row r="333" spans="1:39" x14ac:dyDescent="0.3">
      <c r="A333" s="4">
        <f t="shared" si="180"/>
        <v>324</v>
      </c>
      <c r="B333">
        <v>1068.9661559832616</v>
      </c>
      <c r="C333" s="5">
        <f t="shared" si="156"/>
        <v>227</v>
      </c>
      <c r="D333" s="6">
        <f t="shared" si="176"/>
        <v>2.9999999999999558E-3</v>
      </c>
      <c r="E333" s="7">
        <f t="shared" si="157"/>
        <v>5091255.0496377228</v>
      </c>
      <c r="F333" s="7">
        <f t="shared" si="158"/>
        <v>3079848.9733539894</v>
      </c>
      <c r="G333" s="7">
        <f t="shared" si="159"/>
        <v>0</v>
      </c>
      <c r="H333" s="7">
        <f t="shared" si="155"/>
        <v>100000</v>
      </c>
      <c r="I333" s="7">
        <f t="shared" si="160"/>
        <v>3079848.9733539894</v>
      </c>
      <c r="J333" s="14"/>
      <c r="K333" s="18"/>
      <c r="L333" s="7">
        <f t="shared" si="161"/>
        <v>0</v>
      </c>
      <c r="M333" s="7">
        <f t="shared" si="162"/>
        <v>0</v>
      </c>
      <c r="N333" s="14"/>
      <c r="O333" s="13"/>
      <c r="P333" s="7">
        <f t="shared" si="163"/>
        <v>2604846.3566856533</v>
      </c>
      <c r="Q333" s="12">
        <f t="shared" si="181"/>
        <v>323</v>
      </c>
      <c r="R333" s="9">
        <v>1068.9661559832616</v>
      </c>
      <c r="S333" s="11">
        <f t="shared" si="153"/>
        <v>2.9999999999999558E-3</v>
      </c>
      <c r="T333" s="10">
        <f t="shared" si="177"/>
        <v>12405045.791722743</v>
      </c>
      <c r="U333" s="10">
        <f t="shared" si="154"/>
        <v>35863746.573626541</v>
      </c>
      <c r="V333" s="10">
        <f t="shared" si="178"/>
        <v>1000</v>
      </c>
      <c r="W333" s="10">
        <f t="shared" si="179"/>
        <v>817105.61333534098</v>
      </c>
      <c r="X333" s="9">
        <f t="shared" si="164"/>
        <v>0.935483311985846</v>
      </c>
      <c r="Y333" s="9">
        <f t="shared" si="182"/>
        <v>33550.871908229194</v>
      </c>
      <c r="AA333" s="10">
        <f t="shared" si="165"/>
        <v>7542.4257517795395</v>
      </c>
      <c r="AB333" s="10">
        <f t="shared" si="183"/>
        <v>2443745.9435765692</v>
      </c>
      <c r="AC333" s="23"/>
      <c r="AD333" s="25">
        <f t="shared" si="166"/>
        <v>-7542.4257517795395</v>
      </c>
      <c r="AE333" s="25">
        <f t="shared" si="167"/>
        <v>-7542.4257517795395</v>
      </c>
      <c r="AF333" s="25">
        <f t="shared" si="168"/>
        <v>0</v>
      </c>
      <c r="AG333" s="25">
        <f t="shared" si="169"/>
        <v>0</v>
      </c>
      <c r="AH333" s="25">
        <f t="shared" si="170"/>
        <v>0</v>
      </c>
      <c r="AI333" s="25">
        <f t="shared" si="171"/>
        <v>0</v>
      </c>
      <c r="AJ333" s="25">
        <f t="shared" si="172"/>
        <v>0</v>
      </c>
      <c r="AK333" s="25">
        <f t="shared" si="173"/>
        <v>0</v>
      </c>
      <c r="AL333" s="25">
        <f t="shared" si="174"/>
        <v>0</v>
      </c>
      <c r="AM333" s="25">
        <f t="shared" si="175"/>
        <v>0</v>
      </c>
    </row>
    <row r="334" spans="1:39" x14ac:dyDescent="0.3">
      <c r="A334" s="4">
        <f t="shared" si="180"/>
        <v>325</v>
      </c>
      <c r="B334">
        <v>1092.4834114148935</v>
      </c>
      <c r="C334" s="5">
        <f t="shared" si="156"/>
        <v>228</v>
      </c>
      <c r="D334" s="6">
        <f t="shared" si="176"/>
        <v>2.2000000000000079E-2</v>
      </c>
      <c r="E334" s="7">
        <f t="shared" si="157"/>
        <v>5141287.4543510806</v>
      </c>
      <c r="F334" s="7">
        <f t="shared" si="158"/>
        <v>3147605.6507677771</v>
      </c>
      <c r="G334" s="7">
        <f t="shared" si="159"/>
        <v>0</v>
      </c>
      <c r="H334" s="7">
        <f t="shared" si="155"/>
        <v>100000</v>
      </c>
      <c r="I334" s="7">
        <f t="shared" si="160"/>
        <v>3147605.6507677771</v>
      </c>
      <c r="J334" s="14"/>
      <c r="K334" s="18"/>
      <c r="L334" s="7">
        <f t="shared" si="161"/>
        <v>0</v>
      </c>
      <c r="M334" s="7">
        <f t="shared" si="162"/>
        <v>0</v>
      </c>
      <c r="N334" s="14"/>
      <c r="O334" s="13"/>
      <c r="P334" s="7">
        <f t="shared" si="163"/>
        <v>2662152.9765327377</v>
      </c>
      <c r="Q334" s="12">
        <f t="shared" si="181"/>
        <v>324</v>
      </c>
      <c r="R334" s="9">
        <v>1092.4834114148935</v>
      </c>
      <c r="S334" s="11">
        <f t="shared" ref="S334:S397" si="184">(R334-R333)/R333</f>
        <v>2.2000000000000079E-2</v>
      </c>
      <c r="T334" s="10">
        <f t="shared" si="177"/>
        <v>12516026.452620143</v>
      </c>
      <c r="U334" s="10">
        <f t="shared" ref="U334:U397" si="185">(U333+V333)*(1+S334)</f>
        <v>36653770.998246327</v>
      </c>
      <c r="V334" s="10">
        <f t="shared" si="178"/>
        <v>1000</v>
      </c>
      <c r="W334" s="10">
        <f t="shared" si="179"/>
        <v>818105.61333534098</v>
      </c>
      <c r="X334" s="9">
        <f t="shared" si="164"/>
        <v>0.9153457064440762</v>
      </c>
      <c r="Y334" s="9">
        <f t="shared" si="182"/>
        <v>33551.787253935639</v>
      </c>
      <c r="AA334" s="10">
        <f t="shared" si="165"/>
        <v>7542.4257517795395</v>
      </c>
      <c r="AB334" s="10">
        <f t="shared" si="183"/>
        <v>2451288.3693283489</v>
      </c>
      <c r="AC334" s="23"/>
      <c r="AD334" s="25">
        <f t="shared" si="166"/>
        <v>-7542.4257517795395</v>
      </c>
      <c r="AE334" s="25">
        <f t="shared" si="167"/>
        <v>-7542.4257517795395</v>
      </c>
      <c r="AF334" s="25">
        <f t="shared" si="168"/>
        <v>0</v>
      </c>
      <c r="AG334" s="25">
        <f t="shared" si="169"/>
        <v>0</v>
      </c>
      <c r="AH334" s="25">
        <f t="shared" si="170"/>
        <v>0</v>
      </c>
      <c r="AI334" s="25">
        <f t="shared" si="171"/>
        <v>0</v>
      </c>
      <c r="AJ334" s="25">
        <f t="shared" si="172"/>
        <v>0</v>
      </c>
      <c r="AK334" s="25">
        <f t="shared" si="173"/>
        <v>0</v>
      </c>
      <c r="AL334" s="25">
        <f t="shared" si="174"/>
        <v>0</v>
      </c>
      <c r="AM334" s="25">
        <f t="shared" si="175"/>
        <v>0</v>
      </c>
    </row>
    <row r="335" spans="1:39" x14ac:dyDescent="0.3">
      <c r="A335" s="4">
        <f t="shared" si="180"/>
        <v>326</v>
      </c>
      <c r="B335">
        <v>1001.8072882674574</v>
      </c>
      <c r="C335" s="5">
        <f t="shared" si="156"/>
        <v>229</v>
      </c>
      <c r="D335" s="6">
        <f t="shared" si="176"/>
        <v>-8.2999999999999949E-2</v>
      </c>
      <c r="E335" s="7">
        <f t="shared" si="157"/>
        <v>5191736.7957703844</v>
      </c>
      <c r="F335" s="7">
        <f t="shared" si="158"/>
        <v>2886354.3817540519</v>
      </c>
      <c r="G335" s="7">
        <f t="shared" si="159"/>
        <v>0</v>
      </c>
      <c r="H335" s="7">
        <f t="shared" si="155"/>
        <v>100000</v>
      </c>
      <c r="I335" s="7">
        <f t="shared" si="160"/>
        <v>2886354.3817540519</v>
      </c>
      <c r="J335" s="14"/>
      <c r="K335" s="18"/>
      <c r="L335" s="7">
        <f t="shared" si="161"/>
        <v>0</v>
      </c>
      <c r="M335" s="7">
        <f t="shared" si="162"/>
        <v>0</v>
      </c>
      <c r="N335" s="14"/>
      <c r="O335" s="13"/>
      <c r="P335" s="7">
        <f t="shared" si="163"/>
        <v>2441194.2794805206</v>
      </c>
      <c r="Q335" s="12">
        <f t="shared" si="181"/>
        <v>325</v>
      </c>
      <c r="R335" s="9">
        <v>1001.8072882674574</v>
      </c>
      <c r="S335" s="11">
        <f t="shared" si="184"/>
        <v>-8.2999999999999949E-2</v>
      </c>
      <c r="T335" s="10">
        <f t="shared" si="177"/>
        <v>12627931.952358354</v>
      </c>
      <c r="U335" s="10">
        <f t="shared" si="185"/>
        <v>33612425.005391881</v>
      </c>
      <c r="V335" s="10">
        <f t="shared" si="178"/>
        <v>1000</v>
      </c>
      <c r="W335" s="10">
        <f t="shared" si="179"/>
        <v>819105.61333534098</v>
      </c>
      <c r="X335" s="9">
        <f t="shared" si="164"/>
        <v>0.99819597213094458</v>
      </c>
      <c r="Y335" s="9">
        <f t="shared" si="182"/>
        <v>33552.785449907773</v>
      </c>
      <c r="AA335" s="10">
        <f t="shared" si="165"/>
        <v>7542.4257517795395</v>
      </c>
      <c r="AB335" s="10">
        <f t="shared" si="183"/>
        <v>2458830.7950801286</v>
      </c>
      <c r="AC335" s="23"/>
      <c r="AD335" s="25">
        <f t="shared" si="166"/>
        <v>-7542.4257517795395</v>
      </c>
      <c r="AE335" s="25">
        <f t="shared" si="167"/>
        <v>-7542.4257517795395</v>
      </c>
      <c r="AF335" s="25">
        <f t="shared" si="168"/>
        <v>0</v>
      </c>
      <c r="AG335" s="25">
        <f t="shared" si="169"/>
        <v>0</v>
      </c>
      <c r="AH335" s="25">
        <f t="shared" si="170"/>
        <v>0</v>
      </c>
      <c r="AI335" s="25">
        <f t="shared" si="171"/>
        <v>0</v>
      </c>
      <c r="AJ335" s="25">
        <f t="shared" si="172"/>
        <v>0</v>
      </c>
      <c r="AK335" s="25">
        <f t="shared" si="173"/>
        <v>0</v>
      </c>
      <c r="AL335" s="25">
        <f t="shared" si="174"/>
        <v>0</v>
      </c>
      <c r="AM335" s="25">
        <f t="shared" si="175"/>
        <v>0</v>
      </c>
    </row>
    <row r="336" spans="1:39" x14ac:dyDescent="0.3">
      <c r="A336" s="4">
        <f t="shared" si="180"/>
        <v>327</v>
      </c>
      <c r="B336">
        <v>1021.8434340328065</v>
      </c>
      <c r="C336" s="5">
        <f t="shared" si="156"/>
        <v>230</v>
      </c>
      <c r="D336" s="6">
        <f t="shared" si="176"/>
        <v>0.02</v>
      </c>
      <c r="E336" s="7">
        <f t="shared" si="157"/>
        <v>5242606.548368182</v>
      </c>
      <c r="F336" s="7">
        <f t="shared" si="158"/>
        <v>2944081.4693891332</v>
      </c>
      <c r="G336" s="7">
        <f t="shared" si="159"/>
        <v>0</v>
      </c>
      <c r="H336" s="7">
        <f t="shared" si="155"/>
        <v>100000</v>
      </c>
      <c r="I336" s="7">
        <f t="shared" si="160"/>
        <v>2944081.4693891332</v>
      </c>
      <c r="J336" s="14"/>
      <c r="K336" s="18"/>
      <c r="L336" s="7">
        <f t="shared" si="161"/>
        <v>0</v>
      </c>
      <c r="M336" s="7">
        <f t="shared" si="162"/>
        <v>0</v>
      </c>
      <c r="N336" s="14"/>
      <c r="O336" s="13"/>
      <c r="P336" s="7">
        <f t="shared" si="163"/>
        <v>2490018.165070131</v>
      </c>
      <c r="Q336" s="12">
        <f t="shared" si="181"/>
        <v>326</v>
      </c>
      <c r="R336" s="9">
        <v>1021.8434340328065</v>
      </c>
      <c r="S336" s="11">
        <f t="shared" si="184"/>
        <v>0.02</v>
      </c>
      <c r="T336" s="10">
        <f t="shared" si="177"/>
        <v>12740769.99792772</v>
      </c>
      <c r="U336" s="10">
        <f t="shared" si="185"/>
        <v>34285693.505499721</v>
      </c>
      <c r="V336" s="10">
        <f t="shared" si="178"/>
        <v>1000</v>
      </c>
      <c r="W336" s="10">
        <f t="shared" si="179"/>
        <v>820105.61333534098</v>
      </c>
      <c r="X336" s="9">
        <f t="shared" si="164"/>
        <v>0.97862350208916138</v>
      </c>
      <c r="Y336" s="9">
        <f t="shared" si="182"/>
        <v>33553.76407340986</v>
      </c>
      <c r="AA336" s="10">
        <f t="shared" si="165"/>
        <v>7542.4257517795395</v>
      </c>
      <c r="AB336" s="10">
        <f t="shared" si="183"/>
        <v>2466373.2208319083</v>
      </c>
      <c r="AC336" s="23"/>
      <c r="AD336" s="25">
        <f t="shared" si="166"/>
        <v>-7542.4257517795395</v>
      </c>
      <c r="AE336" s="25">
        <f t="shared" si="167"/>
        <v>-7542.4257517795395</v>
      </c>
      <c r="AF336" s="25">
        <f t="shared" si="168"/>
        <v>0</v>
      </c>
      <c r="AG336" s="25">
        <f t="shared" si="169"/>
        <v>0</v>
      </c>
      <c r="AH336" s="25">
        <f t="shared" si="170"/>
        <v>0</v>
      </c>
      <c r="AI336" s="25">
        <f t="shared" si="171"/>
        <v>0</v>
      </c>
      <c r="AJ336" s="25">
        <f t="shared" si="172"/>
        <v>0</v>
      </c>
      <c r="AK336" s="25">
        <f t="shared" si="173"/>
        <v>0</v>
      </c>
      <c r="AL336" s="25">
        <f t="shared" si="174"/>
        <v>0</v>
      </c>
      <c r="AM336" s="25">
        <f t="shared" si="175"/>
        <v>0</v>
      </c>
    </row>
    <row r="337" spans="1:39" x14ac:dyDescent="0.3">
      <c r="A337" s="4">
        <f t="shared" si="180"/>
        <v>328</v>
      </c>
      <c r="B337">
        <v>1093.3724744151029</v>
      </c>
      <c r="C337" s="5">
        <f t="shared" si="156"/>
        <v>231</v>
      </c>
      <c r="D337" s="6">
        <f t="shared" si="176"/>
        <v>6.9999999999999993E-2</v>
      </c>
      <c r="E337" s="7">
        <f t="shared" si="157"/>
        <v>5293900.2155709583</v>
      </c>
      <c r="F337" s="7">
        <f t="shared" si="158"/>
        <v>3150167.1722463728</v>
      </c>
      <c r="G337" s="7">
        <f t="shared" si="159"/>
        <v>0</v>
      </c>
      <c r="H337" s="7">
        <f t="shared" si="155"/>
        <v>100000</v>
      </c>
      <c r="I337" s="7">
        <f t="shared" si="160"/>
        <v>3150167.1722463728</v>
      </c>
      <c r="J337" s="14"/>
      <c r="K337" s="18"/>
      <c r="L337" s="7">
        <f t="shared" si="161"/>
        <v>0</v>
      </c>
      <c r="M337" s="7">
        <f t="shared" si="162"/>
        <v>0</v>
      </c>
      <c r="N337" s="14"/>
      <c r="O337" s="13"/>
      <c r="P337" s="7">
        <f t="shared" si="163"/>
        <v>2664319.4366250401</v>
      </c>
      <c r="Q337" s="12">
        <f t="shared" si="181"/>
        <v>327</v>
      </c>
      <c r="R337" s="9">
        <v>1093.3724744151029</v>
      </c>
      <c r="S337" s="11">
        <f t="shared" si="184"/>
        <v>6.9999999999999993E-2</v>
      </c>
      <c r="T337" s="10">
        <f t="shared" si="177"/>
        <v>12854548.360543491</v>
      </c>
      <c r="U337" s="10">
        <f t="shared" si="185"/>
        <v>36686762.050884701</v>
      </c>
      <c r="V337" s="10">
        <f t="shared" si="178"/>
        <v>1000</v>
      </c>
      <c r="W337" s="10">
        <f t="shared" si="179"/>
        <v>821105.61333534098</v>
      </c>
      <c r="X337" s="9">
        <f t="shared" si="164"/>
        <v>0.91460140382164612</v>
      </c>
      <c r="Y337" s="9">
        <f t="shared" si="182"/>
        <v>33554.67867481368</v>
      </c>
      <c r="AA337" s="10">
        <f t="shared" si="165"/>
        <v>7542.4257517795395</v>
      </c>
      <c r="AB337" s="10">
        <f t="shared" si="183"/>
        <v>2473915.646583688</v>
      </c>
      <c r="AC337" s="23"/>
      <c r="AD337" s="25">
        <f t="shared" si="166"/>
        <v>-7542.4257517795395</v>
      </c>
      <c r="AE337" s="25">
        <f t="shared" si="167"/>
        <v>-7542.4257517795395</v>
      </c>
      <c r="AF337" s="25">
        <f t="shared" si="168"/>
        <v>0</v>
      </c>
      <c r="AG337" s="25">
        <f t="shared" si="169"/>
        <v>0</v>
      </c>
      <c r="AH337" s="25">
        <f t="shared" si="170"/>
        <v>0</v>
      </c>
      <c r="AI337" s="25">
        <f t="shared" si="171"/>
        <v>0</v>
      </c>
      <c r="AJ337" s="25">
        <f t="shared" si="172"/>
        <v>0</v>
      </c>
      <c r="AK337" s="25">
        <f t="shared" si="173"/>
        <v>0</v>
      </c>
      <c r="AL337" s="25">
        <f t="shared" si="174"/>
        <v>0</v>
      </c>
      <c r="AM337" s="25">
        <f t="shared" si="175"/>
        <v>0</v>
      </c>
    </row>
    <row r="338" spans="1:39" x14ac:dyDescent="0.3">
      <c r="A338" s="4">
        <f t="shared" si="180"/>
        <v>329</v>
      </c>
      <c r="B338">
        <v>1149.1344706102732</v>
      </c>
      <c r="C338" s="5">
        <f t="shared" si="156"/>
        <v>232</v>
      </c>
      <c r="D338" s="6">
        <f t="shared" si="176"/>
        <v>5.099999999999999E-2</v>
      </c>
      <c r="E338" s="7">
        <f t="shared" si="157"/>
        <v>5345621.3300004285</v>
      </c>
      <c r="F338" s="7">
        <f t="shared" si="158"/>
        <v>3310825.6980309375</v>
      </c>
      <c r="G338" s="7">
        <f t="shared" si="159"/>
        <v>0</v>
      </c>
      <c r="H338" s="7">
        <f t="shared" si="155"/>
        <v>100000</v>
      </c>
      <c r="I338" s="7">
        <f t="shared" si="160"/>
        <v>3310825.6980309375</v>
      </c>
      <c r="J338" s="14"/>
      <c r="K338" s="18"/>
      <c r="L338" s="7">
        <f t="shared" si="161"/>
        <v>0</v>
      </c>
      <c r="M338" s="7">
        <f t="shared" si="162"/>
        <v>0</v>
      </c>
      <c r="N338" s="14"/>
      <c r="O338" s="13"/>
      <c r="P338" s="7">
        <f t="shared" si="163"/>
        <v>2800199.7278929171</v>
      </c>
      <c r="Q338" s="12">
        <f t="shared" si="181"/>
        <v>328</v>
      </c>
      <c r="R338" s="9">
        <v>1149.1344706102732</v>
      </c>
      <c r="S338" s="11">
        <f t="shared" si="184"/>
        <v>5.099999999999999E-2</v>
      </c>
      <c r="T338" s="10">
        <f t="shared" si="177"/>
        <v>12969274.876181068</v>
      </c>
      <c r="U338" s="10">
        <f t="shared" si="185"/>
        <v>38558837.915479816</v>
      </c>
      <c r="V338" s="10">
        <f t="shared" si="178"/>
        <v>1000</v>
      </c>
      <c r="W338" s="10">
        <f t="shared" si="179"/>
        <v>822105.61333534098</v>
      </c>
      <c r="X338" s="9">
        <f t="shared" si="164"/>
        <v>0.87022017490166137</v>
      </c>
      <c r="Y338" s="9">
        <f t="shared" si="182"/>
        <v>33555.548894988584</v>
      </c>
      <c r="AA338" s="10">
        <f t="shared" si="165"/>
        <v>7542.4257517795395</v>
      </c>
      <c r="AB338" s="10">
        <f t="shared" si="183"/>
        <v>2481458.0723354677</v>
      </c>
      <c r="AC338" s="23"/>
      <c r="AD338" s="25">
        <f t="shared" si="166"/>
        <v>-7542.4257517795395</v>
      </c>
      <c r="AE338" s="25">
        <f t="shared" si="167"/>
        <v>-7542.4257517795395</v>
      </c>
      <c r="AF338" s="25">
        <f t="shared" si="168"/>
        <v>0</v>
      </c>
      <c r="AG338" s="25">
        <f t="shared" si="169"/>
        <v>0</v>
      </c>
      <c r="AH338" s="25">
        <f t="shared" si="170"/>
        <v>0</v>
      </c>
      <c r="AI338" s="25">
        <f t="shared" si="171"/>
        <v>0</v>
      </c>
      <c r="AJ338" s="25">
        <f t="shared" si="172"/>
        <v>0</v>
      </c>
      <c r="AK338" s="25">
        <f t="shared" si="173"/>
        <v>0</v>
      </c>
      <c r="AL338" s="25">
        <f t="shared" si="174"/>
        <v>0</v>
      </c>
      <c r="AM338" s="25">
        <f t="shared" si="175"/>
        <v>0</v>
      </c>
    </row>
    <row r="339" spans="1:39" x14ac:dyDescent="0.3">
      <c r="A339" s="4">
        <f t="shared" si="180"/>
        <v>330</v>
      </c>
      <c r="B339">
        <v>1154.8801429633245</v>
      </c>
      <c r="C339" s="5">
        <f t="shared" si="156"/>
        <v>233</v>
      </c>
      <c r="D339" s="6">
        <f t="shared" si="176"/>
        <v>4.9999999999999463E-3</v>
      </c>
      <c r="E339" s="7">
        <f t="shared" si="157"/>
        <v>5397773.4537168108</v>
      </c>
      <c r="F339" s="7">
        <f t="shared" si="158"/>
        <v>3327379.8265210916</v>
      </c>
      <c r="G339" s="7">
        <f t="shared" si="159"/>
        <v>0</v>
      </c>
      <c r="H339" s="7">
        <f t="shared" si="155"/>
        <v>100000</v>
      </c>
      <c r="I339" s="7">
        <f t="shared" si="160"/>
        <v>3327379.8265210916</v>
      </c>
      <c r="J339" s="14"/>
      <c r="K339" s="18"/>
      <c r="L339" s="7">
        <f t="shared" si="161"/>
        <v>0</v>
      </c>
      <c r="M339" s="7">
        <f t="shared" si="162"/>
        <v>0</v>
      </c>
      <c r="N339" s="14"/>
      <c r="O339" s="13"/>
      <c r="P339" s="7">
        <f t="shared" si="163"/>
        <v>2814200.7265323815</v>
      </c>
      <c r="Q339" s="12">
        <f t="shared" si="181"/>
        <v>329</v>
      </c>
      <c r="R339" s="9">
        <v>1154.8801429633245</v>
      </c>
      <c r="S339" s="11">
        <f t="shared" si="184"/>
        <v>4.9999999999999463E-3</v>
      </c>
      <c r="T339" s="10">
        <f t="shared" si="177"/>
        <v>13084957.446115619</v>
      </c>
      <c r="U339" s="10">
        <f t="shared" si="185"/>
        <v>38752637.10505721</v>
      </c>
      <c r="V339" s="10">
        <f t="shared" si="178"/>
        <v>1000</v>
      </c>
      <c r="W339" s="10">
        <f t="shared" si="179"/>
        <v>823105.61333534098</v>
      </c>
      <c r="X339" s="9">
        <f t="shared" si="164"/>
        <v>0.86589072129518552</v>
      </c>
      <c r="Y339" s="9">
        <f t="shared" si="182"/>
        <v>33556.41478570988</v>
      </c>
      <c r="AA339" s="10">
        <f t="shared" si="165"/>
        <v>7542.4257517795395</v>
      </c>
      <c r="AB339" s="10">
        <f t="shared" si="183"/>
        <v>2489000.4980872474</v>
      </c>
      <c r="AC339" s="23"/>
      <c r="AD339" s="25">
        <f t="shared" si="166"/>
        <v>-7542.4257517795395</v>
      </c>
      <c r="AE339" s="25">
        <f t="shared" si="167"/>
        <v>-7542.4257517795395</v>
      </c>
      <c r="AF339" s="25">
        <f t="shared" si="168"/>
        <v>0</v>
      </c>
      <c r="AG339" s="25">
        <f t="shared" si="169"/>
        <v>0</v>
      </c>
      <c r="AH339" s="25">
        <f t="shared" si="170"/>
        <v>0</v>
      </c>
      <c r="AI339" s="25">
        <f t="shared" si="171"/>
        <v>0</v>
      </c>
      <c r="AJ339" s="25">
        <f t="shared" si="172"/>
        <v>0</v>
      </c>
      <c r="AK339" s="25">
        <f t="shared" si="173"/>
        <v>0</v>
      </c>
      <c r="AL339" s="25">
        <f t="shared" si="174"/>
        <v>0</v>
      </c>
      <c r="AM339" s="25">
        <f t="shared" si="175"/>
        <v>0</v>
      </c>
    </row>
    <row r="340" spans="1:39" x14ac:dyDescent="0.3">
      <c r="A340" s="4">
        <f t="shared" si="180"/>
        <v>331</v>
      </c>
      <c r="B340">
        <v>1211.4692699685272</v>
      </c>
      <c r="C340" s="5">
        <f t="shared" si="156"/>
        <v>234</v>
      </c>
      <c r="D340" s="6">
        <f t="shared" si="176"/>
        <v>4.8999999999999849E-2</v>
      </c>
      <c r="E340" s="7">
        <f t="shared" si="157"/>
        <v>5450360.1784641612</v>
      </c>
      <c r="F340" s="7">
        <f t="shared" si="158"/>
        <v>3490421.4380206247</v>
      </c>
      <c r="G340" s="7">
        <f t="shared" si="159"/>
        <v>0</v>
      </c>
      <c r="H340" s="7">
        <f t="shared" si="155"/>
        <v>100000</v>
      </c>
      <c r="I340" s="7">
        <f t="shared" si="160"/>
        <v>3490421.4380206247</v>
      </c>
      <c r="J340" s="14"/>
      <c r="K340" s="18"/>
      <c r="L340" s="7">
        <f t="shared" si="161"/>
        <v>0</v>
      </c>
      <c r="M340" s="7">
        <f t="shared" si="162"/>
        <v>0</v>
      </c>
      <c r="N340" s="14"/>
      <c r="O340" s="13"/>
      <c r="P340" s="7">
        <f t="shared" si="163"/>
        <v>2952096.562132468</v>
      </c>
      <c r="Q340" s="12">
        <f t="shared" si="181"/>
        <v>330</v>
      </c>
      <c r="R340" s="9">
        <v>1211.4692699685272</v>
      </c>
      <c r="S340" s="11">
        <f t="shared" si="184"/>
        <v>4.8999999999999849E-2</v>
      </c>
      <c r="T340" s="10">
        <f t="shared" si="177"/>
        <v>13201604.037466293</v>
      </c>
      <c r="U340" s="10">
        <f t="shared" si="185"/>
        <v>40652565.323205009</v>
      </c>
      <c r="V340" s="10">
        <f t="shared" si="178"/>
        <v>1000</v>
      </c>
      <c r="W340" s="10">
        <f t="shared" si="179"/>
        <v>824105.61333534098</v>
      </c>
      <c r="X340" s="9">
        <f t="shared" si="164"/>
        <v>0.82544396691628752</v>
      </c>
      <c r="Y340" s="9">
        <f t="shared" si="182"/>
        <v>33557.240229676798</v>
      </c>
      <c r="AA340" s="10">
        <f t="shared" si="165"/>
        <v>7542.4257517795395</v>
      </c>
      <c r="AB340" s="10">
        <f t="shared" si="183"/>
        <v>2496542.9238390271</v>
      </c>
      <c r="AC340" s="23"/>
      <c r="AD340" s="25">
        <f t="shared" si="166"/>
        <v>-7542.4257517795395</v>
      </c>
      <c r="AE340" s="25">
        <f t="shared" si="167"/>
        <v>-7542.4257517795395</v>
      </c>
      <c r="AF340" s="25">
        <f t="shared" si="168"/>
        <v>0</v>
      </c>
      <c r="AG340" s="25">
        <f t="shared" si="169"/>
        <v>0</v>
      </c>
      <c r="AH340" s="25">
        <f t="shared" si="170"/>
        <v>0</v>
      </c>
      <c r="AI340" s="25">
        <f t="shared" si="171"/>
        <v>0</v>
      </c>
      <c r="AJ340" s="25">
        <f t="shared" si="172"/>
        <v>0</v>
      </c>
      <c r="AK340" s="25">
        <f t="shared" si="173"/>
        <v>0</v>
      </c>
      <c r="AL340" s="25">
        <f t="shared" si="174"/>
        <v>0</v>
      </c>
      <c r="AM340" s="25">
        <f t="shared" si="175"/>
        <v>0</v>
      </c>
    </row>
    <row r="341" spans="1:39" x14ac:dyDescent="0.3">
      <c r="A341" s="4">
        <f t="shared" si="180"/>
        <v>332</v>
      </c>
      <c r="B341">
        <v>1194.5087001889679</v>
      </c>
      <c r="C341" s="5">
        <f t="shared" si="156"/>
        <v>235</v>
      </c>
      <c r="D341" s="6">
        <f t="shared" si="176"/>
        <v>-1.3999999999999986E-2</v>
      </c>
      <c r="E341" s="7">
        <f t="shared" si="157"/>
        <v>5503385.1259177402</v>
      </c>
      <c r="F341" s="7">
        <f t="shared" si="158"/>
        <v>3441555.537888336</v>
      </c>
      <c r="G341" s="7">
        <f t="shared" si="159"/>
        <v>0</v>
      </c>
      <c r="H341" s="7">
        <f t="shared" si="155"/>
        <v>100000</v>
      </c>
      <c r="I341" s="7">
        <f t="shared" si="160"/>
        <v>3441555.537888336</v>
      </c>
      <c r="J341" s="14"/>
      <c r="K341" s="18"/>
      <c r="L341" s="7">
        <f t="shared" si="161"/>
        <v>0</v>
      </c>
      <c r="M341" s="7">
        <f t="shared" si="162"/>
        <v>0</v>
      </c>
      <c r="N341" s="14"/>
      <c r="O341" s="13"/>
      <c r="P341" s="7">
        <f t="shared" si="163"/>
        <v>2910767.2102626134</v>
      </c>
      <c r="Q341" s="12">
        <f t="shared" si="181"/>
        <v>331</v>
      </c>
      <c r="R341" s="9">
        <v>1194.5087001889679</v>
      </c>
      <c r="S341" s="11">
        <f t="shared" si="184"/>
        <v>-1.3999999999999986E-2</v>
      </c>
      <c r="T341" s="10">
        <f t="shared" si="177"/>
        <v>13319222.683744889</v>
      </c>
      <c r="U341" s="10">
        <f t="shared" si="185"/>
        <v>40084415.408680141</v>
      </c>
      <c r="V341" s="10">
        <f t="shared" si="178"/>
        <v>1000</v>
      </c>
      <c r="W341" s="10">
        <f t="shared" si="179"/>
        <v>825105.61333534098</v>
      </c>
      <c r="X341" s="9">
        <f t="shared" si="164"/>
        <v>0.83716426664937882</v>
      </c>
      <c r="Y341" s="9">
        <f t="shared" si="182"/>
        <v>33558.077393943444</v>
      </c>
      <c r="AA341" s="10">
        <f t="shared" si="165"/>
        <v>7542.4257517795395</v>
      </c>
      <c r="AB341" s="10">
        <f t="shared" si="183"/>
        <v>2504085.3495908068</v>
      </c>
      <c r="AC341" s="23"/>
      <c r="AD341" s="25">
        <f t="shared" si="166"/>
        <v>-7542.4257517795395</v>
      </c>
      <c r="AE341" s="25">
        <f t="shared" si="167"/>
        <v>-7542.4257517795395</v>
      </c>
      <c r="AF341" s="25">
        <f t="shared" si="168"/>
        <v>0</v>
      </c>
      <c r="AG341" s="25">
        <f t="shared" si="169"/>
        <v>0</v>
      </c>
      <c r="AH341" s="25">
        <f t="shared" si="170"/>
        <v>0</v>
      </c>
      <c r="AI341" s="25">
        <f t="shared" si="171"/>
        <v>0</v>
      </c>
      <c r="AJ341" s="25">
        <f t="shared" si="172"/>
        <v>0</v>
      </c>
      <c r="AK341" s="25">
        <f t="shared" si="173"/>
        <v>0</v>
      </c>
      <c r="AL341" s="25">
        <f t="shared" si="174"/>
        <v>0</v>
      </c>
      <c r="AM341" s="25">
        <f t="shared" si="175"/>
        <v>0</v>
      </c>
    </row>
    <row r="342" spans="1:39" x14ac:dyDescent="0.3">
      <c r="A342" s="4">
        <f t="shared" si="180"/>
        <v>333</v>
      </c>
      <c r="B342">
        <v>1343.8222877125888</v>
      </c>
      <c r="C342" s="5">
        <f t="shared" si="156"/>
        <v>236</v>
      </c>
      <c r="D342" s="6">
        <f t="shared" si="176"/>
        <v>0.125</v>
      </c>
      <c r="E342" s="7">
        <f t="shared" si="157"/>
        <v>5556851.9479334326</v>
      </c>
      <c r="F342" s="7">
        <f t="shared" si="158"/>
        <v>3871749.9801243781</v>
      </c>
      <c r="G342" s="7">
        <f t="shared" si="159"/>
        <v>0</v>
      </c>
      <c r="H342" s="7">
        <f t="shared" si="155"/>
        <v>100000</v>
      </c>
      <c r="I342" s="7">
        <f t="shared" si="160"/>
        <v>3871749.9801243781</v>
      </c>
      <c r="J342" s="14"/>
      <c r="K342" s="18"/>
      <c r="L342" s="7">
        <f t="shared" si="161"/>
        <v>0</v>
      </c>
      <c r="M342" s="7">
        <f t="shared" si="162"/>
        <v>0</v>
      </c>
      <c r="N342" s="14"/>
      <c r="O342" s="13"/>
      <c r="P342" s="7">
        <f t="shared" si="163"/>
        <v>3274613.1115454398</v>
      </c>
      <c r="Q342" s="12">
        <f t="shared" si="181"/>
        <v>332</v>
      </c>
      <c r="R342" s="9">
        <v>1343.8222877125888</v>
      </c>
      <c r="S342" s="11">
        <f t="shared" si="184"/>
        <v>0.125</v>
      </c>
      <c r="T342" s="10">
        <f t="shared" si="177"/>
        <v>13437821.485409142</v>
      </c>
      <c r="U342" s="10">
        <f t="shared" si="185"/>
        <v>45096092.334765159</v>
      </c>
      <c r="V342" s="10">
        <f t="shared" si="178"/>
        <v>1000</v>
      </c>
      <c r="W342" s="10">
        <f t="shared" si="179"/>
        <v>826105.61333534098</v>
      </c>
      <c r="X342" s="9">
        <f t="shared" si="164"/>
        <v>0.74414601479944786</v>
      </c>
      <c r="Y342" s="9">
        <f t="shared" si="182"/>
        <v>33558.82153995824</v>
      </c>
      <c r="AA342" s="10">
        <f t="shared" si="165"/>
        <v>7542.4257517795395</v>
      </c>
      <c r="AB342" s="10">
        <f t="shared" si="183"/>
        <v>2511627.7753425865</v>
      </c>
      <c r="AC342" s="23"/>
      <c r="AD342" s="25">
        <f t="shared" si="166"/>
        <v>-7542.4257517795395</v>
      </c>
      <c r="AE342" s="25">
        <f t="shared" si="167"/>
        <v>-7542.4257517795395</v>
      </c>
      <c r="AF342" s="25">
        <f t="shared" si="168"/>
        <v>0</v>
      </c>
      <c r="AG342" s="25">
        <f t="shared" si="169"/>
        <v>0</v>
      </c>
      <c r="AH342" s="25">
        <f t="shared" si="170"/>
        <v>0</v>
      </c>
      <c r="AI342" s="25">
        <f t="shared" si="171"/>
        <v>0</v>
      </c>
      <c r="AJ342" s="25">
        <f t="shared" si="172"/>
        <v>0</v>
      </c>
      <c r="AK342" s="25">
        <f t="shared" si="173"/>
        <v>0</v>
      </c>
      <c r="AL342" s="25">
        <f t="shared" si="174"/>
        <v>0</v>
      </c>
      <c r="AM342" s="25">
        <f t="shared" si="175"/>
        <v>0</v>
      </c>
    </row>
    <row r="343" spans="1:39" x14ac:dyDescent="0.3">
      <c r="A343" s="4">
        <f t="shared" si="180"/>
        <v>334</v>
      </c>
      <c r="B343">
        <v>1578.9911880622919</v>
      </c>
      <c r="C343" s="5">
        <f t="shared" si="156"/>
        <v>237</v>
      </c>
      <c r="D343" s="6">
        <f t="shared" si="176"/>
        <v>0.17500000000000004</v>
      </c>
      <c r="E343" s="7">
        <f t="shared" si="157"/>
        <v>5610764.326799253</v>
      </c>
      <c r="F343" s="7">
        <f t="shared" si="158"/>
        <v>4549306.2266461449</v>
      </c>
      <c r="G343" s="7">
        <f t="shared" si="159"/>
        <v>0</v>
      </c>
      <c r="H343" s="7">
        <f t="shared" ref="H343:H405" si="186">IF(C343="NA","NA",IF(H342="NA",G343,H342+G343))</f>
        <v>100000</v>
      </c>
      <c r="I343" s="7">
        <f t="shared" si="160"/>
        <v>4549306.2266461449</v>
      </c>
      <c r="J343" s="14"/>
      <c r="K343" s="18"/>
      <c r="L343" s="7">
        <f t="shared" si="161"/>
        <v>0</v>
      </c>
      <c r="M343" s="7">
        <f t="shared" si="162"/>
        <v>0</v>
      </c>
      <c r="N343" s="14"/>
      <c r="O343" s="13"/>
      <c r="P343" s="7">
        <f t="shared" si="163"/>
        <v>3847670.406065892</v>
      </c>
      <c r="Q343" s="12">
        <f t="shared" si="181"/>
        <v>333</v>
      </c>
      <c r="R343" s="9">
        <v>1578.9911880622919</v>
      </c>
      <c r="S343" s="11">
        <f t="shared" si="184"/>
        <v>0.17500000000000004</v>
      </c>
      <c r="T343" s="10">
        <f t="shared" si="177"/>
        <v>13557408.610420592</v>
      </c>
      <c r="U343" s="10">
        <f t="shared" si="185"/>
        <v>52989083.49334906</v>
      </c>
      <c r="V343" s="10">
        <f t="shared" si="178"/>
        <v>1000</v>
      </c>
      <c r="W343" s="10">
        <f t="shared" si="179"/>
        <v>827105.61333534098</v>
      </c>
      <c r="X343" s="9">
        <f t="shared" si="164"/>
        <v>0.63331575727612577</v>
      </c>
      <c r="Y343" s="9">
        <f t="shared" si="182"/>
        <v>33559.454855715514</v>
      </c>
      <c r="AA343" s="10">
        <f t="shared" si="165"/>
        <v>7542.4257517795395</v>
      </c>
      <c r="AB343" s="10">
        <f t="shared" si="183"/>
        <v>2519170.2010943661</v>
      </c>
      <c r="AC343" s="23"/>
      <c r="AD343" s="25">
        <f t="shared" si="166"/>
        <v>-7542.4257517795395</v>
      </c>
      <c r="AE343" s="25">
        <f t="shared" si="167"/>
        <v>-7542.4257517795395</v>
      </c>
      <c r="AF343" s="25">
        <f t="shared" si="168"/>
        <v>0</v>
      </c>
      <c r="AG343" s="25">
        <f t="shared" si="169"/>
        <v>0</v>
      </c>
      <c r="AH343" s="25">
        <f t="shared" si="170"/>
        <v>0</v>
      </c>
      <c r="AI343" s="25">
        <f t="shared" si="171"/>
        <v>0</v>
      </c>
      <c r="AJ343" s="25">
        <f t="shared" si="172"/>
        <v>0</v>
      </c>
      <c r="AK343" s="25">
        <f t="shared" si="173"/>
        <v>0</v>
      </c>
      <c r="AL343" s="25">
        <f t="shared" si="174"/>
        <v>0</v>
      </c>
      <c r="AM343" s="25">
        <f t="shared" si="175"/>
        <v>0</v>
      </c>
    </row>
    <row r="344" spans="1:39" x14ac:dyDescent="0.3">
      <c r="A344" s="4">
        <f t="shared" si="180"/>
        <v>335</v>
      </c>
      <c r="B344">
        <v>1542.6743907368591</v>
      </c>
      <c r="C344" s="5">
        <f t="shared" si="156"/>
        <v>238</v>
      </c>
      <c r="D344" s="6">
        <f t="shared" si="176"/>
        <v>-2.3000000000000083E-2</v>
      </c>
      <c r="E344" s="7">
        <f t="shared" si="157"/>
        <v>5665125.9754889589</v>
      </c>
      <c r="F344" s="7">
        <f t="shared" si="158"/>
        <v>4444672.1834332831</v>
      </c>
      <c r="G344" s="7">
        <f t="shared" si="159"/>
        <v>0</v>
      </c>
      <c r="H344" s="7">
        <f t="shared" si="186"/>
        <v>100000</v>
      </c>
      <c r="I344" s="7">
        <f t="shared" si="160"/>
        <v>4444672.1834332831</v>
      </c>
      <c r="J344" s="14"/>
      <c r="K344" s="18"/>
      <c r="L344" s="7">
        <f t="shared" si="161"/>
        <v>0</v>
      </c>
      <c r="M344" s="7">
        <f t="shared" si="162"/>
        <v>0</v>
      </c>
      <c r="N344" s="14"/>
      <c r="O344" s="13"/>
      <c r="P344" s="7">
        <f t="shared" si="163"/>
        <v>3759173.9867263758</v>
      </c>
      <c r="Q344" s="12">
        <f t="shared" si="181"/>
        <v>334</v>
      </c>
      <c r="R344" s="9">
        <v>1542.6743907368591</v>
      </c>
      <c r="S344" s="11">
        <f t="shared" si="184"/>
        <v>-2.3000000000000083E-2</v>
      </c>
      <c r="T344" s="10">
        <f t="shared" si="177"/>
        <v>13677992.294807144</v>
      </c>
      <c r="U344" s="10">
        <f t="shared" si="185"/>
        <v>51771311.573002025</v>
      </c>
      <c r="V344" s="10">
        <f t="shared" si="178"/>
        <v>1000</v>
      </c>
      <c r="W344" s="10">
        <f t="shared" si="179"/>
        <v>828105.61333534098</v>
      </c>
      <c r="X344" s="9">
        <f t="shared" si="164"/>
        <v>0.64822493068180742</v>
      </c>
      <c r="Y344" s="9">
        <f t="shared" si="182"/>
        <v>33560.103080646193</v>
      </c>
      <c r="AA344" s="10">
        <f t="shared" si="165"/>
        <v>7542.4257517795395</v>
      </c>
      <c r="AB344" s="10">
        <f t="shared" si="183"/>
        <v>2526712.6268461458</v>
      </c>
      <c r="AC344" s="23"/>
      <c r="AD344" s="25">
        <f t="shared" si="166"/>
        <v>-7542.4257517795395</v>
      </c>
      <c r="AE344" s="25">
        <f t="shared" si="167"/>
        <v>-7542.4257517795395</v>
      </c>
      <c r="AF344" s="25">
        <f t="shared" si="168"/>
        <v>0</v>
      </c>
      <c r="AG344" s="25">
        <f t="shared" si="169"/>
        <v>0</v>
      </c>
      <c r="AH344" s="25">
        <f t="shared" si="170"/>
        <v>0</v>
      </c>
      <c r="AI344" s="25">
        <f t="shared" si="171"/>
        <v>0</v>
      </c>
      <c r="AJ344" s="25">
        <f t="shared" si="172"/>
        <v>0</v>
      </c>
      <c r="AK344" s="25">
        <f t="shared" si="173"/>
        <v>0</v>
      </c>
      <c r="AL344" s="25">
        <f t="shared" si="174"/>
        <v>0</v>
      </c>
      <c r="AM344" s="25">
        <f t="shared" si="175"/>
        <v>0</v>
      </c>
    </row>
    <row r="345" spans="1:39" x14ac:dyDescent="0.3">
      <c r="A345" s="4">
        <f t="shared" si="180"/>
        <v>336</v>
      </c>
      <c r="B345">
        <v>1642.9482261347548</v>
      </c>
      <c r="C345" s="5">
        <f t="shared" si="156"/>
        <v>239</v>
      </c>
      <c r="D345" s="6">
        <f t="shared" si="176"/>
        <v>6.4999999999999919E-2</v>
      </c>
      <c r="E345" s="7">
        <f t="shared" si="157"/>
        <v>5719940.637917744</v>
      </c>
      <c r="F345" s="7">
        <f t="shared" si="158"/>
        <v>4733575.875356446</v>
      </c>
      <c r="G345" s="7">
        <f t="shared" si="159"/>
        <v>0</v>
      </c>
      <c r="H345" s="7">
        <f t="shared" si="186"/>
        <v>100000</v>
      </c>
      <c r="I345" s="7">
        <f t="shared" si="160"/>
        <v>4733575.875356446</v>
      </c>
      <c r="J345" s="14"/>
      <c r="K345" s="18"/>
      <c r="L345" s="7">
        <f t="shared" si="161"/>
        <v>0</v>
      </c>
      <c r="M345" s="7">
        <f t="shared" si="162"/>
        <v>0</v>
      </c>
      <c r="N345" s="14"/>
      <c r="O345" s="13"/>
      <c r="P345" s="7">
        <f t="shared" si="163"/>
        <v>4003520.2958635902</v>
      </c>
      <c r="Q345" s="12">
        <f t="shared" si="181"/>
        <v>335</v>
      </c>
      <c r="R345" s="9">
        <v>1642.9482261347548</v>
      </c>
      <c r="S345" s="11">
        <f t="shared" si="184"/>
        <v>6.4999999999999919E-2</v>
      </c>
      <c r="T345" s="10">
        <f t="shared" si="177"/>
        <v>13799580.843230247</v>
      </c>
      <c r="U345" s="10">
        <f t="shared" si="185"/>
        <v>55137511.825247154</v>
      </c>
      <c r="V345" s="10">
        <f t="shared" si="178"/>
        <v>1000</v>
      </c>
      <c r="W345" s="10">
        <f t="shared" si="179"/>
        <v>829105.61333534098</v>
      </c>
      <c r="X345" s="9">
        <f t="shared" si="164"/>
        <v>0.6086619067434812</v>
      </c>
      <c r="Y345" s="9">
        <f t="shared" si="182"/>
        <v>33560.711742552936</v>
      </c>
      <c r="AA345" s="10">
        <f t="shared" si="165"/>
        <v>7542.4257517795395</v>
      </c>
      <c r="AB345" s="10">
        <f t="shared" si="183"/>
        <v>2534255.0525979255</v>
      </c>
      <c r="AC345" s="23"/>
      <c r="AD345" s="25">
        <f t="shared" si="166"/>
        <v>-7542.4257517795395</v>
      </c>
      <c r="AE345" s="25">
        <f t="shared" si="167"/>
        <v>-7542.4257517795395</v>
      </c>
      <c r="AF345" s="25">
        <f t="shared" si="168"/>
        <v>0</v>
      </c>
      <c r="AG345" s="25">
        <f t="shared" si="169"/>
        <v>0</v>
      </c>
      <c r="AH345" s="25">
        <f t="shared" si="170"/>
        <v>0</v>
      </c>
      <c r="AI345" s="25">
        <f t="shared" si="171"/>
        <v>0</v>
      </c>
      <c r="AJ345" s="25">
        <f t="shared" si="172"/>
        <v>0</v>
      </c>
      <c r="AK345" s="25">
        <f t="shared" si="173"/>
        <v>0</v>
      </c>
      <c r="AL345" s="25">
        <f t="shared" si="174"/>
        <v>0</v>
      </c>
      <c r="AM345" s="25">
        <f t="shared" si="175"/>
        <v>0</v>
      </c>
    </row>
    <row r="346" spans="1:39" x14ac:dyDescent="0.3">
      <c r="A346" s="4">
        <f t="shared" si="180"/>
        <v>337</v>
      </c>
      <c r="B346">
        <v>1429.3649567372368</v>
      </c>
      <c r="C346" s="5">
        <f t="shared" si="156"/>
        <v>240</v>
      </c>
      <c r="D346" s="6">
        <f t="shared" si="176"/>
        <v>-0.12999999999999995</v>
      </c>
      <c r="E346" s="7">
        <f t="shared" si="157"/>
        <v>5775212.0892001037</v>
      </c>
      <c r="F346" s="7">
        <f t="shared" si="158"/>
        <v>4118211.0115601085</v>
      </c>
      <c r="G346" s="7">
        <f t="shared" si="159"/>
        <v>0</v>
      </c>
      <c r="H346" s="7">
        <f t="shared" si="186"/>
        <v>100000</v>
      </c>
      <c r="I346" s="7">
        <f t="shared" si="160"/>
        <v>4118211.0115601085</v>
      </c>
      <c r="J346" s="14"/>
      <c r="K346" s="18"/>
      <c r="L346" s="7">
        <f t="shared" si="161"/>
        <v>0</v>
      </c>
      <c r="M346" s="7">
        <f t="shared" si="162"/>
        <v>0</v>
      </c>
      <c r="N346" s="14"/>
      <c r="O346" s="13"/>
      <c r="P346" s="7">
        <f t="shared" si="163"/>
        <v>3483062.6574013238</v>
      </c>
      <c r="Q346" s="12">
        <f t="shared" si="181"/>
        <v>336</v>
      </c>
      <c r="R346" s="9">
        <v>1429.3649567372368</v>
      </c>
      <c r="S346" s="11">
        <f t="shared" si="184"/>
        <v>-0.12999999999999995</v>
      </c>
      <c r="T346" s="10">
        <f t="shared" si="177"/>
        <v>13922182.629556874</v>
      </c>
      <c r="U346" s="10">
        <f t="shared" si="185"/>
        <v>47970505.287965029</v>
      </c>
      <c r="V346" s="10">
        <f t="shared" si="178"/>
        <v>1000</v>
      </c>
      <c r="W346" s="10">
        <f t="shared" si="179"/>
        <v>830105.61333534098</v>
      </c>
      <c r="X346" s="9">
        <f t="shared" si="164"/>
        <v>0.69961138706147263</v>
      </c>
      <c r="Y346" s="9">
        <f t="shared" si="182"/>
        <v>33561.411353939999</v>
      </c>
      <c r="AA346" s="10">
        <f t="shared" si="165"/>
        <v>7542.4257517795395</v>
      </c>
      <c r="AB346" s="10">
        <f t="shared" si="183"/>
        <v>2541797.4783497052</v>
      </c>
      <c r="AC346" s="23"/>
      <c r="AD346" s="25">
        <f t="shared" si="166"/>
        <v>-7542.4257517795395</v>
      </c>
      <c r="AE346" s="25">
        <f t="shared" si="167"/>
        <v>-7542.4257517795395</v>
      </c>
      <c r="AF346" s="25">
        <f t="shared" si="168"/>
        <v>0</v>
      </c>
      <c r="AG346" s="25">
        <f t="shared" si="169"/>
        <v>0</v>
      </c>
      <c r="AH346" s="25">
        <f t="shared" si="170"/>
        <v>0</v>
      </c>
      <c r="AI346" s="25">
        <f t="shared" si="171"/>
        <v>0</v>
      </c>
      <c r="AJ346" s="25">
        <f t="shared" si="172"/>
        <v>0</v>
      </c>
      <c r="AK346" s="25">
        <f t="shared" si="173"/>
        <v>0</v>
      </c>
      <c r="AL346" s="25">
        <f t="shared" si="174"/>
        <v>0</v>
      </c>
      <c r="AM346" s="25">
        <f t="shared" si="175"/>
        <v>0</v>
      </c>
    </row>
    <row r="347" spans="1:39" x14ac:dyDescent="0.3">
      <c r="A347" s="4">
        <f t="shared" si="180"/>
        <v>338</v>
      </c>
      <c r="B347">
        <v>1453.6641610017696</v>
      </c>
      <c r="C347" s="5">
        <f t="shared" si="156"/>
        <v>241</v>
      </c>
      <c r="D347" s="6">
        <f t="shared" si="176"/>
        <v>1.6999999999999856E-2</v>
      </c>
      <c r="E347" s="7">
        <f t="shared" si="157"/>
        <v>5830944.1359098144</v>
      </c>
      <c r="F347" s="7">
        <f t="shared" si="158"/>
        <v>4188220.59875663</v>
      </c>
      <c r="G347" s="7">
        <f t="shared" si="159"/>
        <v>0</v>
      </c>
      <c r="H347" s="7">
        <f t="shared" si="186"/>
        <v>100000</v>
      </c>
      <c r="I347" s="7">
        <f t="shared" si="160"/>
        <v>4188220.59875663</v>
      </c>
      <c r="J347" s="14"/>
      <c r="K347" s="18"/>
      <c r="L347" s="7">
        <f t="shared" si="161"/>
        <v>0</v>
      </c>
      <c r="M347" s="7">
        <f t="shared" si="162"/>
        <v>0</v>
      </c>
      <c r="N347" s="14"/>
      <c r="O347" s="13"/>
      <c r="P347" s="7">
        <f t="shared" si="163"/>
        <v>3542274.7225771458</v>
      </c>
      <c r="Q347" s="12">
        <f t="shared" si="181"/>
        <v>337</v>
      </c>
      <c r="R347" s="9">
        <v>1453.6641610017696</v>
      </c>
      <c r="S347" s="11">
        <f t="shared" si="184"/>
        <v>1.6999999999999856E-2</v>
      </c>
      <c r="T347" s="10">
        <f t="shared" si="177"/>
        <v>14045806.097436225</v>
      </c>
      <c r="U347" s="10">
        <f t="shared" si="185"/>
        <v>48787020.877860427</v>
      </c>
      <c r="V347" s="10">
        <f t="shared" si="178"/>
        <v>1000</v>
      </c>
      <c r="W347" s="10">
        <f t="shared" si="179"/>
        <v>831105.61333534098</v>
      </c>
      <c r="X347" s="9">
        <f t="shared" si="164"/>
        <v>0.68791680143704304</v>
      </c>
      <c r="Y347" s="9">
        <f t="shared" si="182"/>
        <v>33562.099270741433</v>
      </c>
      <c r="AA347" s="10">
        <f t="shared" si="165"/>
        <v>7542.4257517795395</v>
      </c>
      <c r="AB347" s="10">
        <f t="shared" si="183"/>
        <v>2549339.9041014849</v>
      </c>
      <c r="AC347" s="23"/>
      <c r="AD347" s="25">
        <f t="shared" si="166"/>
        <v>-7542.4257517795395</v>
      </c>
      <c r="AE347" s="25">
        <f t="shared" si="167"/>
        <v>-7542.4257517795395</v>
      </c>
      <c r="AF347" s="25">
        <f t="shared" si="168"/>
        <v>0</v>
      </c>
      <c r="AG347" s="25">
        <f t="shared" si="169"/>
        <v>0</v>
      </c>
      <c r="AH347" s="25">
        <f t="shared" si="170"/>
        <v>0</v>
      </c>
      <c r="AI347" s="25">
        <f t="shared" si="171"/>
        <v>0</v>
      </c>
      <c r="AJ347" s="25">
        <f t="shared" si="172"/>
        <v>0</v>
      </c>
      <c r="AK347" s="25">
        <f t="shared" si="173"/>
        <v>0</v>
      </c>
      <c r="AL347" s="25">
        <f t="shared" si="174"/>
        <v>0</v>
      </c>
      <c r="AM347" s="25">
        <f t="shared" si="175"/>
        <v>0</v>
      </c>
    </row>
    <row r="348" spans="1:39" x14ac:dyDescent="0.3">
      <c r="A348" s="4">
        <f t="shared" si="180"/>
        <v>339</v>
      </c>
      <c r="B348">
        <v>1317.0197298676032</v>
      </c>
      <c r="C348" s="5">
        <f t="shared" si="156"/>
        <v>242</v>
      </c>
      <c r="D348" s="6">
        <f t="shared" si="176"/>
        <v>-9.3999999999999986E-2</v>
      </c>
      <c r="E348" s="7">
        <f t="shared" si="157"/>
        <v>5887140.6163421078</v>
      </c>
      <c r="F348" s="7">
        <f t="shared" si="158"/>
        <v>3794527.8624735069</v>
      </c>
      <c r="G348" s="7">
        <f t="shared" si="159"/>
        <v>0</v>
      </c>
      <c r="H348" s="7">
        <f t="shared" si="186"/>
        <v>100000</v>
      </c>
      <c r="I348" s="7">
        <f t="shared" si="160"/>
        <v>3794527.8624735069</v>
      </c>
      <c r="J348" s="14"/>
      <c r="K348" s="18"/>
      <c r="L348" s="7">
        <f t="shared" si="161"/>
        <v>0</v>
      </c>
      <c r="M348" s="7">
        <f t="shared" si="162"/>
        <v>0</v>
      </c>
      <c r="N348" s="14"/>
      <c r="O348" s="13"/>
      <c r="P348" s="7">
        <f t="shared" si="163"/>
        <v>3209300.898654894</v>
      </c>
      <c r="Q348" s="12">
        <f t="shared" si="181"/>
        <v>338</v>
      </c>
      <c r="R348" s="9">
        <v>1317.0197298676032</v>
      </c>
      <c r="S348" s="11">
        <f t="shared" si="184"/>
        <v>-9.3999999999999986E-2</v>
      </c>
      <c r="T348" s="10">
        <f t="shared" si="177"/>
        <v>14170459.760881241</v>
      </c>
      <c r="U348" s="10">
        <f t="shared" si="185"/>
        <v>44201946.915341549</v>
      </c>
      <c r="V348" s="10">
        <f t="shared" si="178"/>
        <v>1000</v>
      </c>
      <c r="W348" s="10">
        <f t="shared" si="179"/>
        <v>832105.61333534098</v>
      </c>
      <c r="X348" s="9">
        <f t="shared" si="164"/>
        <v>0.7592900678113057</v>
      </c>
      <c r="Y348" s="9">
        <f t="shared" si="182"/>
        <v>33562.858560809247</v>
      </c>
      <c r="AA348" s="10">
        <f t="shared" si="165"/>
        <v>7542.4257517795395</v>
      </c>
      <c r="AB348" s="10">
        <f t="shared" si="183"/>
        <v>2556882.3298532646</v>
      </c>
      <c r="AC348" s="23"/>
      <c r="AD348" s="25">
        <f t="shared" si="166"/>
        <v>-7542.4257517795395</v>
      </c>
      <c r="AE348" s="25">
        <f t="shared" si="167"/>
        <v>-7542.4257517795395</v>
      </c>
      <c r="AF348" s="25">
        <f t="shared" si="168"/>
        <v>0</v>
      </c>
      <c r="AG348" s="25">
        <f t="shared" si="169"/>
        <v>0</v>
      </c>
      <c r="AH348" s="25">
        <f t="shared" si="170"/>
        <v>0</v>
      </c>
      <c r="AI348" s="25">
        <f t="shared" si="171"/>
        <v>0</v>
      </c>
      <c r="AJ348" s="25">
        <f t="shared" si="172"/>
        <v>0</v>
      </c>
      <c r="AK348" s="25">
        <f t="shared" si="173"/>
        <v>0</v>
      </c>
      <c r="AL348" s="25">
        <f t="shared" si="174"/>
        <v>0</v>
      </c>
      <c r="AM348" s="25">
        <f t="shared" si="175"/>
        <v>0</v>
      </c>
    </row>
    <row r="349" spans="1:39" x14ac:dyDescent="0.3">
      <c r="A349" s="4">
        <f t="shared" si="180"/>
        <v>340</v>
      </c>
      <c r="B349">
        <v>1436.8685252855551</v>
      </c>
      <c r="C349" s="5">
        <f t="shared" si="156"/>
        <v>243</v>
      </c>
      <c r="D349" s="6">
        <f t="shared" si="176"/>
        <v>9.0999999999999928E-2</v>
      </c>
      <c r="E349" s="7">
        <f t="shared" si="157"/>
        <v>5943805.400778004</v>
      </c>
      <c r="F349" s="7">
        <f t="shared" si="158"/>
        <v>4139829.8979585958</v>
      </c>
      <c r="G349" s="7">
        <f t="shared" si="159"/>
        <v>0</v>
      </c>
      <c r="H349" s="7">
        <f t="shared" si="186"/>
        <v>100000</v>
      </c>
      <c r="I349" s="7">
        <f t="shared" si="160"/>
        <v>4139829.8979585958</v>
      </c>
      <c r="J349" s="14"/>
      <c r="K349" s="18"/>
      <c r="L349" s="7">
        <f t="shared" si="161"/>
        <v>0</v>
      </c>
      <c r="M349" s="7">
        <f t="shared" si="162"/>
        <v>0</v>
      </c>
      <c r="N349" s="14"/>
      <c r="O349" s="13"/>
      <c r="P349" s="7">
        <f t="shared" si="163"/>
        <v>3501347.2804324892</v>
      </c>
      <c r="Q349" s="12">
        <f t="shared" si="181"/>
        <v>339</v>
      </c>
      <c r="R349" s="9">
        <v>1436.8685252855551</v>
      </c>
      <c r="S349" s="11">
        <f t="shared" si="184"/>
        <v>9.0999999999999928E-2</v>
      </c>
      <c r="T349" s="10">
        <f t="shared" si="177"/>
        <v>14296152.20485496</v>
      </c>
      <c r="U349" s="10">
        <f t="shared" si="185"/>
        <v>48225415.084637627</v>
      </c>
      <c r="V349" s="10">
        <f t="shared" si="178"/>
        <v>1000</v>
      </c>
      <c r="W349" s="10">
        <f t="shared" si="179"/>
        <v>833105.61333534098</v>
      </c>
      <c r="X349" s="9">
        <f t="shared" si="164"/>
        <v>0.69595789900211347</v>
      </c>
      <c r="Y349" s="9">
        <f t="shared" si="182"/>
        <v>33563.554518708246</v>
      </c>
      <c r="AA349" s="10">
        <f t="shared" si="165"/>
        <v>7542.4257517795395</v>
      </c>
      <c r="AB349" s="10">
        <f t="shared" si="183"/>
        <v>2564424.7556050443</v>
      </c>
      <c r="AC349" s="23"/>
      <c r="AD349" s="25">
        <f t="shared" si="166"/>
        <v>-7542.4257517795395</v>
      </c>
      <c r="AE349" s="25">
        <f t="shared" si="167"/>
        <v>-7542.4257517795395</v>
      </c>
      <c r="AF349" s="25">
        <f t="shared" si="168"/>
        <v>0</v>
      </c>
      <c r="AG349" s="25">
        <f t="shared" si="169"/>
        <v>0</v>
      </c>
      <c r="AH349" s="25">
        <f t="shared" si="170"/>
        <v>0</v>
      </c>
      <c r="AI349" s="25">
        <f t="shared" si="171"/>
        <v>0</v>
      </c>
      <c r="AJ349" s="25">
        <f t="shared" si="172"/>
        <v>0</v>
      </c>
      <c r="AK349" s="25">
        <f t="shared" si="173"/>
        <v>0</v>
      </c>
      <c r="AL349" s="25">
        <f t="shared" si="174"/>
        <v>0</v>
      </c>
      <c r="AM349" s="25">
        <f t="shared" si="175"/>
        <v>0</v>
      </c>
    </row>
    <row r="350" spans="1:39" x14ac:dyDescent="0.3">
      <c r="A350" s="4">
        <f t="shared" si="180"/>
        <v>341</v>
      </c>
      <c r="B350">
        <v>1354.9670193442782</v>
      </c>
      <c r="C350" s="5">
        <f t="shared" si="156"/>
        <v>244</v>
      </c>
      <c r="D350" s="6">
        <f t="shared" si="176"/>
        <v>-5.700000000000012E-2</v>
      </c>
      <c r="E350" s="7">
        <f t="shared" si="157"/>
        <v>6000942.3917508638</v>
      </c>
      <c r="F350" s="7">
        <f t="shared" si="158"/>
        <v>3903859.5937749553</v>
      </c>
      <c r="G350" s="7">
        <f t="shared" si="159"/>
        <v>0</v>
      </c>
      <c r="H350" s="7">
        <f t="shared" si="186"/>
        <v>100000</v>
      </c>
      <c r="I350" s="7">
        <f t="shared" si="160"/>
        <v>3903859.5937749553</v>
      </c>
      <c r="J350" s="14"/>
      <c r="K350" s="18"/>
      <c r="L350" s="7">
        <f t="shared" si="161"/>
        <v>0</v>
      </c>
      <c r="M350" s="7">
        <f t="shared" si="162"/>
        <v>0</v>
      </c>
      <c r="N350" s="14"/>
      <c r="O350" s="13"/>
      <c r="P350" s="7">
        <f t="shared" si="163"/>
        <v>3301770.4854478366</v>
      </c>
      <c r="Q350" s="12">
        <f t="shared" si="181"/>
        <v>340</v>
      </c>
      <c r="R350" s="9">
        <v>1354.9670193442782</v>
      </c>
      <c r="S350" s="11">
        <f t="shared" si="184"/>
        <v>-5.700000000000012E-2</v>
      </c>
      <c r="T350" s="10">
        <f t="shared" si="177"/>
        <v>14422892.085861795</v>
      </c>
      <c r="U350" s="10">
        <f t="shared" si="185"/>
        <v>45477509.424813278</v>
      </c>
      <c r="V350" s="10">
        <f t="shared" si="178"/>
        <v>1000</v>
      </c>
      <c r="W350" s="10">
        <f t="shared" si="179"/>
        <v>834105.61333534098</v>
      </c>
      <c r="X350" s="9">
        <f t="shared" si="164"/>
        <v>0.7380253435865467</v>
      </c>
      <c r="Y350" s="9">
        <f t="shared" si="182"/>
        <v>33564.29254405183</v>
      </c>
      <c r="AA350" s="10">
        <f t="shared" si="165"/>
        <v>7542.4257517795395</v>
      </c>
      <c r="AB350" s="10">
        <f t="shared" si="183"/>
        <v>2571967.181356824</v>
      </c>
      <c r="AC350" s="23"/>
      <c r="AD350" s="25">
        <f t="shared" si="166"/>
        <v>-7542.4257517795395</v>
      </c>
      <c r="AE350" s="25">
        <f t="shared" si="167"/>
        <v>-7542.4257517795395</v>
      </c>
      <c r="AF350" s="25">
        <f t="shared" si="168"/>
        <v>0</v>
      </c>
      <c r="AG350" s="25">
        <f t="shared" si="169"/>
        <v>0</v>
      </c>
      <c r="AH350" s="25">
        <f t="shared" si="170"/>
        <v>0</v>
      </c>
      <c r="AI350" s="25">
        <f t="shared" si="171"/>
        <v>0</v>
      </c>
      <c r="AJ350" s="25">
        <f t="shared" si="172"/>
        <v>0</v>
      </c>
      <c r="AK350" s="25">
        <f t="shared" si="173"/>
        <v>0</v>
      </c>
      <c r="AL350" s="25">
        <f t="shared" si="174"/>
        <v>0</v>
      </c>
      <c r="AM350" s="25">
        <f t="shared" si="175"/>
        <v>0</v>
      </c>
    </row>
    <row r="351" spans="1:39" x14ac:dyDescent="0.3">
      <c r="A351" s="4">
        <f t="shared" si="180"/>
        <v>342</v>
      </c>
      <c r="B351">
        <v>1124.622626055751</v>
      </c>
      <c r="C351" s="5">
        <f t="shared" si="156"/>
        <v>245</v>
      </c>
      <c r="D351" s="6">
        <f t="shared" si="176"/>
        <v>-0.16999999999999998</v>
      </c>
      <c r="E351" s="7">
        <f t="shared" si="157"/>
        <v>6058555.5243151635</v>
      </c>
      <c r="F351" s="7">
        <f t="shared" si="158"/>
        <v>3240203.4628332132</v>
      </c>
      <c r="G351" s="7">
        <f t="shared" si="159"/>
        <v>0</v>
      </c>
      <c r="H351" s="7">
        <f t="shared" si="186"/>
        <v>100000</v>
      </c>
      <c r="I351" s="7">
        <f t="shared" si="160"/>
        <v>3240203.4628332132</v>
      </c>
      <c r="J351" s="14"/>
      <c r="K351" s="18"/>
      <c r="L351" s="7">
        <f t="shared" si="161"/>
        <v>0</v>
      </c>
      <c r="M351" s="7">
        <f t="shared" si="162"/>
        <v>0</v>
      </c>
      <c r="N351" s="14"/>
      <c r="O351" s="13"/>
      <c r="P351" s="7">
        <f t="shared" si="163"/>
        <v>2740469.5029217047</v>
      </c>
      <c r="Q351" s="12">
        <f t="shared" si="181"/>
        <v>341</v>
      </c>
      <c r="R351" s="9">
        <v>1124.622626055751</v>
      </c>
      <c r="S351" s="11">
        <f t="shared" si="184"/>
        <v>-0.16999999999999998</v>
      </c>
      <c r="T351" s="10">
        <f t="shared" si="177"/>
        <v>14550688.132543687</v>
      </c>
      <c r="U351" s="10">
        <f t="shared" si="185"/>
        <v>37747162.822595023</v>
      </c>
      <c r="V351" s="10">
        <f t="shared" si="178"/>
        <v>1000</v>
      </c>
      <c r="W351" s="10">
        <f t="shared" si="179"/>
        <v>835105.61333534098</v>
      </c>
      <c r="X351" s="9">
        <f t="shared" si="164"/>
        <v>0.8891871609476466</v>
      </c>
      <c r="Y351" s="9">
        <f t="shared" si="182"/>
        <v>33565.181731212775</v>
      </c>
      <c r="AA351" s="10">
        <f t="shared" si="165"/>
        <v>7542.4257517795395</v>
      </c>
      <c r="AB351" s="10">
        <f t="shared" si="183"/>
        <v>2579509.6071086037</v>
      </c>
      <c r="AC351" s="23"/>
      <c r="AD351" s="25">
        <f t="shared" si="166"/>
        <v>-7542.4257517795395</v>
      </c>
      <c r="AE351" s="25">
        <f t="shared" si="167"/>
        <v>-7542.4257517795395</v>
      </c>
      <c r="AF351" s="25">
        <f t="shared" si="168"/>
        <v>0</v>
      </c>
      <c r="AG351" s="25">
        <f t="shared" si="169"/>
        <v>0</v>
      </c>
      <c r="AH351" s="25">
        <f t="shared" si="170"/>
        <v>0</v>
      </c>
      <c r="AI351" s="25">
        <f t="shared" si="171"/>
        <v>0</v>
      </c>
      <c r="AJ351" s="25">
        <f t="shared" si="172"/>
        <v>0</v>
      </c>
      <c r="AK351" s="25">
        <f t="shared" si="173"/>
        <v>0</v>
      </c>
      <c r="AL351" s="25">
        <f t="shared" si="174"/>
        <v>0</v>
      </c>
      <c r="AM351" s="25">
        <f t="shared" si="175"/>
        <v>0</v>
      </c>
    </row>
    <row r="352" spans="1:39" x14ac:dyDescent="0.3">
      <c r="A352" s="4">
        <f t="shared" si="180"/>
        <v>343</v>
      </c>
      <c r="B352">
        <v>1205.5954551317652</v>
      </c>
      <c r="C352" s="5">
        <f t="shared" si="156"/>
        <v>246</v>
      </c>
      <c r="D352" s="6">
        <f t="shared" si="176"/>
        <v>7.2000000000000161E-2</v>
      </c>
      <c r="E352" s="7">
        <f t="shared" si="157"/>
        <v>6116648.7663175026</v>
      </c>
      <c r="F352" s="7">
        <f t="shared" si="158"/>
        <v>3473498.1121572047</v>
      </c>
      <c r="G352" s="7">
        <f t="shared" si="159"/>
        <v>0</v>
      </c>
      <c r="H352" s="7">
        <f t="shared" si="186"/>
        <v>100000</v>
      </c>
      <c r="I352" s="7">
        <f t="shared" si="160"/>
        <v>3473498.1121572047</v>
      </c>
      <c r="J352" s="14"/>
      <c r="K352" s="18"/>
      <c r="L352" s="7">
        <f t="shared" si="161"/>
        <v>0</v>
      </c>
      <c r="M352" s="7">
        <f t="shared" si="162"/>
        <v>0</v>
      </c>
      <c r="N352" s="14"/>
      <c r="O352" s="13"/>
      <c r="P352" s="7">
        <f t="shared" si="163"/>
        <v>2937783.3071320676</v>
      </c>
      <c r="Q352" s="12">
        <f t="shared" si="181"/>
        <v>342</v>
      </c>
      <c r="R352" s="9">
        <v>1205.5954551317652</v>
      </c>
      <c r="S352" s="11">
        <f t="shared" si="184"/>
        <v>7.2000000000000161E-2</v>
      </c>
      <c r="T352" s="10">
        <f t="shared" si="177"/>
        <v>14679549.146281265</v>
      </c>
      <c r="U352" s="10">
        <f t="shared" si="185"/>
        <v>40466030.545821868</v>
      </c>
      <c r="V352" s="10">
        <f t="shared" si="178"/>
        <v>1000</v>
      </c>
      <c r="W352" s="10">
        <f t="shared" si="179"/>
        <v>836105.61333534098</v>
      </c>
      <c r="X352" s="9">
        <f t="shared" si="164"/>
        <v>0.82946563521235672</v>
      </c>
      <c r="Y352" s="9">
        <f t="shared" si="182"/>
        <v>33566.011196847991</v>
      </c>
      <c r="AA352" s="10">
        <f t="shared" si="165"/>
        <v>7542.4257517795395</v>
      </c>
      <c r="AB352" s="10">
        <f t="shared" si="183"/>
        <v>2587052.0328603834</v>
      </c>
      <c r="AC352" s="23"/>
      <c r="AD352" s="25">
        <f t="shared" si="166"/>
        <v>-7542.4257517795395</v>
      </c>
      <c r="AE352" s="25">
        <f t="shared" si="167"/>
        <v>-7542.4257517795395</v>
      </c>
      <c r="AF352" s="25">
        <f t="shared" si="168"/>
        <v>0</v>
      </c>
      <c r="AG352" s="25">
        <f t="shared" si="169"/>
        <v>0</v>
      </c>
      <c r="AH352" s="25">
        <f t="shared" si="170"/>
        <v>0</v>
      </c>
      <c r="AI352" s="25">
        <f t="shared" si="171"/>
        <v>0</v>
      </c>
      <c r="AJ352" s="25">
        <f t="shared" si="172"/>
        <v>0</v>
      </c>
      <c r="AK352" s="25">
        <f t="shared" si="173"/>
        <v>0</v>
      </c>
      <c r="AL352" s="25">
        <f t="shared" si="174"/>
        <v>0</v>
      </c>
      <c r="AM352" s="25">
        <f t="shared" si="175"/>
        <v>0</v>
      </c>
    </row>
    <row r="353" spans="1:39" x14ac:dyDescent="0.3">
      <c r="A353" s="4">
        <f t="shared" si="180"/>
        <v>344</v>
      </c>
      <c r="B353">
        <v>1212.8290278625559</v>
      </c>
      <c r="C353" s="5">
        <f t="shared" si="156"/>
        <v>247</v>
      </c>
      <c r="D353" s="6">
        <f t="shared" si="176"/>
        <v>6.0000000000000765E-3</v>
      </c>
      <c r="E353" s="7">
        <f t="shared" si="157"/>
        <v>6175226.1186698582</v>
      </c>
      <c r="F353" s="7">
        <f t="shared" si="158"/>
        <v>3494339.100830148</v>
      </c>
      <c r="G353" s="7">
        <f t="shared" si="159"/>
        <v>0</v>
      </c>
      <c r="H353" s="7">
        <f t="shared" si="186"/>
        <v>100000</v>
      </c>
      <c r="I353" s="7">
        <f t="shared" si="160"/>
        <v>3494339.100830148</v>
      </c>
      <c r="J353" s="14"/>
      <c r="K353" s="18"/>
      <c r="L353" s="7">
        <f t="shared" si="161"/>
        <v>0</v>
      </c>
      <c r="M353" s="7">
        <f t="shared" si="162"/>
        <v>0</v>
      </c>
      <c r="N353" s="14"/>
      <c r="O353" s="13"/>
      <c r="P353" s="7">
        <f t="shared" si="163"/>
        <v>2955410.0069748601</v>
      </c>
      <c r="Q353" s="12">
        <f t="shared" si="181"/>
        <v>343</v>
      </c>
      <c r="R353" s="9">
        <v>1212.8290278625559</v>
      </c>
      <c r="S353" s="11">
        <f t="shared" si="184"/>
        <v>6.0000000000000765E-3</v>
      </c>
      <c r="T353" s="10">
        <f t="shared" si="177"/>
        <v>14809484.00179998</v>
      </c>
      <c r="U353" s="10">
        <f t="shared" si="185"/>
        <v>40709832.7290968</v>
      </c>
      <c r="V353" s="10">
        <f t="shared" si="178"/>
        <v>1000</v>
      </c>
      <c r="W353" s="10">
        <f t="shared" si="179"/>
        <v>837105.61333534098</v>
      </c>
      <c r="X353" s="9">
        <f t="shared" si="164"/>
        <v>0.82451852406794901</v>
      </c>
      <c r="Y353" s="9">
        <f t="shared" si="182"/>
        <v>33566.835715372057</v>
      </c>
      <c r="AA353" s="10">
        <f t="shared" si="165"/>
        <v>7542.4257517795395</v>
      </c>
      <c r="AB353" s="10">
        <f t="shared" si="183"/>
        <v>2594594.4586121631</v>
      </c>
      <c r="AC353" s="23"/>
      <c r="AD353" s="25">
        <f t="shared" si="166"/>
        <v>-7542.4257517795395</v>
      </c>
      <c r="AE353" s="25">
        <f t="shared" si="167"/>
        <v>-7542.4257517795395</v>
      </c>
      <c r="AF353" s="25">
        <f t="shared" si="168"/>
        <v>0</v>
      </c>
      <c r="AG353" s="25">
        <f t="shared" si="169"/>
        <v>0</v>
      </c>
      <c r="AH353" s="25">
        <f t="shared" si="170"/>
        <v>0</v>
      </c>
      <c r="AI353" s="25">
        <f t="shared" si="171"/>
        <v>0</v>
      </c>
      <c r="AJ353" s="25">
        <f t="shared" si="172"/>
        <v>0</v>
      </c>
      <c r="AK353" s="25">
        <f t="shared" si="173"/>
        <v>0</v>
      </c>
      <c r="AL353" s="25">
        <f t="shared" si="174"/>
        <v>0</v>
      </c>
      <c r="AM353" s="25">
        <f t="shared" si="175"/>
        <v>0</v>
      </c>
    </row>
    <row r="354" spans="1:39" x14ac:dyDescent="0.3">
      <c r="A354" s="4">
        <f t="shared" si="180"/>
        <v>345</v>
      </c>
      <c r="B354">
        <v>1090.3332960484379</v>
      </c>
      <c r="C354" s="5">
        <f t="shared" si="156"/>
        <v>248</v>
      </c>
      <c r="D354" s="6">
        <f t="shared" si="176"/>
        <v>-0.1009999999999999</v>
      </c>
      <c r="E354" s="7">
        <f t="shared" si="157"/>
        <v>6234291.6156251524</v>
      </c>
      <c r="F354" s="7">
        <f t="shared" si="158"/>
        <v>3141410.8516463037</v>
      </c>
      <c r="G354" s="7">
        <f t="shared" si="159"/>
        <v>0</v>
      </c>
      <c r="H354" s="7">
        <f t="shared" si="186"/>
        <v>100000</v>
      </c>
      <c r="I354" s="7">
        <f t="shared" si="160"/>
        <v>3141410.8516463037</v>
      </c>
      <c r="J354" s="14"/>
      <c r="K354" s="18"/>
      <c r="L354" s="7">
        <f t="shared" si="161"/>
        <v>0</v>
      </c>
      <c r="M354" s="7">
        <f t="shared" si="162"/>
        <v>0</v>
      </c>
      <c r="N354" s="14"/>
      <c r="O354" s="13"/>
      <c r="P354" s="7">
        <f t="shared" si="163"/>
        <v>2656913.5962703996</v>
      </c>
      <c r="Q354" s="12">
        <f t="shared" si="181"/>
        <v>344</v>
      </c>
      <c r="R354" s="9">
        <v>1090.3332960484379</v>
      </c>
      <c r="S354" s="11">
        <f t="shared" si="184"/>
        <v>-0.1009999999999999</v>
      </c>
      <c r="T354" s="10">
        <f t="shared" si="177"/>
        <v>14940501.647781357</v>
      </c>
      <c r="U354" s="10">
        <f t="shared" si="185"/>
        <v>36599038.623458028</v>
      </c>
      <c r="V354" s="10">
        <f t="shared" si="178"/>
        <v>1000</v>
      </c>
      <c r="W354" s="10">
        <f t="shared" si="179"/>
        <v>838105.61333534098</v>
      </c>
      <c r="X354" s="9">
        <f t="shared" si="164"/>
        <v>0.917150749797496</v>
      </c>
      <c r="Y354" s="9">
        <f t="shared" si="182"/>
        <v>33567.752866121853</v>
      </c>
      <c r="AA354" s="10">
        <f t="shared" si="165"/>
        <v>7542.4257517795395</v>
      </c>
      <c r="AB354" s="10">
        <f t="shared" si="183"/>
        <v>2602136.8843639428</v>
      </c>
      <c r="AC354" s="23"/>
      <c r="AD354" s="25">
        <f t="shared" si="166"/>
        <v>-7542.4257517795395</v>
      </c>
      <c r="AE354" s="25">
        <f t="shared" si="167"/>
        <v>-7542.4257517795395</v>
      </c>
      <c r="AF354" s="25">
        <f t="shared" si="168"/>
        <v>0</v>
      </c>
      <c r="AG354" s="25">
        <f t="shared" si="169"/>
        <v>0</v>
      </c>
      <c r="AH354" s="25">
        <f t="shared" si="170"/>
        <v>0</v>
      </c>
      <c r="AI354" s="25">
        <f t="shared" si="171"/>
        <v>0</v>
      </c>
      <c r="AJ354" s="25">
        <f t="shared" si="172"/>
        <v>0</v>
      </c>
      <c r="AK354" s="25">
        <f t="shared" si="173"/>
        <v>0</v>
      </c>
      <c r="AL354" s="25">
        <f t="shared" si="174"/>
        <v>0</v>
      </c>
      <c r="AM354" s="25">
        <f t="shared" si="175"/>
        <v>0</v>
      </c>
    </row>
    <row r="355" spans="1:39" x14ac:dyDescent="0.3">
      <c r="A355" s="4">
        <f t="shared" si="180"/>
        <v>346</v>
      </c>
      <c r="B355">
        <v>802.48530589165023</v>
      </c>
      <c r="C355" s="5">
        <f t="shared" si="156"/>
        <v>249</v>
      </c>
      <c r="D355" s="6">
        <f t="shared" si="176"/>
        <v>-0.26400000000000007</v>
      </c>
      <c r="E355" s="7">
        <f t="shared" si="157"/>
        <v>6293849.3250550712</v>
      </c>
      <c r="F355" s="7">
        <f t="shared" si="158"/>
        <v>2312078.3868116792</v>
      </c>
      <c r="G355" s="7">
        <f t="shared" si="159"/>
        <v>0</v>
      </c>
      <c r="H355" s="7">
        <f t="shared" si="186"/>
        <v>100000</v>
      </c>
      <c r="I355" s="7">
        <f t="shared" si="160"/>
        <v>2312078.3868116792</v>
      </c>
      <c r="J355" s="14"/>
      <c r="K355" s="18"/>
      <c r="L355" s="7">
        <f t="shared" si="161"/>
        <v>0</v>
      </c>
      <c r="M355" s="7">
        <f t="shared" si="162"/>
        <v>0</v>
      </c>
      <c r="N355" s="14"/>
      <c r="O355" s="13"/>
      <c r="P355" s="7">
        <f t="shared" si="163"/>
        <v>1955488.4068550142</v>
      </c>
      <c r="Q355" s="12">
        <f t="shared" si="181"/>
        <v>345</v>
      </c>
      <c r="R355" s="9">
        <v>802.48530589165023</v>
      </c>
      <c r="S355" s="11">
        <f t="shared" si="184"/>
        <v>-0.26400000000000007</v>
      </c>
      <c r="T355" s="10">
        <f t="shared" si="177"/>
        <v>15072611.107479248</v>
      </c>
      <c r="U355" s="10">
        <f t="shared" si="185"/>
        <v>26937628.426865108</v>
      </c>
      <c r="V355" s="10">
        <f t="shared" si="178"/>
        <v>1000</v>
      </c>
      <c r="W355" s="10">
        <f t="shared" si="179"/>
        <v>839105.61333534098</v>
      </c>
      <c r="X355" s="9">
        <f t="shared" si="164"/>
        <v>1.2461287361379023</v>
      </c>
      <c r="Y355" s="9">
        <f t="shared" si="182"/>
        <v>33568.99899485799</v>
      </c>
      <c r="AA355" s="10">
        <f t="shared" si="165"/>
        <v>7542.4257517795395</v>
      </c>
      <c r="AB355" s="10">
        <f t="shared" si="183"/>
        <v>2609679.3101157225</v>
      </c>
      <c r="AC355" s="23"/>
      <c r="AD355" s="25">
        <f t="shared" si="166"/>
        <v>-7542.4257517795395</v>
      </c>
      <c r="AE355" s="25">
        <f t="shared" si="167"/>
        <v>-7542.4257517795395</v>
      </c>
      <c r="AF355" s="25">
        <f t="shared" si="168"/>
        <v>0</v>
      </c>
      <c r="AG355" s="25">
        <f t="shared" si="169"/>
        <v>0</v>
      </c>
      <c r="AH355" s="25">
        <f t="shared" si="170"/>
        <v>0</v>
      </c>
      <c r="AI355" s="25">
        <f t="shared" si="171"/>
        <v>0</v>
      </c>
      <c r="AJ355" s="25">
        <f t="shared" si="172"/>
        <v>0</v>
      </c>
      <c r="AK355" s="25">
        <f t="shared" si="173"/>
        <v>0</v>
      </c>
      <c r="AL355" s="25">
        <f t="shared" si="174"/>
        <v>0</v>
      </c>
      <c r="AM355" s="25">
        <f t="shared" si="175"/>
        <v>0</v>
      </c>
    </row>
    <row r="356" spans="1:39" x14ac:dyDescent="0.3">
      <c r="A356" s="4">
        <f t="shared" si="180"/>
        <v>347</v>
      </c>
      <c r="B356">
        <v>766.37346712652595</v>
      </c>
      <c r="C356" s="5">
        <f t="shared" si="156"/>
        <v>250</v>
      </c>
      <c r="D356" s="6">
        <f t="shared" si="176"/>
        <v>-4.5000000000000019E-2</v>
      </c>
      <c r="E356" s="7">
        <f t="shared" si="157"/>
        <v>6353903.3487302419</v>
      </c>
      <c r="F356" s="7">
        <f t="shared" si="158"/>
        <v>2208034.8594051534</v>
      </c>
      <c r="G356" s="7">
        <f t="shared" si="159"/>
        <v>0</v>
      </c>
      <c r="H356" s="7">
        <f t="shared" si="186"/>
        <v>100000</v>
      </c>
      <c r="I356" s="7">
        <f t="shared" si="160"/>
        <v>2208034.8594051534</v>
      </c>
      <c r="J356" s="14"/>
      <c r="K356" s="18"/>
      <c r="L356" s="7">
        <f t="shared" si="161"/>
        <v>0</v>
      </c>
      <c r="M356" s="7">
        <f t="shared" si="162"/>
        <v>0</v>
      </c>
      <c r="N356" s="14"/>
      <c r="O356" s="13"/>
      <c r="P356" s="7">
        <f t="shared" si="163"/>
        <v>1867491.4285465383</v>
      </c>
      <c r="Q356" s="12">
        <f t="shared" si="181"/>
        <v>346</v>
      </c>
      <c r="R356" s="9">
        <v>766.37346712652595</v>
      </c>
      <c r="S356" s="11">
        <f t="shared" si="184"/>
        <v>-4.5000000000000019E-2</v>
      </c>
      <c r="T356" s="10">
        <f t="shared" si="177"/>
        <v>15205821.479341285</v>
      </c>
      <c r="U356" s="10">
        <f t="shared" si="185"/>
        <v>25726390.147656176</v>
      </c>
      <c r="V356" s="10">
        <f t="shared" si="178"/>
        <v>1000</v>
      </c>
      <c r="W356" s="10">
        <f t="shared" si="179"/>
        <v>840105.61333534098</v>
      </c>
      <c r="X356" s="9">
        <f t="shared" si="164"/>
        <v>1.304846844123458</v>
      </c>
      <c r="Y356" s="9">
        <f t="shared" si="182"/>
        <v>33570.303841702116</v>
      </c>
      <c r="AA356" s="10">
        <f t="shared" si="165"/>
        <v>7542.4257517795395</v>
      </c>
      <c r="AB356" s="10">
        <f t="shared" si="183"/>
        <v>2617221.7358675022</v>
      </c>
      <c r="AC356" s="23"/>
      <c r="AD356" s="25">
        <f t="shared" si="166"/>
        <v>-7542.4257517795395</v>
      </c>
      <c r="AE356" s="25">
        <f t="shared" si="167"/>
        <v>-7542.4257517795395</v>
      </c>
      <c r="AF356" s="25">
        <f t="shared" si="168"/>
        <v>0</v>
      </c>
      <c r="AG356" s="25">
        <f t="shared" si="169"/>
        <v>0</v>
      </c>
      <c r="AH356" s="25">
        <f t="shared" si="170"/>
        <v>0</v>
      </c>
      <c r="AI356" s="25">
        <f t="shared" si="171"/>
        <v>0</v>
      </c>
      <c r="AJ356" s="25">
        <f t="shared" si="172"/>
        <v>0</v>
      </c>
      <c r="AK356" s="25">
        <f t="shared" si="173"/>
        <v>0</v>
      </c>
      <c r="AL356" s="25">
        <f t="shared" si="174"/>
        <v>0</v>
      </c>
      <c r="AM356" s="25">
        <f t="shared" si="175"/>
        <v>0</v>
      </c>
    </row>
    <row r="357" spans="1:39" x14ac:dyDescent="0.3">
      <c r="A357" s="30">
        <f t="shared" si="180"/>
        <v>348</v>
      </c>
      <c r="B357">
        <v>823.08510369388887</v>
      </c>
      <c r="C357" s="5">
        <f t="shared" si="156"/>
        <v>251</v>
      </c>
      <c r="D357" s="6">
        <f t="shared" si="176"/>
        <v>7.3999999999999996E-2</v>
      </c>
      <c r="E357" s="7">
        <f t="shared" si="157"/>
        <v>6414457.8226027032</v>
      </c>
      <c r="F357" s="7">
        <f t="shared" si="158"/>
        <v>2371429.4390011351</v>
      </c>
      <c r="G357" s="7">
        <f t="shared" si="159"/>
        <v>0</v>
      </c>
      <c r="H357" s="7">
        <f t="shared" si="186"/>
        <v>100000</v>
      </c>
      <c r="I357" s="7">
        <f t="shared" si="160"/>
        <v>2371429.4390011351</v>
      </c>
      <c r="J357" s="14"/>
      <c r="K357" s="18"/>
      <c r="L357" s="7">
        <f t="shared" si="161"/>
        <v>0</v>
      </c>
      <c r="M357" s="7">
        <f t="shared" si="162"/>
        <v>0</v>
      </c>
      <c r="N357" s="14"/>
      <c r="O357" s="13"/>
      <c r="P357" s="7">
        <f t="shared" si="163"/>
        <v>2005685.7942589824</v>
      </c>
      <c r="Q357" s="12">
        <f t="shared" si="181"/>
        <v>347</v>
      </c>
      <c r="R357" s="9">
        <v>823.08510369388887</v>
      </c>
      <c r="S357" s="11">
        <f t="shared" si="184"/>
        <v>7.3999999999999996E-2</v>
      </c>
      <c r="T357" s="10">
        <f t="shared" si="177"/>
        <v>15340141.937635507</v>
      </c>
      <c r="U357" s="10">
        <f t="shared" si="185"/>
        <v>27631217.018582735</v>
      </c>
      <c r="V357" s="10">
        <f t="shared" si="178"/>
        <v>1000</v>
      </c>
      <c r="W357" s="10">
        <f t="shared" si="179"/>
        <v>841105.61333534098</v>
      </c>
      <c r="X357" s="9">
        <f t="shared" si="164"/>
        <v>1.2149411956456777</v>
      </c>
      <c r="Y357" s="9">
        <f t="shared" si="182"/>
        <v>33571.518782897765</v>
      </c>
      <c r="AA357" s="10">
        <f t="shared" si="165"/>
        <v>7542.4257517795395</v>
      </c>
      <c r="AB357" s="10">
        <f t="shared" si="183"/>
        <v>2624764.1616192819</v>
      </c>
      <c r="AC357" s="23"/>
      <c r="AD357" s="25">
        <f t="shared" si="166"/>
        <v>-7542.4257517795395</v>
      </c>
      <c r="AE357" s="25">
        <f t="shared" si="167"/>
        <v>-7542.4257517795395</v>
      </c>
      <c r="AF357" s="25">
        <f t="shared" si="168"/>
        <v>0</v>
      </c>
      <c r="AG357" s="25">
        <f t="shared" si="169"/>
        <v>0</v>
      </c>
      <c r="AH357" s="25">
        <f t="shared" si="170"/>
        <v>0</v>
      </c>
      <c r="AI357" s="25">
        <f t="shared" si="171"/>
        <v>0</v>
      </c>
      <c r="AJ357" s="25">
        <f t="shared" si="172"/>
        <v>0</v>
      </c>
      <c r="AK357" s="25">
        <f t="shared" si="173"/>
        <v>0</v>
      </c>
      <c r="AL357" s="25">
        <f t="shared" si="174"/>
        <v>0</v>
      </c>
      <c r="AM357" s="25">
        <f t="shared" si="175"/>
        <v>0</v>
      </c>
    </row>
    <row r="358" spans="1:39" x14ac:dyDescent="0.3">
      <c r="A358" s="30">
        <f t="shared" si="180"/>
        <v>349</v>
      </c>
      <c r="B358">
        <v>804.1541463089294</v>
      </c>
      <c r="C358" s="5">
        <f t="shared" si="156"/>
        <v>252</v>
      </c>
      <c r="D358" s="6">
        <f t="shared" si="176"/>
        <v>-2.3000000000000031E-2</v>
      </c>
      <c r="E358" s="7">
        <f t="shared" si="157"/>
        <v>6475516.9170907717</v>
      </c>
      <c r="F358" s="7">
        <f t="shared" si="158"/>
        <v>2316886.5619041091</v>
      </c>
      <c r="G358" s="7">
        <f t="shared" si="159"/>
        <v>0</v>
      </c>
      <c r="H358" s="7">
        <f t="shared" si="186"/>
        <v>100000</v>
      </c>
      <c r="I358" s="7">
        <f t="shared" si="160"/>
        <v>2316886.5619041091</v>
      </c>
      <c r="J358" s="14"/>
      <c r="K358" s="18"/>
      <c r="L358" s="7">
        <f t="shared" si="161"/>
        <v>0</v>
      </c>
      <c r="M358" s="7">
        <f t="shared" si="162"/>
        <v>0</v>
      </c>
      <c r="N358" s="14"/>
      <c r="O358" s="13"/>
      <c r="P358" s="7">
        <f t="shared" si="163"/>
        <v>1959555.0209910257</v>
      </c>
      <c r="Q358" s="12">
        <f t="shared" si="181"/>
        <v>348</v>
      </c>
      <c r="R358" s="9">
        <v>804.1541463089294</v>
      </c>
      <c r="S358" s="11">
        <f t="shared" si="184"/>
        <v>-2.3000000000000031E-2</v>
      </c>
      <c r="T358" s="10">
        <f t="shared" si="177"/>
        <v>15475581.733082181</v>
      </c>
      <c r="U358" s="10">
        <f t="shared" si="185"/>
        <v>26996676.027155332</v>
      </c>
      <c r="V358" s="10">
        <f t="shared" si="178"/>
        <v>1000</v>
      </c>
      <c r="W358" s="10">
        <f t="shared" si="179"/>
        <v>842105.61333534098</v>
      </c>
      <c r="X358" s="9">
        <f t="shared" si="164"/>
        <v>1.2435426772217788</v>
      </c>
      <c r="Y358" s="9">
        <f t="shared" si="182"/>
        <v>33572.762325574986</v>
      </c>
      <c r="AA358" s="10">
        <f t="shared" si="165"/>
        <v>7542.4257517795395</v>
      </c>
      <c r="AB358" s="10">
        <f t="shared" si="183"/>
        <v>2632306.5873710616</v>
      </c>
      <c r="AC358" s="23"/>
      <c r="AD358" s="25">
        <f t="shared" si="166"/>
        <v>-7542.4257517795395</v>
      </c>
      <c r="AE358" s="25">
        <f t="shared" si="167"/>
        <v>-7542.4257517795395</v>
      </c>
      <c r="AF358" s="25">
        <f t="shared" si="168"/>
        <v>0</v>
      </c>
      <c r="AG358" s="25">
        <f t="shared" si="169"/>
        <v>0</v>
      </c>
      <c r="AH358" s="25">
        <f t="shared" si="170"/>
        <v>0</v>
      </c>
      <c r="AI358" s="25">
        <f t="shared" si="171"/>
        <v>0</v>
      </c>
      <c r="AJ358" s="25">
        <f t="shared" si="172"/>
        <v>0</v>
      </c>
      <c r="AK358" s="25">
        <f t="shared" si="173"/>
        <v>0</v>
      </c>
      <c r="AL358" s="25">
        <f t="shared" si="174"/>
        <v>0</v>
      </c>
      <c r="AM358" s="25">
        <f t="shared" si="175"/>
        <v>0</v>
      </c>
    </row>
    <row r="359" spans="1:39" x14ac:dyDescent="0.3">
      <c r="A359" s="30">
        <f t="shared" si="180"/>
        <v>350</v>
      </c>
      <c r="B359">
        <v>772.79213460288111</v>
      </c>
      <c r="C359" s="5">
        <f t="shared" si="156"/>
        <v>253</v>
      </c>
      <c r="D359" s="6">
        <f t="shared" si="176"/>
        <v>-3.9000000000000055E-2</v>
      </c>
      <c r="E359" s="7">
        <f t="shared" si="157"/>
        <v>6537084.8373662373</v>
      </c>
      <c r="F359" s="7">
        <f t="shared" si="158"/>
        <v>2226527.9859898486</v>
      </c>
      <c r="G359" s="7">
        <f t="shared" si="159"/>
        <v>0</v>
      </c>
      <c r="H359" s="7">
        <f t="shared" si="186"/>
        <v>100000</v>
      </c>
      <c r="I359" s="7">
        <f t="shared" si="160"/>
        <v>2226527.9859898486</v>
      </c>
      <c r="J359" s="14"/>
      <c r="K359" s="18"/>
      <c r="L359" s="7">
        <f t="shared" si="161"/>
        <v>0</v>
      </c>
      <c r="M359" s="7">
        <f t="shared" si="162"/>
        <v>0</v>
      </c>
      <c r="N359" s="14"/>
      <c r="O359" s="13"/>
      <c r="P359" s="7">
        <f t="shared" si="163"/>
        <v>1883132.3751723757</v>
      </c>
      <c r="Q359" s="12">
        <f t="shared" si="181"/>
        <v>349</v>
      </c>
      <c r="R359" s="9">
        <v>772.79213460288111</v>
      </c>
      <c r="S359" s="11">
        <f t="shared" si="184"/>
        <v>-3.9000000000000055E-2</v>
      </c>
      <c r="T359" s="10">
        <f t="shared" si="177"/>
        <v>15612150.193490906</v>
      </c>
      <c r="U359" s="10">
        <f t="shared" si="185"/>
        <v>25944766.662096273</v>
      </c>
      <c r="V359" s="10">
        <f t="shared" si="178"/>
        <v>1000</v>
      </c>
      <c r="W359" s="10">
        <f t="shared" si="179"/>
        <v>843105.61333534098</v>
      </c>
      <c r="X359" s="9">
        <f t="shared" si="164"/>
        <v>1.2940090293670956</v>
      </c>
      <c r="Y359" s="9">
        <f t="shared" si="182"/>
        <v>33574.056334604356</v>
      </c>
      <c r="AA359" s="10">
        <f t="shared" si="165"/>
        <v>7542.4257517795395</v>
      </c>
      <c r="AB359" s="10">
        <f t="shared" si="183"/>
        <v>2639849.0131228413</v>
      </c>
      <c r="AC359" s="23"/>
      <c r="AD359" s="25">
        <f t="shared" si="166"/>
        <v>-7542.4257517795395</v>
      </c>
      <c r="AE359" s="25">
        <f t="shared" si="167"/>
        <v>-7542.4257517795395</v>
      </c>
      <c r="AF359" s="25">
        <f t="shared" si="168"/>
        <v>0</v>
      </c>
      <c r="AG359" s="25">
        <f t="shared" si="169"/>
        <v>0</v>
      </c>
      <c r="AH359" s="25">
        <f t="shared" si="170"/>
        <v>0</v>
      </c>
      <c r="AI359" s="25">
        <f t="shared" si="171"/>
        <v>0</v>
      </c>
      <c r="AJ359" s="25">
        <f t="shared" si="172"/>
        <v>0</v>
      </c>
      <c r="AK359" s="25">
        <f t="shared" si="173"/>
        <v>0</v>
      </c>
      <c r="AL359" s="25">
        <f t="shared" si="174"/>
        <v>0</v>
      </c>
      <c r="AM359" s="25">
        <f t="shared" si="175"/>
        <v>0</v>
      </c>
    </row>
    <row r="360" spans="1:39" x14ac:dyDescent="0.3">
      <c r="A360" s="30">
        <f t="shared" si="180"/>
        <v>351</v>
      </c>
      <c r="B360">
        <v>844.661803120949</v>
      </c>
      <c r="C360" s="5">
        <f t="shared" si="156"/>
        <v>254</v>
      </c>
      <c r="D360" s="6">
        <f t="shared" si="176"/>
        <v>9.2999999999999944E-2</v>
      </c>
      <c r="E360" s="7">
        <f t="shared" si="157"/>
        <v>6599165.8236440029</v>
      </c>
      <c r="F360" s="7">
        <f t="shared" si="158"/>
        <v>2433595.0886869044</v>
      </c>
      <c r="G360" s="7">
        <f t="shared" si="159"/>
        <v>0</v>
      </c>
      <c r="H360" s="7">
        <f t="shared" si="186"/>
        <v>100000</v>
      </c>
      <c r="I360" s="7">
        <f t="shared" si="160"/>
        <v>2433595.0886869044</v>
      </c>
      <c r="J360" s="14"/>
      <c r="K360" s="18"/>
      <c r="L360" s="7">
        <f t="shared" si="161"/>
        <v>0</v>
      </c>
      <c r="M360" s="7">
        <f t="shared" si="162"/>
        <v>0</v>
      </c>
      <c r="N360" s="14"/>
      <c r="O360" s="13"/>
      <c r="P360" s="7">
        <f t="shared" si="163"/>
        <v>2058263.6860634065</v>
      </c>
      <c r="Q360" s="12">
        <f t="shared" si="181"/>
        <v>350</v>
      </c>
      <c r="R360" s="9">
        <v>844.661803120949</v>
      </c>
      <c r="S360" s="11">
        <f t="shared" si="184"/>
        <v>9.2999999999999944E-2</v>
      </c>
      <c r="T360" s="10">
        <f t="shared" si="177"/>
        <v>15749856.724403042</v>
      </c>
      <c r="U360" s="10">
        <f t="shared" si="185"/>
        <v>28358722.961671226</v>
      </c>
      <c r="V360" s="10">
        <f t="shared" si="178"/>
        <v>1000</v>
      </c>
      <c r="W360" s="10">
        <f t="shared" si="179"/>
        <v>844105.61333534098</v>
      </c>
      <c r="X360" s="9">
        <f t="shared" si="164"/>
        <v>1.1839057908207644</v>
      </c>
      <c r="Y360" s="9">
        <f t="shared" si="182"/>
        <v>33575.240240395178</v>
      </c>
      <c r="AA360" s="10">
        <f t="shared" si="165"/>
        <v>7542.4257517795395</v>
      </c>
      <c r="AB360" s="10">
        <f t="shared" si="183"/>
        <v>2647391.4388746209</v>
      </c>
      <c r="AC360" s="23"/>
      <c r="AD360" s="25">
        <f t="shared" si="166"/>
        <v>-7542.4257517795395</v>
      </c>
      <c r="AE360" s="25">
        <f t="shared" si="167"/>
        <v>-7542.4257517795395</v>
      </c>
      <c r="AF360" s="25">
        <f t="shared" si="168"/>
        <v>0</v>
      </c>
      <c r="AG360" s="25">
        <f t="shared" si="169"/>
        <v>0</v>
      </c>
      <c r="AH360" s="25">
        <f t="shared" si="170"/>
        <v>0</v>
      </c>
      <c r="AI360" s="25">
        <f t="shared" si="171"/>
        <v>0</v>
      </c>
      <c r="AJ360" s="25">
        <f t="shared" si="172"/>
        <v>0</v>
      </c>
      <c r="AK360" s="25">
        <f t="shared" si="173"/>
        <v>0</v>
      </c>
      <c r="AL360" s="25">
        <f t="shared" si="174"/>
        <v>0</v>
      </c>
      <c r="AM360" s="25">
        <f t="shared" si="175"/>
        <v>0</v>
      </c>
    </row>
    <row r="361" spans="1:39" x14ac:dyDescent="0.3">
      <c r="A361" s="30">
        <f t="shared" si="180"/>
        <v>352</v>
      </c>
      <c r="B361">
        <v>971.36107358909123</v>
      </c>
      <c r="C361" s="5">
        <f t="shared" si="156"/>
        <v>255</v>
      </c>
      <c r="D361" s="6">
        <f t="shared" si="176"/>
        <v>0.14999999999999986</v>
      </c>
      <c r="E361" s="7">
        <f t="shared" si="157"/>
        <v>6661764.1514740791</v>
      </c>
      <c r="F361" s="7">
        <f t="shared" si="158"/>
        <v>2798634.3519899398</v>
      </c>
      <c r="G361" s="7">
        <f t="shared" si="159"/>
        <v>0</v>
      </c>
      <c r="H361" s="7">
        <f t="shared" si="186"/>
        <v>100000</v>
      </c>
      <c r="I361" s="7">
        <f t="shared" si="160"/>
        <v>2798634.3519899398</v>
      </c>
      <c r="J361" s="14"/>
      <c r="K361" s="18"/>
      <c r="L361" s="7">
        <f t="shared" si="161"/>
        <v>0</v>
      </c>
      <c r="M361" s="7">
        <f t="shared" si="162"/>
        <v>0</v>
      </c>
      <c r="N361" s="14"/>
      <c r="O361" s="13"/>
      <c r="P361" s="7">
        <f t="shared" si="163"/>
        <v>2367003.2389729172</v>
      </c>
      <c r="Q361" s="12">
        <f t="shared" si="181"/>
        <v>351</v>
      </c>
      <c r="R361" s="9">
        <v>971.36107358909123</v>
      </c>
      <c r="S361" s="11">
        <f t="shared" si="184"/>
        <v>0.14999999999999986</v>
      </c>
      <c r="T361" s="10">
        <f t="shared" si="177"/>
        <v>15888710.809739444</v>
      </c>
      <c r="U361" s="10">
        <f t="shared" si="185"/>
        <v>32613681.405921906</v>
      </c>
      <c r="V361" s="10">
        <f t="shared" si="178"/>
        <v>1000</v>
      </c>
      <c r="W361" s="10">
        <f t="shared" si="179"/>
        <v>845105.61333534098</v>
      </c>
      <c r="X361" s="9">
        <f t="shared" si="164"/>
        <v>1.0294832963658822</v>
      </c>
      <c r="Y361" s="9">
        <f t="shared" si="182"/>
        <v>33576.269723691541</v>
      </c>
      <c r="AA361" s="10">
        <f t="shared" si="165"/>
        <v>7542.4257517795395</v>
      </c>
      <c r="AB361" s="10">
        <f t="shared" si="183"/>
        <v>2654933.8646264006</v>
      </c>
      <c r="AC361" s="23"/>
      <c r="AD361" s="25">
        <f t="shared" si="166"/>
        <v>-7542.4257517795395</v>
      </c>
      <c r="AE361" s="25">
        <f t="shared" si="167"/>
        <v>-7542.4257517795395</v>
      </c>
      <c r="AF361" s="25">
        <f t="shared" si="168"/>
        <v>0</v>
      </c>
      <c r="AG361" s="25">
        <f t="shared" si="169"/>
        <v>0</v>
      </c>
      <c r="AH361" s="25">
        <f t="shared" si="170"/>
        <v>0</v>
      </c>
      <c r="AI361" s="25">
        <f t="shared" si="171"/>
        <v>0</v>
      </c>
      <c r="AJ361" s="25">
        <f t="shared" si="172"/>
        <v>0</v>
      </c>
      <c r="AK361" s="25">
        <f t="shared" si="173"/>
        <v>0</v>
      </c>
      <c r="AL361" s="25">
        <f t="shared" si="174"/>
        <v>0</v>
      </c>
      <c r="AM361" s="25">
        <f t="shared" si="175"/>
        <v>0</v>
      </c>
    </row>
    <row r="362" spans="1:39" x14ac:dyDescent="0.3">
      <c r="A362" s="30">
        <f t="shared" si="180"/>
        <v>353</v>
      </c>
      <c r="B362">
        <v>1244.3135352676261</v>
      </c>
      <c r="C362" s="5">
        <f t="shared" si="156"/>
        <v>256</v>
      </c>
      <c r="D362" s="6">
        <f t="shared" si="176"/>
        <v>0.28100000000000025</v>
      </c>
      <c r="E362" s="7">
        <f t="shared" si="157"/>
        <v>6724884.1320360722</v>
      </c>
      <c r="F362" s="7">
        <f t="shared" si="158"/>
        <v>3585050.6048991131</v>
      </c>
      <c r="G362" s="7">
        <f t="shared" si="159"/>
        <v>0</v>
      </c>
      <c r="H362" s="7">
        <f t="shared" si="186"/>
        <v>100000</v>
      </c>
      <c r="I362" s="7">
        <f t="shared" si="160"/>
        <v>3585050.6048991131</v>
      </c>
      <c r="J362" s="14"/>
      <c r="K362" s="18"/>
      <c r="L362" s="7">
        <f t="shared" si="161"/>
        <v>0</v>
      </c>
      <c r="M362" s="7">
        <f t="shared" si="162"/>
        <v>0</v>
      </c>
      <c r="N362" s="14"/>
      <c r="O362" s="13"/>
      <c r="P362" s="7">
        <f t="shared" si="163"/>
        <v>3032131.1491243071</v>
      </c>
      <c r="Q362" s="12">
        <f t="shared" si="181"/>
        <v>352</v>
      </c>
      <c r="R362" s="9">
        <v>1244.3135352676261</v>
      </c>
      <c r="S362" s="11">
        <f t="shared" si="184"/>
        <v>0.28100000000000025</v>
      </c>
      <c r="T362" s="10">
        <f t="shared" si="177"/>
        <v>16028722.012453653</v>
      </c>
      <c r="U362" s="10">
        <f t="shared" si="185"/>
        <v>41779406.880985968</v>
      </c>
      <c r="V362" s="10">
        <f t="shared" si="178"/>
        <v>1000</v>
      </c>
      <c r="W362" s="10">
        <f t="shared" si="179"/>
        <v>846105.61333534098</v>
      </c>
      <c r="X362" s="9">
        <f t="shared" si="164"/>
        <v>0.80365596906001724</v>
      </c>
      <c r="Y362" s="9">
        <f t="shared" si="182"/>
        <v>33577.0733796606</v>
      </c>
      <c r="AA362" s="10">
        <f t="shared" si="165"/>
        <v>7542.4257517795395</v>
      </c>
      <c r="AB362" s="10">
        <f t="shared" si="183"/>
        <v>2662476.2903781803</v>
      </c>
      <c r="AC362" s="23"/>
      <c r="AD362" s="25">
        <f t="shared" si="166"/>
        <v>-7542.4257517795395</v>
      </c>
      <c r="AE362" s="25">
        <f t="shared" si="167"/>
        <v>-7542.4257517795395</v>
      </c>
      <c r="AF362" s="25">
        <f t="shared" si="168"/>
        <v>0</v>
      </c>
      <c r="AG362" s="25">
        <f t="shared" si="169"/>
        <v>0</v>
      </c>
      <c r="AH362" s="25">
        <f t="shared" si="170"/>
        <v>0</v>
      </c>
      <c r="AI362" s="25">
        <f t="shared" si="171"/>
        <v>0</v>
      </c>
      <c r="AJ362" s="25">
        <f t="shared" si="172"/>
        <v>0</v>
      </c>
      <c r="AK362" s="25">
        <f t="shared" si="173"/>
        <v>0</v>
      </c>
      <c r="AL362" s="25">
        <f t="shared" si="174"/>
        <v>0</v>
      </c>
      <c r="AM362" s="25">
        <f t="shared" si="175"/>
        <v>0</v>
      </c>
    </row>
    <row r="363" spans="1:39" x14ac:dyDescent="0.3">
      <c r="A363" s="30">
        <f t="shared" si="180"/>
        <v>354</v>
      </c>
      <c r="B363">
        <v>1200.762561533259</v>
      </c>
      <c r="C363" s="5">
        <f t="shared" si="156"/>
        <v>257</v>
      </c>
      <c r="D363" s="6">
        <f t="shared" si="176"/>
        <v>-3.5000000000000121E-2</v>
      </c>
      <c r="E363" s="7">
        <f t="shared" si="157"/>
        <v>6788530.1124360831</v>
      </c>
      <c r="F363" s="7">
        <f t="shared" si="158"/>
        <v>3459573.8337276438</v>
      </c>
      <c r="G363" s="7">
        <f t="shared" si="159"/>
        <v>0</v>
      </c>
      <c r="H363" s="7">
        <f t="shared" si="186"/>
        <v>100000</v>
      </c>
      <c r="I363" s="7">
        <f t="shared" si="160"/>
        <v>3459573.8337276438</v>
      </c>
      <c r="J363" s="14"/>
      <c r="K363" s="18"/>
      <c r="L363" s="7">
        <f t="shared" si="161"/>
        <v>0</v>
      </c>
      <c r="M363" s="7">
        <f t="shared" si="162"/>
        <v>0</v>
      </c>
      <c r="N363" s="14"/>
      <c r="O363" s="13"/>
      <c r="P363" s="7">
        <f t="shared" si="163"/>
        <v>2926006.5589049561</v>
      </c>
      <c r="Q363" s="12">
        <f t="shared" si="181"/>
        <v>353</v>
      </c>
      <c r="R363" s="9">
        <v>1200.762561533259</v>
      </c>
      <c r="S363" s="11">
        <f t="shared" si="184"/>
        <v>-3.5000000000000121E-2</v>
      </c>
      <c r="T363" s="10">
        <f t="shared" si="177"/>
        <v>16169899.975190474</v>
      </c>
      <c r="U363" s="10">
        <f t="shared" si="185"/>
        <v>40318092.640151456</v>
      </c>
      <c r="V363" s="10">
        <f t="shared" si="178"/>
        <v>1000</v>
      </c>
      <c r="W363" s="10">
        <f t="shared" si="179"/>
        <v>847105.61333534098</v>
      </c>
      <c r="X363" s="9">
        <f t="shared" si="164"/>
        <v>0.83280411301556201</v>
      </c>
      <c r="Y363" s="9">
        <f t="shared" si="182"/>
        <v>33577.906183773615</v>
      </c>
      <c r="AA363" s="10">
        <f t="shared" si="165"/>
        <v>7542.4257517795395</v>
      </c>
      <c r="AB363" s="10">
        <f t="shared" si="183"/>
        <v>2670018.71612996</v>
      </c>
      <c r="AC363" s="23"/>
      <c r="AD363" s="25">
        <f t="shared" si="166"/>
        <v>-7542.4257517795395</v>
      </c>
      <c r="AE363" s="25">
        <f t="shared" si="167"/>
        <v>-7542.4257517795395</v>
      </c>
      <c r="AF363" s="25">
        <f t="shared" si="168"/>
        <v>0</v>
      </c>
      <c r="AG363" s="25">
        <f t="shared" si="169"/>
        <v>0</v>
      </c>
      <c r="AH363" s="25">
        <f t="shared" si="170"/>
        <v>0</v>
      </c>
      <c r="AI363" s="25">
        <f t="shared" si="171"/>
        <v>0</v>
      </c>
      <c r="AJ363" s="25">
        <f t="shared" si="172"/>
        <v>0</v>
      </c>
      <c r="AK363" s="25">
        <f t="shared" si="173"/>
        <v>0</v>
      </c>
      <c r="AL363" s="25">
        <f t="shared" si="174"/>
        <v>0</v>
      </c>
      <c r="AM363" s="25">
        <f t="shared" si="175"/>
        <v>0</v>
      </c>
    </row>
    <row r="364" spans="1:39" x14ac:dyDescent="0.3">
      <c r="A364" s="30">
        <f t="shared" si="180"/>
        <v>355</v>
      </c>
      <c r="B364">
        <v>1296.8235664559199</v>
      </c>
      <c r="C364" s="5">
        <f t="shared" si="156"/>
        <v>258</v>
      </c>
      <c r="D364" s="6">
        <f t="shared" si="176"/>
        <v>8.0000000000000154E-2</v>
      </c>
      <c r="E364" s="7">
        <f t="shared" si="157"/>
        <v>6852706.4760060953</v>
      </c>
      <c r="F364" s="7">
        <f t="shared" si="158"/>
        <v>3736339.7404258554</v>
      </c>
      <c r="G364" s="7">
        <f t="shared" si="159"/>
        <v>0</v>
      </c>
      <c r="H364" s="7">
        <f t="shared" si="186"/>
        <v>100000</v>
      </c>
      <c r="I364" s="7">
        <f t="shared" si="160"/>
        <v>3736339.7404258554</v>
      </c>
      <c r="J364" s="14"/>
      <c r="K364" s="18"/>
      <c r="L364" s="7">
        <f t="shared" si="161"/>
        <v>0</v>
      </c>
      <c r="M364" s="7">
        <f t="shared" si="162"/>
        <v>0</v>
      </c>
      <c r="N364" s="14"/>
      <c r="O364" s="13"/>
      <c r="P364" s="7">
        <f t="shared" si="163"/>
        <v>3160087.0836173529</v>
      </c>
      <c r="Q364" s="12">
        <f t="shared" si="181"/>
        <v>354</v>
      </c>
      <c r="R364" s="9">
        <v>1296.8235664559199</v>
      </c>
      <c r="S364" s="11">
        <f t="shared" si="184"/>
        <v>8.0000000000000154E-2</v>
      </c>
      <c r="T364" s="10">
        <f t="shared" si="177"/>
        <v>16312254.420950111</v>
      </c>
      <c r="U364" s="10">
        <f t="shared" si="185"/>
        <v>43544620.051363572</v>
      </c>
      <c r="V364" s="10">
        <f t="shared" si="178"/>
        <v>1000</v>
      </c>
      <c r="W364" s="10">
        <f t="shared" si="179"/>
        <v>848105.61333534098</v>
      </c>
      <c r="X364" s="9">
        <f t="shared" si="164"/>
        <v>0.77111491945885358</v>
      </c>
      <c r="Y364" s="9">
        <f t="shared" si="182"/>
        <v>33578.677298693074</v>
      </c>
      <c r="AA364" s="10">
        <f t="shared" si="165"/>
        <v>7542.4257517795395</v>
      </c>
      <c r="AB364" s="10">
        <f t="shared" si="183"/>
        <v>2677561.1418817397</v>
      </c>
      <c r="AC364" s="23"/>
      <c r="AD364" s="25">
        <f t="shared" si="166"/>
        <v>-7542.4257517795395</v>
      </c>
      <c r="AE364" s="25">
        <f t="shared" si="167"/>
        <v>-7542.4257517795395</v>
      </c>
      <c r="AF364" s="25">
        <f t="shared" si="168"/>
        <v>0</v>
      </c>
      <c r="AG364" s="25">
        <f t="shared" si="169"/>
        <v>0</v>
      </c>
      <c r="AH364" s="25">
        <f t="shared" si="170"/>
        <v>0</v>
      </c>
      <c r="AI364" s="25">
        <f t="shared" si="171"/>
        <v>0</v>
      </c>
      <c r="AJ364" s="25">
        <f t="shared" si="172"/>
        <v>0</v>
      </c>
      <c r="AK364" s="25">
        <f t="shared" si="173"/>
        <v>0</v>
      </c>
      <c r="AL364" s="25">
        <f t="shared" si="174"/>
        <v>0</v>
      </c>
      <c r="AM364" s="25">
        <f t="shared" si="175"/>
        <v>0</v>
      </c>
    </row>
    <row r="365" spans="1:39" x14ac:dyDescent="0.3">
      <c r="A365" s="30">
        <f t="shared" si="180"/>
        <v>356</v>
      </c>
      <c r="B365">
        <v>1304.6045078546554</v>
      </c>
      <c r="C365" s="5">
        <f t="shared" si="156"/>
        <v>259</v>
      </c>
      <c r="D365" s="6">
        <f t="shared" si="176"/>
        <v>5.9999999999999247E-3</v>
      </c>
      <c r="E365" s="7">
        <f t="shared" si="157"/>
        <v>6917417.6426058579</v>
      </c>
      <c r="F365" s="7">
        <f t="shared" si="158"/>
        <v>3758757.7788684107</v>
      </c>
      <c r="G365" s="7">
        <f t="shared" si="159"/>
        <v>0</v>
      </c>
      <c r="H365" s="7">
        <f t="shared" si="186"/>
        <v>100000</v>
      </c>
      <c r="I365" s="7">
        <f t="shared" si="160"/>
        <v>3758757.7788684107</v>
      </c>
      <c r="J365" s="14"/>
      <c r="K365" s="18"/>
      <c r="L365" s="7">
        <f t="shared" si="161"/>
        <v>0</v>
      </c>
      <c r="M365" s="7">
        <f t="shared" si="162"/>
        <v>0</v>
      </c>
      <c r="N365" s="14"/>
      <c r="O365" s="13"/>
      <c r="P365" s="7">
        <f t="shared" si="163"/>
        <v>3179047.6061190572</v>
      </c>
      <c r="Q365" s="12">
        <f t="shared" si="181"/>
        <v>355</v>
      </c>
      <c r="R365" s="9">
        <v>1304.6045078546554</v>
      </c>
      <c r="S365" s="11">
        <f t="shared" si="184"/>
        <v>5.9999999999999247E-3</v>
      </c>
      <c r="T365" s="10">
        <f t="shared" si="177"/>
        <v>16455795.153757732</v>
      </c>
      <c r="U365" s="10">
        <f t="shared" si="185"/>
        <v>43806893.771671757</v>
      </c>
      <c r="V365" s="10">
        <f t="shared" si="178"/>
        <v>1000</v>
      </c>
      <c r="W365" s="10">
        <f t="shared" si="179"/>
        <v>849105.61333534098</v>
      </c>
      <c r="X365" s="9">
        <f t="shared" si="164"/>
        <v>0.76651582451178302</v>
      </c>
      <c r="Y365" s="9">
        <f t="shared" si="182"/>
        <v>33579.443814517588</v>
      </c>
      <c r="AA365" s="10">
        <f t="shared" si="165"/>
        <v>7542.4257517795395</v>
      </c>
      <c r="AB365" s="10">
        <f t="shared" si="183"/>
        <v>2685103.5676335194</v>
      </c>
      <c r="AC365" s="23"/>
      <c r="AD365" s="25">
        <f t="shared" si="166"/>
        <v>-7542.4257517795395</v>
      </c>
      <c r="AE365" s="25">
        <f t="shared" si="167"/>
        <v>-7542.4257517795395</v>
      </c>
      <c r="AF365" s="25">
        <f t="shared" si="168"/>
        <v>0</v>
      </c>
      <c r="AG365" s="25">
        <f t="shared" si="169"/>
        <v>0</v>
      </c>
      <c r="AH365" s="25">
        <f t="shared" si="170"/>
        <v>0</v>
      </c>
      <c r="AI365" s="25">
        <f t="shared" si="171"/>
        <v>0</v>
      </c>
      <c r="AJ365" s="25">
        <f t="shared" si="172"/>
        <v>0</v>
      </c>
      <c r="AK365" s="25">
        <f t="shared" si="173"/>
        <v>0</v>
      </c>
      <c r="AL365" s="25">
        <f t="shared" si="174"/>
        <v>0</v>
      </c>
      <c r="AM365" s="25">
        <f t="shared" si="175"/>
        <v>0</v>
      </c>
    </row>
    <row r="366" spans="1:39" x14ac:dyDescent="0.3">
      <c r="A366" s="30">
        <f t="shared" si="180"/>
        <v>357</v>
      </c>
      <c r="B366">
        <v>1422.0189135615744</v>
      </c>
      <c r="C366" s="5">
        <f t="shared" si="156"/>
        <v>260</v>
      </c>
      <c r="D366" s="6">
        <f t="shared" si="176"/>
        <v>9.0000000000000066E-2</v>
      </c>
      <c r="E366" s="7">
        <f t="shared" si="157"/>
        <v>6982668.0689272815</v>
      </c>
      <c r="F366" s="7">
        <f t="shared" si="158"/>
        <v>4097045.9789665681</v>
      </c>
      <c r="G366" s="7">
        <f t="shared" si="159"/>
        <v>0</v>
      </c>
      <c r="H366" s="7">
        <f t="shared" si="186"/>
        <v>100000</v>
      </c>
      <c r="I366" s="7">
        <f t="shared" si="160"/>
        <v>4097045.9789665681</v>
      </c>
      <c r="J366" s="14"/>
      <c r="K366" s="18"/>
      <c r="L366" s="7">
        <f t="shared" si="161"/>
        <v>0</v>
      </c>
      <c r="M366" s="7">
        <f t="shared" si="162"/>
        <v>0</v>
      </c>
      <c r="N366" s="14"/>
      <c r="O366" s="13"/>
      <c r="P366" s="7">
        <f t="shared" si="163"/>
        <v>3465161.8906697724</v>
      </c>
      <c r="Q366" s="12">
        <f t="shared" si="181"/>
        <v>356</v>
      </c>
      <c r="R366" s="9">
        <v>1422.0189135615744</v>
      </c>
      <c r="S366" s="11">
        <f t="shared" si="184"/>
        <v>9.0000000000000066E-2</v>
      </c>
      <c r="T366" s="10">
        <f t="shared" si="177"/>
        <v>16600532.059338754</v>
      </c>
      <c r="U366" s="10">
        <f t="shared" si="185"/>
        <v>47750604.211122222</v>
      </c>
      <c r="V366" s="10">
        <f t="shared" si="178"/>
        <v>1000</v>
      </c>
      <c r="W366" s="10">
        <f t="shared" si="179"/>
        <v>850105.61333534098</v>
      </c>
      <c r="X366" s="9">
        <f t="shared" si="164"/>
        <v>0.70322552707503017</v>
      </c>
      <c r="Y366" s="9">
        <f t="shared" si="182"/>
        <v>33580.147040044663</v>
      </c>
      <c r="AA366" s="10">
        <f t="shared" si="165"/>
        <v>7542.4257517795395</v>
      </c>
      <c r="AB366" s="10">
        <f t="shared" si="183"/>
        <v>2692645.9933852991</v>
      </c>
      <c r="AC366" s="23"/>
      <c r="AD366" s="25">
        <f t="shared" si="166"/>
        <v>-7542.4257517795395</v>
      </c>
      <c r="AE366" s="25">
        <f t="shared" si="167"/>
        <v>-7542.4257517795395</v>
      </c>
      <c r="AF366" s="25">
        <f t="shared" si="168"/>
        <v>0</v>
      </c>
      <c r="AG366" s="25">
        <f t="shared" si="169"/>
        <v>0</v>
      </c>
      <c r="AH366" s="25">
        <f t="shared" si="170"/>
        <v>0</v>
      </c>
      <c r="AI366" s="25">
        <f t="shared" si="171"/>
        <v>0</v>
      </c>
      <c r="AJ366" s="25">
        <f t="shared" si="172"/>
        <v>0</v>
      </c>
      <c r="AK366" s="25">
        <f t="shared" si="173"/>
        <v>0</v>
      </c>
      <c r="AL366" s="25">
        <f t="shared" si="174"/>
        <v>0</v>
      </c>
      <c r="AM366" s="25">
        <f t="shared" si="175"/>
        <v>0</v>
      </c>
    </row>
    <row r="367" spans="1:39" x14ac:dyDescent="0.3">
      <c r="A367" s="30">
        <f t="shared" si="180"/>
        <v>358</v>
      </c>
      <c r="B367">
        <v>1318.2115328715795</v>
      </c>
      <c r="C367" s="5">
        <f t="shared" si="156"/>
        <v>261</v>
      </c>
      <c r="D367" s="6">
        <f t="shared" si="176"/>
        <v>-7.3000000000000009E-2</v>
      </c>
      <c r="E367" s="7">
        <f t="shared" si="157"/>
        <v>7048462.2488013869</v>
      </c>
      <c r="F367" s="7">
        <f t="shared" si="158"/>
        <v>3797961.6225020089</v>
      </c>
      <c r="G367" s="7">
        <f t="shared" si="159"/>
        <v>0</v>
      </c>
      <c r="H367" s="7">
        <f t="shared" si="186"/>
        <v>100000</v>
      </c>
      <c r="I367" s="7">
        <f t="shared" si="160"/>
        <v>3797961.6225020089</v>
      </c>
      <c r="J367" s="14"/>
      <c r="K367" s="18"/>
      <c r="L367" s="7">
        <f t="shared" si="161"/>
        <v>0</v>
      </c>
      <c r="M367" s="7">
        <f t="shared" si="162"/>
        <v>0</v>
      </c>
      <c r="N367" s="14"/>
      <c r="O367" s="13"/>
      <c r="P367" s="7">
        <f t="shared" si="163"/>
        <v>3212205.0726508792</v>
      </c>
      <c r="Q367" s="12">
        <f t="shared" si="181"/>
        <v>357</v>
      </c>
      <c r="R367" s="9">
        <v>1318.2115328715795</v>
      </c>
      <c r="S367" s="11">
        <f t="shared" si="184"/>
        <v>-7.3000000000000009E-2</v>
      </c>
      <c r="T367" s="10">
        <f t="shared" si="177"/>
        <v>16746475.105799625</v>
      </c>
      <c r="U367" s="10">
        <f t="shared" si="185"/>
        <v>44265737.103710301</v>
      </c>
      <c r="V367" s="10">
        <f t="shared" si="178"/>
        <v>1000</v>
      </c>
      <c r="W367" s="10">
        <f t="shared" si="179"/>
        <v>851105.61333534098</v>
      </c>
      <c r="X367" s="9">
        <f t="shared" si="164"/>
        <v>0.75860358907770253</v>
      </c>
      <c r="Y367" s="9">
        <f t="shared" si="182"/>
        <v>33580.905643633741</v>
      </c>
      <c r="AA367" s="10">
        <f t="shared" si="165"/>
        <v>7542.4257517795395</v>
      </c>
      <c r="AB367" s="10">
        <f t="shared" si="183"/>
        <v>2700188.4191370788</v>
      </c>
      <c r="AC367" s="23"/>
      <c r="AD367" s="25">
        <f t="shared" si="166"/>
        <v>-7542.4257517795395</v>
      </c>
      <c r="AE367" s="25">
        <f t="shared" si="167"/>
        <v>-7542.4257517795395</v>
      </c>
      <c r="AF367" s="25">
        <f t="shared" si="168"/>
        <v>0</v>
      </c>
      <c r="AG367" s="25">
        <f t="shared" si="169"/>
        <v>0</v>
      </c>
      <c r="AH367" s="25">
        <f t="shared" si="170"/>
        <v>0</v>
      </c>
      <c r="AI367" s="25">
        <f t="shared" si="171"/>
        <v>0</v>
      </c>
      <c r="AJ367" s="25">
        <f t="shared" si="172"/>
        <v>0</v>
      </c>
      <c r="AK367" s="25">
        <f t="shared" si="173"/>
        <v>0</v>
      </c>
      <c r="AL367" s="25">
        <f t="shared" si="174"/>
        <v>0</v>
      </c>
      <c r="AM367" s="25">
        <f t="shared" si="175"/>
        <v>0</v>
      </c>
    </row>
    <row r="368" spans="1:39" x14ac:dyDescent="0.3">
      <c r="A368" s="30">
        <f t="shared" si="180"/>
        <v>359</v>
      </c>
      <c r="B368">
        <v>1407.849917106847</v>
      </c>
      <c r="C368" s="5">
        <f t="shared" si="156"/>
        <v>262</v>
      </c>
      <c r="D368" s="6">
        <f t="shared" si="176"/>
        <v>6.8000000000000074E-2</v>
      </c>
      <c r="E368" s="7">
        <f t="shared" si="157"/>
        <v>7114804.713507778</v>
      </c>
      <c r="F368" s="7">
        <f t="shared" si="158"/>
        <v>4056223.0128321457</v>
      </c>
      <c r="G368" s="7">
        <f t="shared" si="159"/>
        <v>0</v>
      </c>
      <c r="H368" s="7">
        <f t="shared" si="186"/>
        <v>100000</v>
      </c>
      <c r="I368" s="7">
        <f t="shared" si="160"/>
        <v>4056223.0128321457</v>
      </c>
      <c r="J368" s="14"/>
      <c r="K368" s="18"/>
      <c r="L368" s="7">
        <f t="shared" si="161"/>
        <v>0</v>
      </c>
      <c r="M368" s="7">
        <f t="shared" si="162"/>
        <v>0</v>
      </c>
      <c r="N368" s="14"/>
      <c r="O368" s="13"/>
      <c r="P368" s="7">
        <f t="shared" si="163"/>
        <v>3430635.0175911393</v>
      </c>
      <c r="Q368" s="12">
        <f t="shared" si="181"/>
        <v>358</v>
      </c>
      <c r="R368" s="9">
        <v>1407.849917106847</v>
      </c>
      <c r="S368" s="11">
        <f t="shared" si="184"/>
        <v>6.8000000000000074E-2</v>
      </c>
      <c r="T368" s="10">
        <f t="shared" si="177"/>
        <v>16893634.344314333</v>
      </c>
      <c r="U368" s="10">
        <f t="shared" si="185"/>
        <v>47276875.226762608</v>
      </c>
      <c r="V368" s="10">
        <f t="shared" si="178"/>
        <v>1000</v>
      </c>
      <c r="W368" s="10">
        <f t="shared" si="179"/>
        <v>852105.61333534098</v>
      </c>
      <c r="X368" s="9">
        <f t="shared" si="164"/>
        <v>0.71030298602781128</v>
      </c>
      <c r="Y368" s="9">
        <f t="shared" si="182"/>
        <v>33581.615946619771</v>
      </c>
      <c r="AA368" s="10">
        <f t="shared" si="165"/>
        <v>7542.4257517795395</v>
      </c>
      <c r="AB368" s="10">
        <f t="shared" si="183"/>
        <v>2707730.8448888585</v>
      </c>
      <c r="AC368" s="23"/>
      <c r="AD368" s="25">
        <f t="shared" si="166"/>
        <v>-7542.4257517795395</v>
      </c>
      <c r="AE368" s="25">
        <f t="shared" si="167"/>
        <v>-7542.4257517795395</v>
      </c>
      <c r="AF368" s="25">
        <f t="shared" si="168"/>
        <v>0</v>
      </c>
      <c r="AG368" s="25">
        <f t="shared" si="169"/>
        <v>0</v>
      </c>
      <c r="AH368" s="25">
        <f t="shared" si="170"/>
        <v>0</v>
      </c>
      <c r="AI368" s="25">
        <f t="shared" si="171"/>
        <v>0</v>
      </c>
      <c r="AJ368" s="25">
        <f t="shared" si="172"/>
        <v>0</v>
      </c>
      <c r="AK368" s="25">
        <f t="shared" si="173"/>
        <v>0</v>
      </c>
      <c r="AL368" s="25">
        <f t="shared" si="174"/>
        <v>0</v>
      </c>
      <c r="AM368" s="25">
        <f t="shared" si="175"/>
        <v>0</v>
      </c>
    </row>
    <row r="369" spans="1:39" x14ac:dyDescent="0.3">
      <c r="A369" s="30">
        <f t="shared" si="180"/>
        <v>360</v>
      </c>
      <c r="B369">
        <v>1454.3089643713729</v>
      </c>
      <c r="C369" s="5">
        <f t="shared" si="156"/>
        <v>263</v>
      </c>
      <c r="D369" s="6">
        <f t="shared" si="176"/>
        <v>3.2999999999999967E-2</v>
      </c>
      <c r="E369" s="7">
        <f t="shared" si="157"/>
        <v>7181700.0320867179</v>
      </c>
      <c r="F369" s="7">
        <f t="shared" si="158"/>
        <v>4190078.3722556061</v>
      </c>
      <c r="G369" s="7">
        <f t="shared" si="159"/>
        <v>0</v>
      </c>
      <c r="H369" s="7">
        <f t="shared" si="186"/>
        <v>100000</v>
      </c>
      <c r="I369" s="7">
        <f t="shared" si="160"/>
        <v>4190078.3722556061</v>
      </c>
      <c r="J369" s="14"/>
      <c r="K369" s="18"/>
      <c r="L369" s="7">
        <f t="shared" si="161"/>
        <v>0</v>
      </c>
      <c r="M369" s="7">
        <f t="shared" si="162"/>
        <v>0</v>
      </c>
      <c r="N369" s="14"/>
      <c r="O369" s="13"/>
      <c r="P369" s="7">
        <f t="shared" si="163"/>
        <v>3543845.9731716467</v>
      </c>
      <c r="Q369" s="12">
        <f t="shared" si="181"/>
        <v>359</v>
      </c>
      <c r="R369" s="9">
        <v>1454.3089643713729</v>
      </c>
      <c r="S369" s="11">
        <f t="shared" si="184"/>
        <v>3.2999999999999967E-2</v>
      </c>
      <c r="T369" s="10">
        <f t="shared" si="177"/>
        <v>17042019.909816656</v>
      </c>
      <c r="U369" s="10">
        <f t="shared" si="185"/>
        <v>48838045.10924577</v>
      </c>
      <c r="V369" s="10">
        <f t="shared" si="178"/>
        <v>1000</v>
      </c>
      <c r="W369" s="10">
        <f t="shared" si="179"/>
        <v>853105.61333534098</v>
      </c>
      <c r="X369" s="9">
        <f t="shared" si="164"/>
        <v>0.68761179673553852</v>
      </c>
      <c r="Y369" s="9">
        <f t="shared" si="182"/>
        <v>33582.303558416505</v>
      </c>
      <c r="AA369" s="10">
        <f t="shared" si="165"/>
        <v>7542.4257517795395</v>
      </c>
      <c r="AB369" s="10">
        <f t="shared" si="183"/>
        <v>2715273.2706406382</v>
      </c>
      <c r="AC369" s="23"/>
      <c r="AD369" s="25">
        <f t="shared" si="166"/>
        <v>-7542.4257517795395</v>
      </c>
      <c r="AE369" s="25">
        <f t="shared" si="167"/>
        <v>-7542.4257517795395</v>
      </c>
      <c r="AF369" s="25">
        <f t="shared" si="168"/>
        <v>0</v>
      </c>
      <c r="AG369" s="25">
        <f t="shared" si="169"/>
        <v>0</v>
      </c>
      <c r="AH369" s="25">
        <f t="shared" si="170"/>
        <v>0</v>
      </c>
      <c r="AI369" s="25">
        <f t="shared" si="171"/>
        <v>0</v>
      </c>
      <c r="AJ369" s="25">
        <f t="shared" si="172"/>
        <v>0</v>
      </c>
      <c r="AK369" s="25">
        <f t="shared" si="173"/>
        <v>0</v>
      </c>
      <c r="AL369" s="25">
        <f t="shared" si="174"/>
        <v>0</v>
      </c>
      <c r="AM369" s="25">
        <f t="shared" si="175"/>
        <v>0</v>
      </c>
    </row>
    <row r="370" spans="1:39" x14ac:dyDescent="0.3">
      <c r="A370" s="30">
        <f t="shared" si="180"/>
        <v>361</v>
      </c>
      <c r="B370">
        <v>1362.6874996159765</v>
      </c>
      <c r="C370" s="5">
        <f t="shared" si="156"/>
        <v>264</v>
      </c>
      <c r="D370" s="6">
        <f t="shared" si="176"/>
        <v>-6.2999999999999903E-2</v>
      </c>
      <c r="E370" s="7">
        <f t="shared" si="157"/>
        <v>7249152.811653818</v>
      </c>
      <c r="F370" s="7">
        <f t="shared" si="158"/>
        <v>3926103.4348035031</v>
      </c>
      <c r="G370" s="7">
        <f t="shared" si="159"/>
        <v>0</v>
      </c>
      <c r="H370" s="7">
        <f t="shared" si="186"/>
        <v>100000</v>
      </c>
      <c r="I370" s="7">
        <f t="shared" si="160"/>
        <v>3926103.4348035031</v>
      </c>
      <c r="J370" s="14"/>
      <c r="K370" s="18"/>
      <c r="L370" s="7">
        <f t="shared" si="161"/>
        <v>0</v>
      </c>
      <c r="M370" s="7">
        <f t="shared" si="162"/>
        <v>0</v>
      </c>
      <c r="N370" s="14"/>
      <c r="O370" s="13"/>
      <c r="P370" s="7">
        <f t="shared" si="163"/>
        <v>3320583.6768618333</v>
      </c>
      <c r="Q370" s="12">
        <f t="shared" si="181"/>
        <v>360</v>
      </c>
      <c r="R370" s="9">
        <v>1362.6874996159765</v>
      </c>
      <c r="S370" s="11">
        <f t="shared" si="184"/>
        <v>-6.2999999999999903E-2</v>
      </c>
      <c r="T370" s="10">
        <f t="shared" si="177"/>
        <v>17191642.021698181</v>
      </c>
      <c r="U370" s="10">
        <f t="shared" si="185"/>
        <v>45762185.267363288</v>
      </c>
      <c r="V370" s="10">
        <f t="shared" si="178"/>
        <v>1000</v>
      </c>
      <c r="W370" s="10">
        <f t="shared" si="179"/>
        <v>854105.61333534098</v>
      </c>
      <c r="X370" s="9">
        <f t="shared" si="164"/>
        <v>0.73384396663344553</v>
      </c>
      <c r="Y370" s="9">
        <f t="shared" si="182"/>
        <v>33583.037402383139</v>
      </c>
      <c r="AA370" s="10">
        <f t="shared" si="165"/>
        <v>7542.4257517795395</v>
      </c>
      <c r="AB370" s="10">
        <f t="shared" si="183"/>
        <v>2722815.6963924179</v>
      </c>
      <c r="AC370" s="23"/>
      <c r="AD370" s="25">
        <f t="shared" si="166"/>
        <v>-7542.4257517795395</v>
      </c>
      <c r="AE370" s="25">
        <f t="shared" si="167"/>
        <v>-7542.4257517795395</v>
      </c>
      <c r="AF370" s="25">
        <f t="shared" si="168"/>
        <v>0</v>
      </c>
      <c r="AG370" s="25">
        <f t="shared" si="169"/>
        <v>0</v>
      </c>
      <c r="AH370" s="25">
        <f t="shared" si="170"/>
        <v>0</v>
      </c>
      <c r="AI370" s="25">
        <f t="shared" si="171"/>
        <v>0</v>
      </c>
      <c r="AJ370" s="25">
        <f t="shared" si="172"/>
        <v>0</v>
      </c>
      <c r="AK370" s="25">
        <f t="shared" si="173"/>
        <v>0</v>
      </c>
      <c r="AL370" s="25">
        <f t="shared" si="174"/>
        <v>0</v>
      </c>
      <c r="AM370" s="25">
        <f t="shared" si="175"/>
        <v>0</v>
      </c>
    </row>
    <row r="371" spans="1:39" x14ac:dyDescent="0.3">
      <c r="A371" s="30">
        <f t="shared" si="180"/>
        <v>362</v>
      </c>
      <c r="B371">
        <v>1373.5889996129044</v>
      </c>
      <c r="C371" s="5">
        <f t="shared" si="156"/>
        <v>265</v>
      </c>
      <c r="D371" s="6">
        <f t="shared" si="176"/>
        <v>8.0000000000000609E-3</v>
      </c>
      <c r="E371" s="7">
        <f t="shared" si="157"/>
        <v>7317167.6977173109</v>
      </c>
      <c r="F371" s="7">
        <f t="shared" si="158"/>
        <v>3957512.262281931</v>
      </c>
      <c r="G371" s="7">
        <f t="shared" si="159"/>
        <v>0</v>
      </c>
      <c r="H371" s="7">
        <f t="shared" si="186"/>
        <v>100000</v>
      </c>
      <c r="I371" s="7">
        <f t="shared" si="160"/>
        <v>3957512.262281931</v>
      </c>
      <c r="J371" s="14"/>
      <c r="K371" s="18"/>
      <c r="L371" s="7">
        <f t="shared" si="161"/>
        <v>0</v>
      </c>
      <c r="M371" s="7">
        <f t="shared" si="162"/>
        <v>0</v>
      </c>
      <c r="N371" s="14"/>
      <c r="O371" s="13"/>
      <c r="P371" s="7">
        <f t="shared" si="163"/>
        <v>3347148.346276728</v>
      </c>
      <c r="Q371" s="12">
        <f t="shared" si="181"/>
        <v>361</v>
      </c>
      <c r="R371" s="9">
        <v>1373.5889996129044</v>
      </c>
      <c r="S371" s="11">
        <f t="shared" si="184"/>
        <v>8.0000000000000609E-3</v>
      </c>
      <c r="T371" s="10">
        <f t="shared" si="177"/>
        <v>17342510.984512042</v>
      </c>
      <c r="U371" s="10">
        <f t="shared" si="185"/>
        <v>46129290.749502197</v>
      </c>
      <c r="V371" s="10">
        <f t="shared" si="178"/>
        <v>1000</v>
      </c>
      <c r="W371" s="10">
        <f t="shared" si="179"/>
        <v>855105.61333534098</v>
      </c>
      <c r="X371" s="9">
        <f t="shared" si="164"/>
        <v>0.72801980816810064</v>
      </c>
      <c r="Y371" s="9">
        <f t="shared" si="182"/>
        <v>33583.765422191311</v>
      </c>
      <c r="AA371" s="10">
        <f t="shared" si="165"/>
        <v>7542.4257517795395</v>
      </c>
      <c r="AB371" s="10">
        <f t="shared" si="183"/>
        <v>2730358.1221441976</v>
      </c>
      <c r="AC371" s="23"/>
      <c r="AD371" s="25">
        <f t="shared" si="166"/>
        <v>-7542.4257517795395</v>
      </c>
      <c r="AE371" s="25">
        <f t="shared" si="167"/>
        <v>-7542.4257517795395</v>
      </c>
      <c r="AF371" s="25">
        <f t="shared" si="168"/>
        <v>0</v>
      </c>
      <c r="AG371" s="25">
        <f t="shared" si="169"/>
        <v>0</v>
      </c>
      <c r="AH371" s="25">
        <f t="shared" si="170"/>
        <v>0</v>
      </c>
      <c r="AI371" s="25">
        <f t="shared" si="171"/>
        <v>0</v>
      </c>
      <c r="AJ371" s="25">
        <f t="shared" si="172"/>
        <v>0</v>
      </c>
      <c r="AK371" s="25">
        <f t="shared" si="173"/>
        <v>0</v>
      </c>
      <c r="AL371" s="25">
        <f t="shared" si="174"/>
        <v>0</v>
      </c>
      <c r="AM371" s="25">
        <f t="shared" si="175"/>
        <v>0</v>
      </c>
    </row>
    <row r="372" spans="1:39" x14ac:dyDescent="0.3">
      <c r="A372" s="30">
        <f t="shared" si="180"/>
        <v>363</v>
      </c>
      <c r="B372">
        <v>1464.2458735873563</v>
      </c>
      <c r="C372" s="5">
        <f t="shared" si="156"/>
        <v>266</v>
      </c>
      <c r="D372" s="6">
        <f t="shared" si="176"/>
        <v>6.6000000000000114E-2</v>
      </c>
      <c r="E372" s="7">
        <f t="shared" si="157"/>
        <v>7385749.3744979994</v>
      </c>
      <c r="F372" s="7">
        <f t="shared" si="158"/>
        <v>4218708.0715925386</v>
      </c>
      <c r="G372" s="7">
        <f t="shared" si="159"/>
        <v>0</v>
      </c>
      <c r="H372" s="7">
        <f t="shared" si="186"/>
        <v>100000</v>
      </c>
      <c r="I372" s="7">
        <f t="shared" si="160"/>
        <v>4218708.0715925386</v>
      </c>
      <c r="J372" s="14"/>
      <c r="K372" s="18"/>
      <c r="L372" s="7">
        <f t="shared" si="161"/>
        <v>0</v>
      </c>
      <c r="M372" s="7">
        <f t="shared" si="162"/>
        <v>0</v>
      </c>
      <c r="N372" s="14"/>
      <c r="O372" s="13"/>
      <c r="P372" s="7">
        <f t="shared" si="163"/>
        <v>3568060.137130992</v>
      </c>
      <c r="Q372" s="12">
        <f t="shared" si="181"/>
        <v>362</v>
      </c>
      <c r="R372" s="9">
        <v>1464.2458735873563</v>
      </c>
      <c r="S372" s="11">
        <f t="shared" si="184"/>
        <v>6.6000000000000114E-2</v>
      </c>
      <c r="T372" s="10">
        <f t="shared" si="177"/>
        <v>17494637.188682687</v>
      </c>
      <c r="U372" s="10">
        <f t="shared" si="185"/>
        <v>49174889.938969344</v>
      </c>
      <c r="V372" s="10">
        <f t="shared" si="178"/>
        <v>1000</v>
      </c>
      <c r="W372" s="10">
        <f t="shared" si="179"/>
        <v>856105.61333534098</v>
      </c>
      <c r="X372" s="9">
        <f t="shared" si="164"/>
        <v>0.68294541103949402</v>
      </c>
      <c r="Y372" s="9">
        <f t="shared" si="182"/>
        <v>33584.448367602352</v>
      </c>
      <c r="AA372" s="10">
        <f t="shared" si="165"/>
        <v>7542.4257517795395</v>
      </c>
      <c r="AB372" s="10">
        <f t="shared" si="183"/>
        <v>2737900.5478959773</v>
      </c>
      <c r="AC372" s="23"/>
      <c r="AD372" s="25">
        <f t="shared" si="166"/>
        <v>-7542.4257517795395</v>
      </c>
      <c r="AE372" s="25">
        <f t="shared" si="167"/>
        <v>-7542.4257517795395</v>
      </c>
      <c r="AF372" s="25">
        <f t="shared" si="168"/>
        <v>0</v>
      </c>
      <c r="AG372" s="25">
        <f t="shared" si="169"/>
        <v>0</v>
      </c>
      <c r="AH372" s="25">
        <f t="shared" si="170"/>
        <v>0</v>
      </c>
      <c r="AI372" s="25">
        <f t="shared" si="171"/>
        <v>0</v>
      </c>
      <c r="AJ372" s="25">
        <f t="shared" si="172"/>
        <v>0</v>
      </c>
      <c r="AK372" s="25">
        <f t="shared" si="173"/>
        <v>0</v>
      </c>
      <c r="AL372" s="25">
        <f t="shared" si="174"/>
        <v>0</v>
      </c>
      <c r="AM372" s="25">
        <f t="shared" si="175"/>
        <v>0</v>
      </c>
    </row>
    <row r="373" spans="1:39" x14ac:dyDescent="0.3">
      <c r="A373" s="30">
        <f t="shared" si="180"/>
        <v>364</v>
      </c>
      <c r="B373">
        <v>1473.0313488288805</v>
      </c>
      <c r="C373" s="5">
        <f t="shared" si="156"/>
        <v>267</v>
      </c>
      <c r="D373" s="6">
        <f t="shared" si="176"/>
        <v>6.0000000000000305E-3</v>
      </c>
      <c r="E373" s="7">
        <f t="shared" si="157"/>
        <v>7454902.5652518608</v>
      </c>
      <c r="F373" s="7">
        <f t="shared" si="158"/>
        <v>4244020.3200220941</v>
      </c>
      <c r="G373" s="7">
        <f t="shared" si="159"/>
        <v>0</v>
      </c>
      <c r="H373" s="7">
        <f t="shared" si="186"/>
        <v>100000</v>
      </c>
      <c r="I373" s="7">
        <f t="shared" si="160"/>
        <v>4244020.3200220941</v>
      </c>
      <c r="J373" s="14"/>
      <c r="K373" s="18"/>
      <c r="L373" s="7">
        <f t="shared" si="161"/>
        <v>0</v>
      </c>
      <c r="M373" s="7">
        <f t="shared" si="162"/>
        <v>0</v>
      </c>
      <c r="N373" s="14"/>
      <c r="O373" s="13"/>
      <c r="P373" s="7">
        <f t="shared" si="163"/>
        <v>3589468.4979537781</v>
      </c>
      <c r="Q373" s="12">
        <f t="shared" si="181"/>
        <v>363</v>
      </c>
      <c r="R373" s="9">
        <v>1473.0313488288805</v>
      </c>
      <c r="S373" s="11">
        <f t="shared" si="184"/>
        <v>6.0000000000000305E-3</v>
      </c>
      <c r="T373" s="10">
        <f t="shared" si="177"/>
        <v>17648031.111221414</v>
      </c>
      <c r="U373" s="10">
        <f t="shared" si="185"/>
        <v>49470945.278603159</v>
      </c>
      <c r="V373" s="10">
        <f t="shared" si="178"/>
        <v>1000</v>
      </c>
      <c r="W373" s="10">
        <f t="shared" si="179"/>
        <v>857105.61333534098</v>
      </c>
      <c r="X373" s="9">
        <f t="shared" si="164"/>
        <v>0.67887217797166399</v>
      </c>
      <c r="Y373" s="9">
        <f t="shared" si="182"/>
        <v>33585.127239780326</v>
      </c>
      <c r="AA373" s="10">
        <f t="shared" si="165"/>
        <v>7542.4257517795395</v>
      </c>
      <c r="AB373" s="10">
        <f t="shared" si="183"/>
        <v>2745442.973647757</v>
      </c>
      <c r="AC373" s="23"/>
      <c r="AD373" s="25">
        <f t="shared" si="166"/>
        <v>-7542.4257517795395</v>
      </c>
      <c r="AE373" s="25">
        <f t="shared" si="167"/>
        <v>-7542.4257517795395</v>
      </c>
      <c r="AF373" s="25">
        <f t="shared" si="168"/>
        <v>0</v>
      </c>
      <c r="AG373" s="25">
        <f t="shared" si="169"/>
        <v>0</v>
      </c>
      <c r="AH373" s="25">
        <f t="shared" si="170"/>
        <v>0</v>
      </c>
      <c r="AI373" s="25">
        <f t="shared" si="171"/>
        <v>0</v>
      </c>
      <c r="AJ373" s="25">
        <f t="shared" si="172"/>
        <v>0</v>
      </c>
      <c r="AK373" s="25">
        <f t="shared" si="173"/>
        <v>0</v>
      </c>
      <c r="AL373" s="25">
        <f t="shared" si="174"/>
        <v>0</v>
      </c>
      <c r="AM373" s="25">
        <f t="shared" si="175"/>
        <v>0</v>
      </c>
    </row>
    <row r="374" spans="1:39" x14ac:dyDescent="0.3">
      <c r="A374" s="30">
        <f t="shared" si="180"/>
        <v>365</v>
      </c>
      <c r="B374">
        <v>1420.0022202710406</v>
      </c>
      <c r="C374" s="5">
        <f t="shared" si="156"/>
        <v>268</v>
      </c>
      <c r="D374" s="6">
        <f t="shared" si="176"/>
        <v>-3.6000000000000094E-2</v>
      </c>
      <c r="E374" s="7">
        <f t="shared" si="157"/>
        <v>7524632.0325953374</v>
      </c>
      <c r="F374" s="7">
        <f t="shared" si="158"/>
        <v>4091235.5885012979</v>
      </c>
      <c r="G374" s="7">
        <f t="shared" si="159"/>
        <v>0</v>
      </c>
      <c r="H374" s="7">
        <f t="shared" si="186"/>
        <v>100000</v>
      </c>
      <c r="I374" s="7">
        <f t="shared" si="160"/>
        <v>4091235.5885012979</v>
      </c>
      <c r="J374" s="14"/>
      <c r="K374" s="18"/>
      <c r="L374" s="7">
        <f t="shared" si="161"/>
        <v>0</v>
      </c>
      <c r="M374" s="7">
        <f t="shared" si="162"/>
        <v>0</v>
      </c>
      <c r="N374" s="14"/>
      <c r="O374" s="13"/>
      <c r="P374" s="7">
        <f t="shared" si="163"/>
        <v>3460247.6320274416</v>
      </c>
      <c r="Q374" s="12">
        <f t="shared" si="181"/>
        <v>364</v>
      </c>
      <c r="R374" s="9">
        <v>1420.0022202710406</v>
      </c>
      <c r="S374" s="11">
        <f t="shared" si="184"/>
        <v>-3.6000000000000094E-2</v>
      </c>
      <c r="T374" s="10">
        <f t="shared" si="177"/>
        <v>17802703.316447977</v>
      </c>
      <c r="U374" s="10">
        <f t="shared" si="185"/>
        <v>47690955.248573437</v>
      </c>
      <c r="V374" s="10">
        <f t="shared" si="178"/>
        <v>1000</v>
      </c>
      <c r="W374" s="10">
        <f t="shared" si="179"/>
        <v>858105.61333534098</v>
      </c>
      <c r="X374" s="9">
        <f t="shared" si="164"/>
        <v>0.70422425100795027</v>
      </c>
      <c r="Y374" s="9">
        <f t="shared" si="182"/>
        <v>33585.831464031333</v>
      </c>
      <c r="AA374" s="10">
        <f t="shared" si="165"/>
        <v>7542.4257517795395</v>
      </c>
      <c r="AB374" s="10">
        <f t="shared" si="183"/>
        <v>2752985.3993995367</v>
      </c>
      <c r="AC374" s="23"/>
      <c r="AD374" s="25">
        <f t="shared" si="166"/>
        <v>-7542.4257517795395</v>
      </c>
      <c r="AE374" s="25">
        <f t="shared" si="167"/>
        <v>-7542.4257517795395</v>
      </c>
      <c r="AF374" s="25">
        <f t="shared" si="168"/>
        <v>0</v>
      </c>
      <c r="AG374" s="25">
        <f t="shared" si="169"/>
        <v>0</v>
      </c>
      <c r="AH374" s="25">
        <f t="shared" si="170"/>
        <v>0</v>
      </c>
      <c r="AI374" s="25">
        <f t="shared" si="171"/>
        <v>0</v>
      </c>
      <c r="AJ374" s="25">
        <f t="shared" si="172"/>
        <v>0</v>
      </c>
      <c r="AK374" s="25">
        <f t="shared" si="173"/>
        <v>0</v>
      </c>
      <c r="AL374" s="25">
        <f t="shared" si="174"/>
        <v>0</v>
      </c>
      <c r="AM374" s="25">
        <f t="shared" si="175"/>
        <v>0</v>
      </c>
    </row>
    <row r="375" spans="1:39" x14ac:dyDescent="0.3">
      <c r="A375" s="30">
        <f t="shared" si="180"/>
        <v>366</v>
      </c>
      <c r="B375">
        <v>1482.4823179629666</v>
      </c>
      <c r="C375" s="5">
        <f t="shared" si="156"/>
        <v>269</v>
      </c>
      <c r="D375" s="6">
        <f t="shared" si="176"/>
        <v>4.4000000000000115E-2</v>
      </c>
      <c r="E375" s="7">
        <f t="shared" si="157"/>
        <v>7594942.5788333416</v>
      </c>
      <c r="F375" s="7">
        <f t="shared" si="158"/>
        <v>4271249.9543953547</v>
      </c>
      <c r="G375" s="7">
        <f t="shared" si="159"/>
        <v>0</v>
      </c>
      <c r="H375" s="7">
        <f t="shared" si="186"/>
        <v>100000</v>
      </c>
      <c r="I375" s="7">
        <f t="shared" si="160"/>
        <v>4271249.9543953547</v>
      </c>
      <c r="J375" s="14"/>
      <c r="K375" s="18"/>
      <c r="L375" s="7">
        <f t="shared" si="161"/>
        <v>0</v>
      </c>
      <c r="M375" s="7">
        <f t="shared" si="162"/>
        <v>0</v>
      </c>
      <c r="N375" s="14"/>
      <c r="O375" s="13"/>
      <c r="P375" s="7">
        <f t="shared" si="163"/>
        <v>3612498.5278366492</v>
      </c>
      <c r="Q375" s="12">
        <f t="shared" si="181"/>
        <v>365</v>
      </c>
      <c r="R375" s="9">
        <v>1482.4823179629666</v>
      </c>
      <c r="S375" s="11">
        <f t="shared" si="184"/>
        <v>4.4000000000000115E-2</v>
      </c>
      <c r="T375" s="10">
        <f t="shared" si="177"/>
        <v>17958664.456718076</v>
      </c>
      <c r="U375" s="10">
        <f t="shared" si="185"/>
        <v>49790401.279510669</v>
      </c>
      <c r="V375" s="10">
        <f t="shared" si="178"/>
        <v>1000</v>
      </c>
      <c r="W375" s="10">
        <f t="shared" si="179"/>
        <v>859105.61333534098</v>
      </c>
      <c r="X375" s="9">
        <f t="shared" si="164"/>
        <v>0.67454430173175306</v>
      </c>
      <c r="Y375" s="9">
        <f t="shared" si="182"/>
        <v>33586.506008333068</v>
      </c>
      <c r="AA375" s="10">
        <f t="shared" si="165"/>
        <v>7542.4257517795395</v>
      </c>
      <c r="AB375" s="10">
        <f t="shared" si="183"/>
        <v>2760527.8251513164</v>
      </c>
      <c r="AC375" s="23"/>
      <c r="AD375" s="25">
        <f t="shared" si="166"/>
        <v>-7542.4257517795395</v>
      </c>
      <c r="AE375" s="25">
        <f t="shared" si="167"/>
        <v>-7542.4257517795395</v>
      </c>
      <c r="AF375" s="25">
        <f t="shared" si="168"/>
        <v>0</v>
      </c>
      <c r="AG375" s="25">
        <f t="shared" si="169"/>
        <v>0</v>
      </c>
      <c r="AH375" s="25">
        <f t="shared" si="170"/>
        <v>0</v>
      </c>
      <c r="AI375" s="25">
        <f t="shared" si="171"/>
        <v>0</v>
      </c>
      <c r="AJ375" s="25">
        <f t="shared" si="172"/>
        <v>0</v>
      </c>
      <c r="AK375" s="25">
        <f t="shared" si="173"/>
        <v>0</v>
      </c>
      <c r="AL375" s="25">
        <f t="shared" si="174"/>
        <v>0</v>
      </c>
      <c r="AM375" s="25">
        <f t="shared" si="175"/>
        <v>0</v>
      </c>
    </row>
    <row r="376" spans="1:39" x14ac:dyDescent="0.3">
      <c r="A376" s="30">
        <f t="shared" si="180"/>
        <v>367</v>
      </c>
      <c r="B376">
        <v>1497.3071411425963</v>
      </c>
      <c r="C376" s="5">
        <f t="shared" si="156"/>
        <v>270</v>
      </c>
      <c r="D376" s="6">
        <f t="shared" si="176"/>
        <v>1.0000000000000005E-2</v>
      </c>
      <c r="E376" s="7">
        <f t="shared" si="157"/>
        <v>7665839.0462899962</v>
      </c>
      <c r="F376" s="7">
        <f t="shared" si="158"/>
        <v>4313962.4539393084</v>
      </c>
      <c r="G376" s="7">
        <f t="shared" si="159"/>
        <v>0</v>
      </c>
      <c r="H376" s="7">
        <f t="shared" si="186"/>
        <v>100000</v>
      </c>
      <c r="I376" s="7">
        <f t="shared" si="160"/>
        <v>4313962.4539393084</v>
      </c>
      <c r="J376" s="14"/>
      <c r="K376" s="18"/>
      <c r="L376" s="7">
        <f t="shared" si="161"/>
        <v>0</v>
      </c>
      <c r="M376" s="7">
        <f t="shared" si="162"/>
        <v>0</v>
      </c>
      <c r="N376" s="14"/>
      <c r="O376" s="13"/>
      <c r="P376" s="7">
        <f t="shared" si="163"/>
        <v>3648623.5131150158</v>
      </c>
      <c r="Q376" s="12">
        <f t="shared" si="181"/>
        <v>366</v>
      </c>
      <c r="R376" s="9">
        <v>1497.3071411425963</v>
      </c>
      <c r="S376" s="11">
        <f t="shared" si="184"/>
        <v>1.0000000000000005E-2</v>
      </c>
      <c r="T376" s="10">
        <f t="shared" si="177"/>
        <v>18115925.273157109</v>
      </c>
      <c r="U376" s="10">
        <f t="shared" si="185"/>
        <v>50289315.292305775</v>
      </c>
      <c r="V376" s="10">
        <f t="shared" si="178"/>
        <v>1000</v>
      </c>
      <c r="W376" s="10">
        <f t="shared" si="179"/>
        <v>860105.61333534098</v>
      </c>
      <c r="X376" s="9">
        <f t="shared" si="164"/>
        <v>0.66786564527896342</v>
      </c>
      <c r="Y376" s="9">
        <f t="shared" si="182"/>
        <v>33587.173873978347</v>
      </c>
      <c r="AA376" s="10">
        <f t="shared" si="165"/>
        <v>7542.4257517795395</v>
      </c>
      <c r="AB376" s="10">
        <f t="shared" si="183"/>
        <v>2768070.2509030961</v>
      </c>
      <c r="AC376" s="23"/>
      <c r="AD376" s="25">
        <f t="shared" si="166"/>
        <v>-7542.4257517795395</v>
      </c>
      <c r="AE376" s="25">
        <f t="shared" si="167"/>
        <v>-7542.4257517795395</v>
      </c>
      <c r="AF376" s="25">
        <f t="shared" si="168"/>
        <v>0</v>
      </c>
      <c r="AG376" s="25">
        <f t="shared" si="169"/>
        <v>0</v>
      </c>
      <c r="AH376" s="25">
        <f t="shared" si="170"/>
        <v>0</v>
      </c>
      <c r="AI376" s="25">
        <f t="shared" si="171"/>
        <v>0</v>
      </c>
      <c r="AJ376" s="25">
        <f t="shared" si="172"/>
        <v>0</v>
      </c>
      <c r="AK376" s="25">
        <f t="shared" si="173"/>
        <v>0</v>
      </c>
      <c r="AL376" s="25">
        <f t="shared" si="174"/>
        <v>0</v>
      </c>
      <c r="AM376" s="25">
        <f t="shared" si="175"/>
        <v>0</v>
      </c>
    </row>
    <row r="377" spans="1:39" x14ac:dyDescent="0.3">
      <c r="A377" s="30">
        <f t="shared" si="180"/>
        <v>368</v>
      </c>
      <c r="B377">
        <v>1506.2909839894519</v>
      </c>
      <c r="C377" s="5">
        <f t="shared" si="156"/>
        <v>271</v>
      </c>
      <c r="D377" s="6">
        <f t="shared" si="176"/>
        <v>6.0000000000000305E-3</v>
      </c>
      <c r="E377" s="7">
        <f t="shared" si="157"/>
        <v>7737326.3176421244</v>
      </c>
      <c r="F377" s="7">
        <f t="shared" si="158"/>
        <v>4339846.2286629444</v>
      </c>
      <c r="G377" s="7">
        <f t="shared" si="159"/>
        <v>0</v>
      </c>
      <c r="H377" s="7">
        <f t="shared" si="186"/>
        <v>100000</v>
      </c>
      <c r="I377" s="7">
        <f t="shared" si="160"/>
        <v>4339846.2286629444</v>
      </c>
      <c r="J377" s="14"/>
      <c r="K377" s="18"/>
      <c r="L377" s="7">
        <f t="shared" si="161"/>
        <v>0</v>
      </c>
      <c r="M377" s="7">
        <f t="shared" si="162"/>
        <v>0</v>
      </c>
      <c r="N377" s="14"/>
      <c r="O377" s="13"/>
      <c r="P377" s="7">
        <f t="shared" si="163"/>
        <v>3670515.254193706</v>
      </c>
      <c r="Q377" s="12">
        <f t="shared" si="181"/>
        <v>367</v>
      </c>
      <c r="R377" s="9">
        <v>1506.2909839894519</v>
      </c>
      <c r="S377" s="11">
        <f t="shared" si="184"/>
        <v>6.0000000000000305E-3</v>
      </c>
      <c r="T377" s="10">
        <f t="shared" si="177"/>
        <v>18274496.596399795</v>
      </c>
      <c r="U377" s="10">
        <f t="shared" si="185"/>
        <v>50592057.184059612</v>
      </c>
      <c r="V377" s="10">
        <f t="shared" si="178"/>
        <v>1000</v>
      </c>
      <c r="W377" s="10">
        <f t="shared" si="179"/>
        <v>861105.61333534098</v>
      </c>
      <c r="X377" s="9">
        <f t="shared" si="164"/>
        <v>0.66388235117193184</v>
      </c>
      <c r="Y377" s="9">
        <f t="shared" si="182"/>
        <v>33587.837756329522</v>
      </c>
      <c r="AA377" s="10">
        <f t="shared" si="165"/>
        <v>7542.4257517795395</v>
      </c>
      <c r="AB377" s="10">
        <f t="shared" si="183"/>
        <v>2775612.6766548757</v>
      </c>
      <c r="AC377" s="23"/>
      <c r="AD377" s="25">
        <f t="shared" si="166"/>
        <v>-7542.4257517795395</v>
      </c>
      <c r="AE377" s="25">
        <f t="shared" si="167"/>
        <v>-7542.4257517795395</v>
      </c>
      <c r="AF377" s="25">
        <f t="shared" si="168"/>
        <v>0</v>
      </c>
      <c r="AG377" s="25">
        <f t="shared" si="169"/>
        <v>0</v>
      </c>
      <c r="AH377" s="25">
        <f t="shared" si="170"/>
        <v>0</v>
      </c>
      <c r="AI377" s="25">
        <f t="shared" si="171"/>
        <v>0</v>
      </c>
      <c r="AJ377" s="25">
        <f t="shared" si="172"/>
        <v>0</v>
      </c>
      <c r="AK377" s="25">
        <f t="shared" si="173"/>
        <v>0</v>
      </c>
      <c r="AL377" s="25">
        <f t="shared" si="174"/>
        <v>0</v>
      </c>
      <c r="AM377" s="25">
        <f t="shared" si="175"/>
        <v>0</v>
      </c>
    </row>
    <row r="378" spans="1:39" x14ac:dyDescent="0.3">
      <c r="A378" s="30">
        <f t="shared" si="180"/>
        <v>369</v>
      </c>
      <c r="B378">
        <v>1681.0207381322284</v>
      </c>
      <c r="C378" s="5">
        <f t="shared" si="156"/>
        <v>272</v>
      </c>
      <c r="D378" s="6">
        <f t="shared" si="176"/>
        <v>0.11600000000000008</v>
      </c>
      <c r="E378" s="7">
        <f t="shared" si="157"/>
        <v>7809409.3162555201</v>
      </c>
      <c r="F378" s="7">
        <f t="shared" si="158"/>
        <v>4843268.3911878467</v>
      </c>
      <c r="G378" s="7">
        <f t="shared" si="159"/>
        <v>0</v>
      </c>
      <c r="H378" s="7">
        <f t="shared" si="186"/>
        <v>100000</v>
      </c>
      <c r="I378" s="7">
        <f t="shared" si="160"/>
        <v>4843268.3911878467</v>
      </c>
      <c r="J378" s="14"/>
      <c r="K378" s="18"/>
      <c r="L378" s="7">
        <f t="shared" si="161"/>
        <v>0</v>
      </c>
      <c r="M378" s="7">
        <f t="shared" si="162"/>
        <v>0</v>
      </c>
      <c r="N378" s="14"/>
      <c r="O378" s="13"/>
      <c r="P378" s="7">
        <f t="shared" si="163"/>
        <v>4096295.0236801761</v>
      </c>
      <c r="Q378" s="12">
        <f t="shared" si="181"/>
        <v>368</v>
      </c>
      <c r="R378" s="9">
        <v>1681.0207381322284</v>
      </c>
      <c r="S378" s="11">
        <f t="shared" si="184"/>
        <v>0.11600000000000008</v>
      </c>
      <c r="T378" s="10">
        <f t="shared" si="177"/>
        <v>18434389.347336173</v>
      </c>
      <c r="U378" s="10">
        <f t="shared" si="185"/>
        <v>56461851.817410536</v>
      </c>
      <c r="V378" s="10">
        <f t="shared" si="178"/>
        <v>1000</v>
      </c>
      <c r="W378" s="10">
        <f t="shared" si="179"/>
        <v>862105.61333534098</v>
      </c>
      <c r="X378" s="9">
        <f t="shared" si="164"/>
        <v>0.59487665875621121</v>
      </c>
      <c r="Y378" s="9">
        <f t="shared" si="182"/>
        <v>33588.432632988275</v>
      </c>
      <c r="AA378" s="10">
        <f t="shared" si="165"/>
        <v>7542.4257517795395</v>
      </c>
      <c r="AB378" s="10">
        <f t="shared" si="183"/>
        <v>2783155.1024066554</v>
      </c>
      <c r="AC378" s="23"/>
      <c r="AD378" s="25">
        <f t="shared" si="166"/>
        <v>-7542.4257517795395</v>
      </c>
      <c r="AE378" s="25">
        <f t="shared" si="167"/>
        <v>-7542.4257517795395</v>
      </c>
      <c r="AF378" s="25">
        <f t="shared" si="168"/>
        <v>0</v>
      </c>
      <c r="AG378" s="25">
        <f t="shared" si="169"/>
        <v>0</v>
      </c>
      <c r="AH378" s="25">
        <f t="shared" si="170"/>
        <v>0</v>
      </c>
      <c r="AI378" s="25">
        <f t="shared" si="171"/>
        <v>0</v>
      </c>
      <c r="AJ378" s="25">
        <f t="shared" si="172"/>
        <v>0</v>
      </c>
      <c r="AK378" s="25">
        <f t="shared" si="173"/>
        <v>0</v>
      </c>
      <c r="AL378" s="25">
        <f t="shared" si="174"/>
        <v>0</v>
      </c>
      <c r="AM378" s="25">
        <f t="shared" si="175"/>
        <v>0</v>
      </c>
    </row>
    <row r="379" spans="1:39" x14ac:dyDescent="0.3">
      <c r="A379" s="30">
        <f t="shared" si="180"/>
        <v>370</v>
      </c>
      <c r="B379">
        <v>1677.6586966559639</v>
      </c>
      <c r="C379" s="5">
        <f t="shared" si="156"/>
        <v>273</v>
      </c>
      <c r="D379" s="6">
        <f t="shared" si="176"/>
        <v>-2.0000000000000222E-3</v>
      </c>
      <c r="E379" s="7">
        <f t="shared" si="157"/>
        <v>7882093.0065240255</v>
      </c>
      <c r="F379" s="7">
        <f t="shared" si="158"/>
        <v>4833581.8544054711</v>
      </c>
      <c r="G379" s="7">
        <f t="shared" si="159"/>
        <v>0</v>
      </c>
      <c r="H379" s="7">
        <f t="shared" si="186"/>
        <v>100000</v>
      </c>
      <c r="I379" s="7">
        <f t="shared" si="160"/>
        <v>4833581.8544054711</v>
      </c>
      <c r="J379" s="14"/>
      <c r="K379" s="18"/>
      <c r="L379" s="7">
        <f t="shared" si="161"/>
        <v>0</v>
      </c>
      <c r="M379" s="7">
        <f t="shared" si="162"/>
        <v>0</v>
      </c>
      <c r="N379" s="14"/>
      <c r="O379" s="13"/>
      <c r="P379" s="7">
        <f t="shared" si="163"/>
        <v>4088102.4336328157</v>
      </c>
      <c r="Q379" s="12">
        <f t="shared" si="181"/>
        <v>369</v>
      </c>
      <c r="R379" s="9">
        <v>1677.6586966559639</v>
      </c>
      <c r="S379" s="11">
        <f t="shared" si="184"/>
        <v>-2.0000000000000222E-3</v>
      </c>
      <c r="T379" s="10">
        <f t="shared" si="177"/>
        <v>18595614.537863683</v>
      </c>
      <c r="U379" s="10">
        <f t="shared" si="185"/>
        <v>56349926.113775715</v>
      </c>
      <c r="V379" s="10">
        <f t="shared" si="178"/>
        <v>1000</v>
      </c>
      <c r="W379" s="10">
        <f t="shared" si="179"/>
        <v>863105.61333534098</v>
      </c>
      <c r="X379" s="9">
        <f t="shared" si="164"/>
        <v>0.59606879634890908</v>
      </c>
      <c r="Y379" s="9">
        <f t="shared" si="182"/>
        <v>33589.028701784628</v>
      </c>
      <c r="AA379" s="10">
        <f t="shared" si="165"/>
        <v>7542.4257517795395</v>
      </c>
      <c r="AB379" s="10">
        <f t="shared" si="183"/>
        <v>2790697.5281584351</v>
      </c>
      <c r="AC379" s="23"/>
      <c r="AD379" s="25">
        <f t="shared" si="166"/>
        <v>-7542.4257517795395</v>
      </c>
      <c r="AE379" s="25">
        <f t="shared" si="167"/>
        <v>-7542.4257517795395</v>
      </c>
      <c r="AF379" s="25">
        <f t="shared" si="168"/>
        <v>0</v>
      </c>
      <c r="AG379" s="25">
        <f t="shared" si="169"/>
        <v>0</v>
      </c>
      <c r="AH379" s="25">
        <f t="shared" si="170"/>
        <v>0</v>
      </c>
      <c r="AI379" s="25">
        <f t="shared" si="171"/>
        <v>0</v>
      </c>
      <c r="AJ379" s="25">
        <f t="shared" si="172"/>
        <v>0</v>
      </c>
      <c r="AK379" s="25">
        <f t="shared" si="173"/>
        <v>0</v>
      </c>
      <c r="AL379" s="25">
        <f t="shared" si="174"/>
        <v>0</v>
      </c>
      <c r="AM379" s="25">
        <f t="shared" si="175"/>
        <v>0</v>
      </c>
    </row>
    <row r="380" spans="1:39" x14ac:dyDescent="0.3">
      <c r="A380" s="30">
        <f t="shared" si="180"/>
        <v>371</v>
      </c>
      <c r="B380">
        <v>1634.0395705429089</v>
      </c>
      <c r="C380" s="5">
        <f t="shared" si="156"/>
        <v>274</v>
      </c>
      <c r="D380" s="6">
        <f t="shared" si="176"/>
        <v>-2.5999999999999975E-2</v>
      </c>
      <c r="E380" s="7">
        <f t="shared" si="157"/>
        <v>7955382.3942114366</v>
      </c>
      <c r="F380" s="7">
        <f t="shared" si="158"/>
        <v>4707908.7261909284</v>
      </c>
      <c r="G380" s="7">
        <f t="shared" si="159"/>
        <v>0</v>
      </c>
      <c r="H380" s="7">
        <f t="shared" si="186"/>
        <v>100000</v>
      </c>
      <c r="I380" s="7">
        <f t="shared" si="160"/>
        <v>4707908.7261909284</v>
      </c>
      <c r="J380" s="14"/>
      <c r="K380" s="18"/>
      <c r="L380" s="7">
        <f t="shared" si="161"/>
        <v>0</v>
      </c>
      <c r="M380" s="7">
        <f t="shared" si="162"/>
        <v>0</v>
      </c>
      <c r="N380" s="14"/>
      <c r="O380" s="13"/>
      <c r="P380" s="7">
        <f t="shared" si="163"/>
        <v>3981811.7703583622</v>
      </c>
      <c r="Q380" s="12">
        <f t="shared" si="181"/>
        <v>370</v>
      </c>
      <c r="R380" s="9">
        <v>1634.0395705429089</v>
      </c>
      <c r="S380" s="11">
        <f t="shared" si="184"/>
        <v>-2.5999999999999975E-2</v>
      </c>
      <c r="T380" s="10">
        <f t="shared" si="177"/>
        <v>18758183.271645594</v>
      </c>
      <c r="U380" s="10">
        <f t="shared" si="185"/>
        <v>54885802.034817547</v>
      </c>
      <c r="V380" s="10">
        <f t="shared" si="178"/>
        <v>1000</v>
      </c>
      <c r="W380" s="10">
        <f t="shared" si="179"/>
        <v>864105.61333534098</v>
      </c>
      <c r="X380" s="9">
        <f t="shared" si="164"/>
        <v>0.61198028372577928</v>
      </c>
      <c r="Y380" s="9">
        <f t="shared" si="182"/>
        <v>33589.640682068355</v>
      </c>
      <c r="AA380" s="10">
        <f t="shared" si="165"/>
        <v>7542.4257517795395</v>
      </c>
      <c r="AB380" s="10">
        <f t="shared" si="183"/>
        <v>2798239.9539102148</v>
      </c>
      <c r="AC380" s="23"/>
      <c r="AD380" s="25">
        <f t="shared" si="166"/>
        <v>-7542.4257517795395</v>
      </c>
      <c r="AE380" s="25">
        <f t="shared" si="167"/>
        <v>-7542.4257517795395</v>
      </c>
      <c r="AF380" s="25">
        <f t="shared" si="168"/>
        <v>0</v>
      </c>
      <c r="AG380" s="25">
        <f t="shared" si="169"/>
        <v>0</v>
      </c>
      <c r="AH380" s="25">
        <f t="shared" si="170"/>
        <v>0</v>
      </c>
      <c r="AI380" s="25">
        <f t="shared" si="171"/>
        <v>0</v>
      </c>
      <c r="AJ380" s="25">
        <f t="shared" si="172"/>
        <v>0</v>
      </c>
      <c r="AK380" s="25">
        <f t="shared" si="173"/>
        <v>0</v>
      </c>
      <c r="AL380" s="25">
        <f t="shared" si="174"/>
        <v>0</v>
      </c>
      <c r="AM380" s="25">
        <f t="shared" si="175"/>
        <v>0</v>
      </c>
    </row>
    <row r="381" spans="1:39" x14ac:dyDescent="0.3">
      <c r="A381" s="30">
        <f t="shared" si="180"/>
        <v>372</v>
      </c>
      <c r="B381">
        <v>1709.2053907878828</v>
      </c>
      <c r="C381" s="5">
        <f t="shared" si="156"/>
        <v>275</v>
      </c>
      <c r="D381" s="6">
        <f t="shared" si="176"/>
        <v>4.6000000000000076E-2</v>
      </c>
      <c r="E381" s="7">
        <f t="shared" si="157"/>
        <v>8029282.5267962422</v>
      </c>
      <c r="F381" s="7">
        <f t="shared" si="158"/>
        <v>4924472.5275957109</v>
      </c>
      <c r="G381" s="7">
        <f t="shared" si="159"/>
        <v>0</v>
      </c>
      <c r="H381" s="7">
        <f t="shared" si="186"/>
        <v>100000</v>
      </c>
      <c r="I381" s="7">
        <f t="shared" si="160"/>
        <v>4924472.5275957109</v>
      </c>
      <c r="J381" s="14"/>
      <c r="K381" s="18"/>
      <c r="L381" s="7">
        <f t="shared" si="161"/>
        <v>0</v>
      </c>
      <c r="M381" s="7">
        <f t="shared" si="162"/>
        <v>0</v>
      </c>
      <c r="N381" s="14"/>
      <c r="O381" s="13"/>
      <c r="P381" s="7">
        <f t="shared" si="163"/>
        <v>4164975.1117948471</v>
      </c>
      <c r="Q381" s="12">
        <f t="shared" si="181"/>
        <v>371</v>
      </c>
      <c r="R381" s="9">
        <v>1709.2053907878828</v>
      </c>
      <c r="S381" s="11">
        <f t="shared" si="184"/>
        <v>4.6000000000000076E-2</v>
      </c>
      <c r="T381" s="10">
        <f t="shared" si="177"/>
        <v>18922106.744875684</v>
      </c>
      <c r="U381" s="10">
        <f t="shared" si="185"/>
        <v>57411594.928419158</v>
      </c>
      <c r="V381" s="10">
        <f t="shared" si="178"/>
        <v>1000</v>
      </c>
      <c r="W381" s="10">
        <f t="shared" si="179"/>
        <v>865105.61333534098</v>
      </c>
      <c r="X381" s="9">
        <f t="shared" si="164"/>
        <v>0.58506719285447351</v>
      </c>
      <c r="Y381" s="9">
        <f t="shared" si="182"/>
        <v>33590.225749261212</v>
      </c>
      <c r="AA381" s="10">
        <f t="shared" si="165"/>
        <v>7542.4257517795395</v>
      </c>
      <c r="AB381" s="10">
        <f t="shared" si="183"/>
        <v>2805782.3796619945</v>
      </c>
      <c r="AC381" s="23"/>
      <c r="AD381" s="25">
        <f t="shared" si="166"/>
        <v>-7542.4257517795395</v>
      </c>
      <c r="AE381" s="25">
        <f t="shared" si="167"/>
        <v>-7542.4257517795395</v>
      </c>
      <c r="AF381" s="25">
        <f t="shared" si="168"/>
        <v>0</v>
      </c>
      <c r="AG381" s="25">
        <f t="shared" si="169"/>
        <v>0</v>
      </c>
      <c r="AH381" s="25">
        <f t="shared" si="170"/>
        <v>0</v>
      </c>
      <c r="AI381" s="25">
        <f t="shared" si="171"/>
        <v>0</v>
      </c>
      <c r="AJ381" s="25">
        <f t="shared" si="172"/>
        <v>0</v>
      </c>
      <c r="AK381" s="25">
        <f t="shared" si="173"/>
        <v>0</v>
      </c>
      <c r="AL381" s="25">
        <f t="shared" si="174"/>
        <v>0</v>
      </c>
      <c r="AM381" s="25">
        <f t="shared" si="175"/>
        <v>0</v>
      </c>
    </row>
    <row r="382" spans="1:39" x14ac:dyDescent="0.3">
      <c r="A382" s="30">
        <f t="shared" si="180"/>
        <v>373</v>
      </c>
      <c r="B382">
        <v>1528.0296193643674</v>
      </c>
      <c r="C382" s="5">
        <f t="shared" si="156"/>
        <v>276</v>
      </c>
      <c r="D382" s="6">
        <f t="shared" si="176"/>
        <v>-0.10599999999999994</v>
      </c>
      <c r="E382" s="7">
        <f t="shared" si="157"/>
        <v>8103798.4938192554</v>
      </c>
      <c r="F382" s="7">
        <f t="shared" si="158"/>
        <v>4402478.4396705655</v>
      </c>
      <c r="G382" s="7">
        <f t="shared" si="159"/>
        <v>0</v>
      </c>
      <c r="H382" s="7">
        <f t="shared" si="186"/>
        <v>100000</v>
      </c>
      <c r="I382" s="7">
        <f t="shared" si="160"/>
        <v>4402478.4396705655</v>
      </c>
      <c r="J382" s="14"/>
      <c r="K382" s="18"/>
      <c r="L382" s="7">
        <f t="shared" si="161"/>
        <v>0</v>
      </c>
      <c r="M382" s="7">
        <f t="shared" si="162"/>
        <v>0</v>
      </c>
      <c r="N382" s="14"/>
      <c r="O382" s="13"/>
      <c r="P382" s="7">
        <f t="shared" si="163"/>
        <v>3723487.7499445933</v>
      </c>
      <c r="Q382" s="12">
        <f t="shared" si="181"/>
        <v>372</v>
      </c>
      <c r="R382" s="9">
        <v>1528.0296193643674</v>
      </c>
      <c r="S382" s="11">
        <f t="shared" si="184"/>
        <v>-0.10599999999999994</v>
      </c>
      <c r="T382" s="10">
        <f t="shared" si="177"/>
        <v>19087396.247049354</v>
      </c>
      <c r="U382" s="10">
        <f t="shared" si="185"/>
        <v>51326859.866006725</v>
      </c>
      <c r="V382" s="10">
        <f t="shared" si="178"/>
        <v>1000</v>
      </c>
      <c r="W382" s="10">
        <f t="shared" si="179"/>
        <v>866105.61333534098</v>
      </c>
      <c r="X382" s="9">
        <f t="shared" si="164"/>
        <v>0.65443757589985851</v>
      </c>
      <c r="Y382" s="9">
        <f t="shared" si="182"/>
        <v>33590.880186837108</v>
      </c>
      <c r="AA382" s="10">
        <f t="shared" si="165"/>
        <v>7542.4257517795395</v>
      </c>
      <c r="AB382" s="10">
        <f t="shared" si="183"/>
        <v>2813324.8054137742</v>
      </c>
      <c r="AC382" s="23"/>
      <c r="AD382" s="25">
        <f t="shared" si="166"/>
        <v>-7542.4257517795395</v>
      </c>
      <c r="AE382" s="25">
        <f t="shared" si="167"/>
        <v>-7542.4257517795395</v>
      </c>
      <c r="AF382" s="25">
        <f t="shared" si="168"/>
        <v>0</v>
      </c>
      <c r="AG382" s="25">
        <f t="shared" si="169"/>
        <v>0</v>
      </c>
      <c r="AH382" s="25">
        <f t="shared" si="170"/>
        <v>0</v>
      </c>
      <c r="AI382" s="25">
        <f t="shared" si="171"/>
        <v>0</v>
      </c>
      <c r="AJ382" s="25">
        <f t="shared" si="172"/>
        <v>0</v>
      </c>
      <c r="AK382" s="25">
        <f t="shared" si="173"/>
        <v>0</v>
      </c>
      <c r="AL382" s="25">
        <f t="shared" si="174"/>
        <v>0</v>
      </c>
      <c r="AM382" s="25">
        <f t="shared" si="175"/>
        <v>0</v>
      </c>
    </row>
    <row r="383" spans="1:39" x14ac:dyDescent="0.3">
      <c r="A383" s="30">
        <f t="shared" si="180"/>
        <v>374</v>
      </c>
      <c r="B383">
        <v>1485.244790022165</v>
      </c>
      <c r="C383" s="5">
        <f t="shared" si="156"/>
        <v>277</v>
      </c>
      <c r="D383" s="6">
        <f t="shared" si="176"/>
        <v>-2.8000000000000028E-2</v>
      </c>
      <c r="E383" s="7">
        <f t="shared" si="157"/>
        <v>8178935.4272341253</v>
      </c>
      <c r="F383" s="7">
        <f t="shared" si="158"/>
        <v>4279209.04335979</v>
      </c>
      <c r="G383" s="7">
        <f t="shared" si="159"/>
        <v>0</v>
      </c>
      <c r="H383" s="7">
        <f t="shared" si="186"/>
        <v>100000</v>
      </c>
      <c r="I383" s="7">
        <f t="shared" si="160"/>
        <v>4279209.04335979</v>
      </c>
      <c r="J383" s="14"/>
      <c r="K383" s="18"/>
      <c r="L383" s="7">
        <f t="shared" si="161"/>
        <v>0</v>
      </c>
      <c r="M383" s="7">
        <f t="shared" si="162"/>
        <v>0</v>
      </c>
      <c r="N383" s="14"/>
      <c r="O383" s="13"/>
      <c r="P383" s="7">
        <f t="shared" si="163"/>
        <v>3619230.0929461448</v>
      </c>
      <c r="Q383" s="12">
        <f t="shared" si="181"/>
        <v>373</v>
      </c>
      <c r="R383" s="9">
        <v>1485.244790022165</v>
      </c>
      <c r="S383" s="11">
        <f t="shared" si="184"/>
        <v>-2.8000000000000028E-2</v>
      </c>
      <c r="T383" s="10">
        <f t="shared" si="177"/>
        <v>19254063.161741141</v>
      </c>
      <c r="U383" s="10">
        <f t="shared" si="185"/>
        <v>49890679.789758533</v>
      </c>
      <c r="V383" s="10">
        <f t="shared" si="178"/>
        <v>1000</v>
      </c>
      <c r="W383" s="10">
        <f t="shared" si="179"/>
        <v>867105.61333534098</v>
      </c>
      <c r="X383" s="9">
        <f t="shared" si="164"/>
        <v>0.67328968713977211</v>
      </c>
      <c r="Y383" s="9">
        <f t="shared" si="182"/>
        <v>33591.553476524248</v>
      </c>
      <c r="AA383" s="10">
        <f t="shared" si="165"/>
        <v>7542.4257517795395</v>
      </c>
      <c r="AB383" s="10">
        <f t="shared" si="183"/>
        <v>2820867.2311655539</v>
      </c>
      <c r="AC383" s="23"/>
      <c r="AD383" s="25">
        <f t="shared" si="166"/>
        <v>-7542.4257517795395</v>
      </c>
      <c r="AE383" s="25">
        <f t="shared" si="167"/>
        <v>-7542.4257517795395</v>
      </c>
      <c r="AF383" s="25">
        <f t="shared" si="168"/>
        <v>0</v>
      </c>
      <c r="AG383" s="25">
        <f t="shared" si="169"/>
        <v>0</v>
      </c>
      <c r="AH383" s="25">
        <f t="shared" si="170"/>
        <v>0</v>
      </c>
      <c r="AI383" s="25">
        <f t="shared" si="171"/>
        <v>0</v>
      </c>
      <c r="AJ383" s="25">
        <f t="shared" si="172"/>
        <v>0</v>
      </c>
      <c r="AK383" s="25">
        <f t="shared" si="173"/>
        <v>0</v>
      </c>
      <c r="AL383" s="25">
        <f t="shared" si="174"/>
        <v>0</v>
      </c>
      <c r="AM383" s="25">
        <f t="shared" si="175"/>
        <v>0</v>
      </c>
    </row>
    <row r="384" spans="1:39" x14ac:dyDescent="0.3">
      <c r="A384" s="30">
        <f t="shared" si="180"/>
        <v>375</v>
      </c>
      <c r="B384">
        <v>1620.402065914182</v>
      </c>
      <c r="C384" s="5">
        <f t="shared" si="156"/>
        <v>278</v>
      </c>
      <c r="D384" s="6">
        <f t="shared" si="176"/>
        <v>9.099999999999997E-2</v>
      </c>
      <c r="E384" s="7">
        <f t="shared" si="157"/>
        <v>8254698.5017607892</v>
      </c>
      <c r="F384" s="7">
        <f t="shared" si="158"/>
        <v>4668617.0663055312</v>
      </c>
      <c r="G384" s="7">
        <f t="shared" si="159"/>
        <v>0</v>
      </c>
      <c r="H384" s="7">
        <f t="shared" si="186"/>
        <v>100000</v>
      </c>
      <c r="I384" s="7">
        <f t="shared" si="160"/>
        <v>4668617.0663055312</v>
      </c>
      <c r="J384" s="14"/>
      <c r="K384" s="18"/>
      <c r="L384" s="7">
        <f t="shared" si="161"/>
        <v>0</v>
      </c>
      <c r="M384" s="7">
        <f t="shared" si="162"/>
        <v>0</v>
      </c>
      <c r="N384" s="14"/>
      <c r="O384" s="13"/>
      <c r="P384" s="7">
        <f t="shared" si="163"/>
        <v>3948580.0314042438</v>
      </c>
      <c r="Q384" s="12">
        <f t="shared" si="181"/>
        <v>374</v>
      </c>
      <c r="R384" s="9">
        <v>1620.402065914182</v>
      </c>
      <c r="S384" s="11">
        <f t="shared" si="184"/>
        <v>9.099999999999997E-2</v>
      </c>
      <c r="T384" s="10">
        <f t="shared" si="177"/>
        <v>19422118.967388701</v>
      </c>
      <c r="U384" s="10">
        <f t="shared" si="185"/>
        <v>54431822.650626555</v>
      </c>
      <c r="V384" s="10">
        <f t="shared" si="178"/>
        <v>1000</v>
      </c>
      <c r="W384" s="10">
        <f t="shared" si="179"/>
        <v>868105.61333534098</v>
      </c>
      <c r="X384" s="9">
        <f t="shared" si="164"/>
        <v>0.61713078564598722</v>
      </c>
      <c r="Y384" s="9">
        <f t="shared" si="182"/>
        <v>33592.170607309898</v>
      </c>
      <c r="AA384" s="10">
        <f t="shared" si="165"/>
        <v>7542.4257517795395</v>
      </c>
      <c r="AB384" s="10">
        <f t="shared" si="183"/>
        <v>2828409.6569173336</v>
      </c>
      <c r="AC384" s="23"/>
      <c r="AD384" s="25">
        <f t="shared" si="166"/>
        <v>-7542.4257517795395</v>
      </c>
      <c r="AE384" s="25">
        <f t="shared" si="167"/>
        <v>-7542.4257517795395</v>
      </c>
      <c r="AF384" s="25">
        <f t="shared" si="168"/>
        <v>0</v>
      </c>
      <c r="AG384" s="25">
        <f t="shared" si="169"/>
        <v>0</v>
      </c>
      <c r="AH384" s="25">
        <f t="shared" si="170"/>
        <v>0</v>
      </c>
      <c r="AI384" s="25">
        <f t="shared" si="171"/>
        <v>0</v>
      </c>
      <c r="AJ384" s="25">
        <f t="shared" si="172"/>
        <v>0</v>
      </c>
      <c r="AK384" s="25">
        <f t="shared" si="173"/>
        <v>0</v>
      </c>
      <c r="AL384" s="25">
        <f t="shared" si="174"/>
        <v>0</v>
      </c>
      <c r="AM384" s="25">
        <f t="shared" si="175"/>
        <v>0</v>
      </c>
    </row>
    <row r="385" spans="1:39" x14ac:dyDescent="0.3">
      <c r="A385" s="30">
        <f t="shared" si="180"/>
        <v>376</v>
      </c>
      <c r="B385">
        <v>1594.4756328595552</v>
      </c>
      <c r="C385" s="5">
        <f t="shared" si="156"/>
        <v>279</v>
      </c>
      <c r="D385" s="6">
        <f t="shared" si="176"/>
        <v>-1.5999999999999955E-2</v>
      </c>
      <c r="E385" s="7">
        <f t="shared" si="157"/>
        <v>8331092.9352418398</v>
      </c>
      <c r="F385" s="7">
        <f t="shared" si="158"/>
        <v>4593919.1932446435</v>
      </c>
      <c r="G385" s="7">
        <f t="shared" si="159"/>
        <v>0</v>
      </c>
      <c r="H385" s="7">
        <f t="shared" si="186"/>
        <v>100000</v>
      </c>
      <c r="I385" s="7">
        <f t="shared" si="160"/>
        <v>4593919.1932446435</v>
      </c>
      <c r="J385" s="14"/>
      <c r="K385" s="18"/>
      <c r="L385" s="7">
        <f t="shared" si="161"/>
        <v>0</v>
      </c>
      <c r="M385" s="7">
        <f t="shared" si="162"/>
        <v>0</v>
      </c>
      <c r="N385" s="14"/>
      <c r="O385" s="13"/>
      <c r="P385" s="7">
        <f t="shared" si="163"/>
        <v>3885402.7509017764</v>
      </c>
      <c r="Q385" s="12">
        <f t="shared" si="181"/>
        <v>375</v>
      </c>
      <c r="R385" s="9">
        <v>1594.4756328595552</v>
      </c>
      <c r="S385" s="11">
        <f t="shared" si="184"/>
        <v>-1.5999999999999955E-2</v>
      </c>
      <c r="T385" s="10">
        <f t="shared" si="177"/>
        <v>19591575.238083314</v>
      </c>
      <c r="U385" s="10">
        <f t="shared" si="185"/>
        <v>53561897.488216534</v>
      </c>
      <c r="V385" s="10">
        <f t="shared" si="178"/>
        <v>1000</v>
      </c>
      <c r="W385" s="10">
        <f t="shared" si="179"/>
        <v>869105.61333534098</v>
      </c>
      <c r="X385" s="9">
        <f t="shared" si="164"/>
        <v>0.62716543256706025</v>
      </c>
      <c r="Y385" s="9">
        <f t="shared" si="182"/>
        <v>33592.797772742466</v>
      </c>
      <c r="AA385" s="10">
        <f t="shared" si="165"/>
        <v>7542.4257517795395</v>
      </c>
      <c r="AB385" s="10">
        <f t="shared" si="183"/>
        <v>2835952.0826691133</v>
      </c>
      <c r="AC385" s="23"/>
      <c r="AD385" s="25">
        <f t="shared" si="166"/>
        <v>-7542.4257517795395</v>
      </c>
      <c r="AE385" s="25">
        <f t="shared" si="167"/>
        <v>-7542.4257517795395</v>
      </c>
      <c r="AF385" s="25">
        <f t="shared" si="168"/>
        <v>0</v>
      </c>
      <c r="AG385" s="25">
        <f t="shared" si="169"/>
        <v>0</v>
      </c>
      <c r="AH385" s="25">
        <f t="shared" si="170"/>
        <v>0</v>
      </c>
      <c r="AI385" s="25">
        <f t="shared" si="171"/>
        <v>0</v>
      </c>
      <c r="AJ385" s="25">
        <f t="shared" si="172"/>
        <v>0</v>
      </c>
      <c r="AK385" s="25">
        <f t="shared" si="173"/>
        <v>0</v>
      </c>
      <c r="AL385" s="25">
        <f t="shared" si="174"/>
        <v>0</v>
      </c>
      <c r="AM385" s="25">
        <f t="shared" si="175"/>
        <v>0</v>
      </c>
    </row>
    <row r="386" spans="1:39" x14ac:dyDescent="0.3">
      <c r="A386" s="30">
        <f t="shared" si="180"/>
        <v>377</v>
      </c>
      <c r="B386">
        <v>1543.4524126080494</v>
      </c>
      <c r="C386" s="5">
        <f t="shared" si="156"/>
        <v>280</v>
      </c>
      <c r="D386" s="6">
        <f t="shared" si="176"/>
        <v>-3.2000000000000015E-2</v>
      </c>
      <c r="E386" s="7">
        <f t="shared" si="157"/>
        <v>8408123.9890018981</v>
      </c>
      <c r="F386" s="7">
        <f t="shared" si="158"/>
        <v>4446913.7790608145</v>
      </c>
      <c r="G386" s="7">
        <f t="shared" si="159"/>
        <v>0</v>
      </c>
      <c r="H386" s="7">
        <f t="shared" si="186"/>
        <v>100000</v>
      </c>
      <c r="I386" s="7">
        <f t="shared" si="160"/>
        <v>4446913.7790608145</v>
      </c>
      <c r="J386" s="14"/>
      <c r="K386" s="18"/>
      <c r="L386" s="7">
        <f t="shared" si="161"/>
        <v>0</v>
      </c>
      <c r="M386" s="7">
        <f t="shared" si="162"/>
        <v>0</v>
      </c>
      <c r="N386" s="14"/>
      <c r="O386" s="13"/>
      <c r="P386" s="7">
        <f t="shared" si="163"/>
        <v>3761069.8628729195</v>
      </c>
      <c r="Q386" s="12">
        <f t="shared" si="181"/>
        <v>376</v>
      </c>
      <c r="R386" s="9">
        <v>1543.4524126080494</v>
      </c>
      <c r="S386" s="11">
        <f t="shared" si="184"/>
        <v>-3.2000000000000015E-2</v>
      </c>
      <c r="T386" s="10">
        <f t="shared" si="177"/>
        <v>19762443.64436705</v>
      </c>
      <c r="U386" s="10">
        <f t="shared" si="185"/>
        <v>51848884.768593602</v>
      </c>
      <c r="V386" s="10">
        <f t="shared" si="178"/>
        <v>1000</v>
      </c>
      <c r="W386" s="10">
        <f t="shared" si="179"/>
        <v>870105.61333534098</v>
      </c>
      <c r="X386" s="9">
        <f t="shared" si="164"/>
        <v>0.647898174139525</v>
      </c>
      <c r="Y386" s="9">
        <f t="shared" si="182"/>
        <v>33593.445670916604</v>
      </c>
      <c r="AA386" s="10">
        <f t="shared" si="165"/>
        <v>7542.4257517795395</v>
      </c>
      <c r="AB386" s="10">
        <f t="shared" si="183"/>
        <v>2843494.508420893</v>
      </c>
      <c r="AC386" s="23"/>
      <c r="AD386" s="25">
        <f t="shared" si="166"/>
        <v>-7542.4257517795395</v>
      </c>
      <c r="AE386" s="25">
        <f t="shared" si="167"/>
        <v>-7542.4257517795395</v>
      </c>
      <c r="AF386" s="25">
        <f t="shared" si="168"/>
        <v>0</v>
      </c>
      <c r="AG386" s="25">
        <f t="shared" si="169"/>
        <v>0</v>
      </c>
      <c r="AH386" s="25">
        <f t="shared" si="170"/>
        <v>0</v>
      </c>
      <c r="AI386" s="25">
        <f t="shared" si="171"/>
        <v>0</v>
      </c>
      <c r="AJ386" s="25">
        <f t="shared" si="172"/>
        <v>0</v>
      </c>
      <c r="AK386" s="25">
        <f t="shared" si="173"/>
        <v>0</v>
      </c>
      <c r="AL386" s="25">
        <f t="shared" si="174"/>
        <v>0</v>
      </c>
      <c r="AM386" s="25">
        <f t="shared" si="175"/>
        <v>0</v>
      </c>
    </row>
    <row r="387" spans="1:39" x14ac:dyDescent="0.3">
      <c r="A387" s="30">
        <f t="shared" si="180"/>
        <v>378</v>
      </c>
      <c r="B387">
        <v>1569.691103622386</v>
      </c>
      <c r="C387" s="5">
        <f t="shared" si="156"/>
        <v>281</v>
      </c>
      <c r="D387" s="6">
        <f t="shared" si="176"/>
        <v>1.6999999999999852E-2</v>
      </c>
      <c r="E387" s="7">
        <f t="shared" si="157"/>
        <v>8485796.9682099577</v>
      </c>
      <c r="F387" s="7">
        <f t="shared" si="158"/>
        <v>4522511.313304848</v>
      </c>
      <c r="G387" s="7">
        <f t="shared" si="159"/>
        <v>0</v>
      </c>
      <c r="H387" s="7">
        <f t="shared" si="186"/>
        <v>100000</v>
      </c>
      <c r="I387" s="7">
        <f t="shared" si="160"/>
        <v>4522511.313304848</v>
      </c>
      <c r="J387" s="14"/>
      <c r="K387" s="18"/>
      <c r="L387" s="7">
        <f t="shared" si="161"/>
        <v>0</v>
      </c>
      <c r="M387" s="7">
        <f t="shared" si="162"/>
        <v>0</v>
      </c>
      <c r="N387" s="14"/>
      <c r="O387" s="13"/>
      <c r="P387" s="7">
        <f t="shared" si="163"/>
        <v>3825008.050541759</v>
      </c>
      <c r="Q387" s="12">
        <f t="shared" si="181"/>
        <v>377</v>
      </c>
      <c r="R387" s="9">
        <v>1569.691103622386</v>
      </c>
      <c r="S387" s="11">
        <f t="shared" si="184"/>
        <v>1.6999999999999852E-2</v>
      </c>
      <c r="T387" s="10">
        <f t="shared" si="177"/>
        <v>19934735.954036485</v>
      </c>
      <c r="U387" s="10">
        <f t="shared" si="185"/>
        <v>52731332.80965969</v>
      </c>
      <c r="V387" s="10">
        <f t="shared" si="178"/>
        <v>1000</v>
      </c>
      <c r="W387" s="10">
        <f t="shared" si="179"/>
        <v>871105.61333534098</v>
      </c>
      <c r="X387" s="9">
        <f t="shared" si="164"/>
        <v>0.63706801783630784</v>
      </c>
      <c r="Y387" s="9">
        <f t="shared" si="182"/>
        <v>33594.082738934441</v>
      </c>
      <c r="AA387" s="10">
        <f t="shared" si="165"/>
        <v>7542.4257517795395</v>
      </c>
      <c r="AB387" s="10">
        <f t="shared" si="183"/>
        <v>2851036.9341726727</v>
      </c>
      <c r="AC387" s="23"/>
      <c r="AD387" s="25">
        <f t="shared" si="166"/>
        <v>-7542.4257517795395</v>
      </c>
      <c r="AE387" s="25">
        <f t="shared" si="167"/>
        <v>-7542.4257517795395</v>
      </c>
      <c r="AF387" s="25">
        <f t="shared" si="168"/>
        <v>0</v>
      </c>
      <c r="AG387" s="25">
        <f t="shared" si="169"/>
        <v>0</v>
      </c>
      <c r="AH387" s="25">
        <f t="shared" si="170"/>
        <v>0</v>
      </c>
      <c r="AI387" s="25">
        <f t="shared" si="171"/>
        <v>0</v>
      </c>
      <c r="AJ387" s="25">
        <f t="shared" si="172"/>
        <v>0</v>
      </c>
      <c r="AK387" s="25">
        <f t="shared" si="173"/>
        <v>0</v>
      </c>
      <c r="AL387" s="25">
        <f t="shared" si="174"/>
        <v>0</v>
      </c>
      <c r="AM387" s="25">
        <f t="shared" si="175"/>
        <v>0</v>
      </c>
    </row>
    <row r="388" spans="1:39" x14ac:dyDescent="0.3">
      <c r="A388" s="30">
        <f t="shared" si="180"/>
        <v>379</v>
      </c>
      <c r="B388">
        <v>1516.3216060992247</v>
      </c>
      <c r="C388" s="5">
        <f t="shared" si="156"/>
        <v>282</v>
      </c>
      <c r="D388" s="6">
        <f t="shared" si="176"/>
        <v>-3.4000000000000093E-2</v>
      </c>
      <c r="E388" s="7">
        <f t="shared" si="157"/>
        <v>8564117.2222447507</v>
      </c>
      <c r="F388" s="7">
        <f t="shared" si="158"/>
        <v>4368745.9286524821</v>
      </c>
      <c r="G388" s="7">
        <f t="shared" si="159"/>
        <v>0</v>
      </c>
      <c r="H388" s="7">
        <f t="shared" si="186"/>
        <v>100000</v>
      </c>
      <c r="I388" s="7">
        <f t="shared" si="160"/>
        <v>4368745.9286524821</v>
      </c>
      <c r="J388" s="14"/>
      <c r="K388" s="18"/>
      <c r="L388" s="7">
        <f t="shared" si="161"/>
        <v>0</v>
      </c>
      <c r="M388" s="7">
        <f t="shared" si="162"/>
        <v>0</v>
      </c>
      <c r="N388" s="14"/>
      <c r="O388" s="13"/>
      <c r="P388" s="7">
        <f t="shared" si="163"/>
        <v>3694957.7768233386</v>
      </c>
      <c r="Q388" s="12">
        <f t="shared" si="181"/>
        <v>378</v>
      </c>
      <c r="R388" s="9">
        <v>1516.3216060992247</v>
      </c>
      <c r="S388" s="11">
        <f t="shared" si="184"/>
        <v>-3.4000000000000093E-2</v>
      </c>
      <c r="T388" s="10">
        <f t="shared" si="177"/>
        <v>20108464.032953165</v>
      </c>
      <c r="U388" s="10">
        <f t="shared" si="185"/>
        <v>50939433.494131252</v>
      </c>
      <c r="V388" s="10">
        <f t="shared" si="178"/>
        <v>1000</v>
      </c>
      <c r="W388" s="10">
        <f t="shared" si="179"/>
        <v>872105.61333534098</v>
      </c>
      <c r="X388" s="9">
        <f t="shared" si="164"/>
        <v>0.65949070169390056</v>
      </c>
      <c r="Y388" s="9">
        <f t="shared" si="182"/>
        <v>33594.742229636133</v>
      </c>
      <c r="AA388" s="10">
        <f t="shared" si="165"/>
        <v>7542.4257517795395</v>
      </c>
      <c r="AB388" s="10">
        <f t="shared" si="183"/>
        <v>2858579.3599244524</v>
      </c>
      <c r="AC388" s="23"/>
      <c r="AD388" s="25">
        <f t="shared" si="166"/>
        <v>-7542.4257517795395</v>
      </c>
      <c r="AE388" s="25">
        <f t="shared" si="167"/>
        <v>-7542.4257517795395</v>
      </c>
      <c r="AF388" s="25">
        <f t="shared" si="168"/>
        <v>0</v>
      </c>
      <c r="AG388" s="25">
        <f t="shared" si="169"/>
        <v>0</v>
      </c>
      <c r="AH388" s="25">
        <f t="shared" si="170"/>
        <v>0</v>
      </c>
      <c r="AI388" s="25">
        <f t="shared" si="171"/>
        <v>0</v>
      </c>
      <c r="AJ388" s="25">
        <f t="shared" si="172"/>
        <v>0</v>
      </c>
      <c r="AK388" s="25">
        <f t="shared" si="173"/>
        <v>0</v>
      </c>
      <c r="AL388" s="25">
        <f t="shared" si="174"/>
        <v>0</v>
      </c>
      <c r="AM388" s="25">
        <f t="shared" si="175"/>
        <v>0</v>
      </c>
    </row>
    <row r="389" spans="1:39" x14ac:dyDescent="0.3">
      <c r="A389" s="30">
        <f t="shared" si="180"/>
        <v>380</v>
      </c>
      <c r="B389">
        <v>1388.9505911868898</v>
      </c>
      <c r="C389" s="5">
        <f t="shared" si="156"/>
        <v>283</v>
      </c>
      <c r="D389" s="6">
        <f t="shared" si="176"/>
        <v>-8.4000000000000005E-2</v>
      </c>
      <c r="E389" s="7">
        <f t="shared" si="157"/>
        <v>8643090.1450631693</v>
      </c>
      <c r="F389" s="7">
        <f t="shared" si="158"/>
        <v>4001771.2706456739</v>
      </c>
      <c r="G389" s="7">
        <f t="shared" si="159"/>
        <v>0</v>
      </c>
      <c r="H389" s="7">
        <f t="shared" si="186"/>
        <v>100000</v>
      </c>
      <c r="I389" s="7">
        <f t="shared" si="160"/>
        <v>4001771.2706456739</v>
      </c>
      <c r="J389" s="14"/>
      <c r="K389" s="18"/>
      <c r="L389" s="7">
        <f t="shared" si="161"/>
        <v>0</v>
      </c>
      <c r="M389" s="7">
        <f t="shared" si="162"/>
        <v>0</v>
      </c>
      <c r="N389" s="14"/>
      <c r="O389" s="13"/>
      <c r="P389" s="7">
        <f t="shared" si="163"/>
        <v>3384581.3235701784</v>
      </c>
      <c r="Q389" s="12">
        <f t="shared" si="181"/>
        <v>379</v>
      </c>
      <c r="R389" s="9">
        <v>1388.9505911868898</v>
      </c>
      <c r="S389" s="11">
        <f t="shared" si="184"/>
        <v>-8.4000000000000005E-2</v>
      </c>
      <c r="T389" s="10">
        <f t="shared" si="177"/>
        <v>20283639.84586082</v>
      </c>
      <c r="U389" s="10">
        <f t="shared" si="185"/>
        <v>46661437.08062423</v>
      </c>
      <c r="V389" s="10">
        <f t="shared" si="178"/>
        <v>1000</v>
      </c>
      <c r="W389" s="10">
        <f t="shared" si="179"/>
        <v>873105.61333534098</v>
      </c>
      <c r="X389" s="9">
        <f t="shared" si="164"/>
        <v>0.71996801494967311</v>
      </c>
      <c r="Y389" s="9">
        <f t="shared" si="182"/>
        <v>33595.462197651083</v>
      </c>
      <c r="AA389" s="10">
        <f t="shared" si="165"/>
        <v>7542.4257517795395</v>
      </c>
      <c r="AB389" s="10">
        <f t="shared" si="183"/>
        <v>2866121.7856762321</v>
      </c>
      <c r="AC389" s="23"/>
      <c r="AD389" s="25">
        <f t="shared" si="166"/>
        <v>-7542.4257517795395</v>
      </c>
      <c r="AE389" s="25">
        <f t="shared" si="167"/>
        <v>-7542.4257517795395</v>
      </c>
      <c r="AF389" s="25">
        <f t="shared" si="168"/>
        <v>0</v>
      </c>
      <c r="AG389" s="25">
        <f t="shared" si="169"/>
        <v>0</v>
      </c>
      <c r="AH389" s="25">
        <f t="shared" si="170"/>
        <v>0</v>
      </c>
      <c r="AI389" s="25">
        <f t="shared" si="171"/>
        <v>0</v>
      </c>
      <c r="AJ389" s="25">
        <f t="shared" si="172"/>
        <v>0</v>
      </c>
      <c r="AK389" s="25">
        <f t="shared" si="173"/>
        <v>0</v>
      </c>
      <c r="AL389" s="25">
        <f t="shared" si="174"/>
        <v>0</v>
      </c>
      <c r="AM389" s="25">
        <f t="shared" si="175"/>
        <v>0</v>
      </c>
    </row>
    <row r="390" spans="1:39" x14ac:dyDescent="0.3">
      <c r="A390" s="30">
        <f t="shared" si="180"/>
        <v>381</v>
      </c>
      <c r="B390">
        <v>1370.8942335014603</v>
      </c>
      <c r="C390" s="5">
        <f t="shared" si="156"/>
        <v>284</v>
      </c>
      <c r="D390" s="6">
        <f t="shared" si="176"/>
        <v>-1.2999999999999933E-2</v>
      </c>
      <c r="E390" s="7">
        <f t="shared" si="157"/>
        <v>8722721.1755717397</v>
      </c>
      <c r="F390" s="7">
        <f t="shared" si="158"/>
        <v>3949748.2441272805</v>
      </c>
      <c r="G390" s="7">
        <f t="shared" si="159"/>
        <v>0</v>
      </c>
      <c r="H390" s="7">
        <f t="shared" si="186"/>
        <v>100000</v>
      </c>
      <c r="I390" s="7">
        <f t="shared" si="160"/>
        <v>3949748.2441272805</v>
      </c>
      <c r="J390" s="14"/>
      <c r="K390" s="18"/>
      <c r="L390" s="7">
        <f t="shared" si="161"/>
        <v>0</v>
      </c>
      <c r="M390" s="7">
        <f t="shared" si="162"/>
        <v>0</v>
      </c>
      <c r="N390" s="14"/>
      <c r="O390" s="13"/>
      <c r="P390" s="7">
        <f t="shared" si="163"/>
        <v>3340581.7663637665</v>
      </c>
      <c r="Q390" s="12">
        <f t="shared" si="181"/>
        <v>380</v>
      </c>
      <c r="R390" s="9">
        <v>1370.8942335014603</v>
      </c>
      <c r="S390" s="11">
        <f t="shared" si="184"/>
        <v>-1.2999999999999933E-2</v>
      </c>
      <c r="T390" s="10">
        <f t="shared" si="177"/>
        <v>20460275.457209375</v>
      </c>
      <c r="U390" s="10">
        <f t="shared" si="185"/>
        <v>46055825.398576118</v>
      </c>
      <c r="V390" s="10">
        <f t="shared" si="178"/>
        <v>1000</v>
      </c>
      <c r="W390" s="10">
        <f t="shared" si="179"/>
        <v>874105.61333534098</v>
      </c>
      <c r="X390" s="9">
        <f t="shared" si="164"/>
        <v>0.72945087634212058</v>
      </c>
      <c r="Y390" s="9">
        <f t="shared" si="182"/>
        <v>33596.191648527427</v>
      </c>
      <c r="AA390" s="10">
        <f t="shared" si="165"/>
        <v>7542.4257517795395</v>
      </c>
      <c r="AB390" s="10">
        <f t="shared" si="183"/>
        <v>2873664.2114280118</v>
      </c>
      <c r="AC390" s="23"/>
      <c r="AD390" s="25">
        <f t="shared" si="166"/>
        <v>-7542.4257517795395</v>
      </c>
      <c r="AE390" s="25">
        <f t="shared" si="167"/>
        <v>-7542.4257517795395</v>
      </c>
      <c r="AF390" s="25">
        <f t="shared" si="168"/>
        <v>0</v>
      </c>
      <c r="AG390" s="25">
        <f t="shared" si="169"/>
        <v>0</v>
      </c>
      <c r="AH390" s="25">
        <f t="shared" si="170"/>
        <v>0</v>
      </c>
      <c r="AI390" s="25">
        <f t="shared" si="171"/>
        <v>0</v>
      </c>
      <c r="AJ390" s="25">
        <f t="shared" si="172"/>
        <v>0</v>
      </c>
      <c r="AK390" s="25">
        <f t="shared" si="173"/>
        <v>0</v>
      </c>
      <c r="AL390" s="25">
        <f t="shared" si="174"/>
        <v>0</v>
      </c>
      <c r="AM390" s="25">
        <f t="shared" si="175"/>
        <v>0</v>
      </c>
    </row>
    <row r="391" spans="1:39" x14ac:dyDescent="0.3">
      <c r="A391" s="30">
        <f t="shared" si="180"/>
        <v>382</v>
      </c>
      <c r="B391">
        <v>1475.0821952475715</v>
      </c>
      <c r="C391" s="5">
        <f t="shared" si="156"/>
        <v>285</v>
      </c>
      <c r="D391" s="6">
        <f t="shared" si="176"/>
        <v>7.6000000000000095E-2</v>
      </c>
      <c r="E391" s="7">
        <f t="shared" si="157"/>
        <v>8803015.798001213</v>
      </c>
      <c r="F391" s="7">
        <f t="shared" si="158"/>
        <v>4249929.1106809545</v>
      </c>
      <c r="G391" s="7">
        <f t="shared" si="159"/>
        <v>0</v>
      </c>
      <c r="H391" s="7">
        <f t="shared" si="186"/>
        <v>100000</v>
      </c>
      <c r="I391" s="7">
        <f t="shared" si="160"/>
        <v>4249929.1106809545</v>
      </c>
      <c r="J391" s="14"/>
      <c r="K391" s="18"/>
      <c r="L391" s="7">
        <f t="shared" si="161"/>
        <v>0</v>
      </c>
      <c r="M391" s="7">
        <f t="shared" si="162"/>
        <v>0</v>
      </c>
      <c r="N391" s="14"/>
      <c r="O391" s="13"/>
      <c r="P391" s="7">
        <f t="shared" si="163"/>
        <v>3594465.9806074132</v>
      </c>
      <c r="Q391" s="12">
        <f t="shared" si="181"/>
        <v>381</v>
      </c>
      <c r="R391" s="9">
        <v>1475.0821952475715</v>
      </c>
      <c r="S391" s="11">
        <f t="shared" si="184"/>
        <v>7.6000000000000095E-2</v>
      </c>
      <c r="T391" s="10">
        <f t="shared" si="177"/>
        <v>20638383.031985823</v>
      </c>
      <c r="U391" s="10">
        <f t="shared" si="185"/>
        <v>49557144.128867909</v>
      </c>
      <c r="V391" s="10">
        <f t="shared" si="178"/>
        <v>1000</v>
      </c>
      <c r="W391" s="10">
        <f t="shared" si="179"/>
        <v>875105.61333534098</v>
      </c>
      <c r="X391" s="9">
        <f t="shared" si="164"/>
        <v>0.67792832373803025</v>
      </c>
      <c r="Y391" s="9">
        <f t="shared" si="182"/>
        <v>33596.869576851168</v>
      </c>
      <c r="AA391" s="10">
        <f t="shared" si="165"/>
        <v>7542.4257517795395</v>
      </c>
      <c r="AB391" s="10">
        <f t="shared" si="183"/>
        <v>2881206.6371797915</v>
      </c>
      <c r="AC391" s="23"/>
      <c r="AD391" s="25">
        <f t="shared" si="166"/>
        <v>-7542.4257517795395</v>
      </c>
      <c r="AE391" s="25">
        <f t="shared" si="167"/>
        <v>-7542.4257517795395</v>
      </c>
      <c r="AF391" s="25">
        <f t="shared" si="168"/>
        <v>0</v>
      </c>
      <c r="AG391" s="25">
        <f t="shared" si="169"/>
        <v>0</v>
      </c>
      <c r="AH391" s="25">
        <f t="shared" si="170"/>
        <v>0</v>
      </c>
      <c r="AI391" s="25">
        <f t="shared" si="171"/>
        <v>0</v>
      </c>
      <c r="AJ391" s="25">
        <f t="shared" si="172"/>
        <v>0</v>
      </c>
      <c r="AK391" s="25">
        <f t="shared" si="173"/>
        <v>0</v>
      </c>
      <c r="AL391" s="25">
        <f t="shared" si="174"/>
        <v>0</v>
      </c>
      <c r="AM391" s="25">
        <f t="shared" si="175"/>
        <v>0</v>
      </c>
    </row>
    <row r="392" spans="1:39" x14ac:dyDescent="0.3">
      <c r="A392" s="30">
        <f t="shared" si="180"/>
        <v>383</v>
      </c>
      <c r="B392">
        <v>1343.7998798705376</v>
      </c>
      <c r="C392" s="5">
        <f t="shared" si="156"/>
        <v>286</v>
      </c>
      <c r="D392" s="6">
        <f t="shared" si="176"/>
        <v>-8.9000000000000037E-2</v>
      </c>
      <c r="E392" s="7">
        <f t="shared" si="157"/>
        <v>8883979.5422842689</v>
      </c>
      <c r="F392" s="7">
        <f t="shared" si="158"/>
        <v>3871685.4198303493</v>
      </c>
      <c r="G392" s="7">
        <f t="shared" si="159"/>
        <v>0</v>
      </c>
      <c r="H392" s="7">
        <f t="shared" si="186"/>
        <v>100000</v>
      </c>
      <c r="I392" s="7">
        <f t="shared" si="160"/>
        <v>3871685.4198303493</v>
      </c>
      <c r="J392" s="14"/>
      <c r="K392" s="18"/>
      <c r="L392" s="7">
        <f t="shared" si="161"/>
        <v>0</v>
      </c>
      <c r="M392" s="7">
        <f t="shared" si="162"/>
        <v>0</v>
      </c>
      <c r="N392" s="14"/>
      <c r="O392" s="13"/>
      <c r="P392" s="7">
        <f t="shared" si="163"/>
        <v>3274558.5083333533</v>
      </c>
      <c r="Q392" s="12">
        <f t="shared" si="181"/>
        <v>382</v>
      </c>
      <c r="R392" s="9">
        <v>1343.7998798705376</v>
      </c>
      <c r="S392" s="11">
        <f t="shared" si="184"/>
        <v>-8.9000000000000037E-2</v>
      </c>
      <c r="T392" s="10">
        <f t="shared" si="177"/>
        <v>20817974.836552087</v>
      </c>
      <c r="U392" s="10">
        <f t="shared" si="185"/>
        <v>45147469.301398665</v>
      </c>
      <c r="V392" s="10">
        <f t="shared" si="178"/>
        <v>1000</v>
      </c>
      <c r="W392" s="10">
        <f t="shared" si="179"/>
        <v>876105.61333534098</v>
      </c>
      <c r="X392" s="9">
        <f t="shared" si="164"/>
        <v>0.74415842342264582</v>
      </c>
      <c r="Y392" s="9">
        <f t="shared" si="182"/>
        <v>33597.613735274594</v>
      </c>
      <c r="AA392" s="10">
        <f t="shared" si="165"/>
        <v>7542.4257517795395</v>
      </c>
      <c r="AB392" s="10">
        <f t="shared" si="183"/>
        <v>2888749.0629315712</v>
      </c>
      <c r="AC392" s="23"/>
      <c r="AD392" s="25">
        <f t="shared" si="166"/>
        <v>-7542.4257517795395</v>
      </c>
      <c r="AE392" s="25">
        <f t="shared" si="167"/>
        <v>-7542.4257517795395</v>
      </c>
      <c r="AF392" s="25">
        <f t="shared" si="168"/>
        <v>0</v>
      </c>
      <c r="AG392" s="25">
        <f t="shared" si="169"/>
        <v>0</v>
      </c>
      <c r="AH392" s="25">
        <f t="shared" si="170"/>
        <v>0</v>
      </c>
      <c r="AI392" s="25">
        <f t="shared" si="171"/>
        <v>0</v>
      </c>
      <c r="AJ392" s="25">
        <f t="shared" si="172"/>
        <v>0</v>
      </c>
      <c r="AK392" s="25">
        <f t="shared" si="173"/>
        <v>0</v>
      </c>
      <c r="AL392" s="25">
        <f t="shared" si="174"/>
        <v>0</v>
      </c>
      <c r="AM392" s="25">
        <f t="shared" si="175"/>
        <v>0</v>
      </c>
    </row>
    <row r="393" spans="1:39" x14ac:dyDescent="0.3">
      <c r="A393" s="30">
        <f t="shared" si="180"/>
        <v>384</v>
      </c>
      <c r="B393">
        <v>1288.7040847958456</v>
      </c>
      <c r="C393" s="5">
        <f t="shared" si="156"/>
        <v>287</v>
      </c>
      <c r="D393" s="6">
        <f t="shared" si="176"/>
        <v>-4.0999999999999953E-2</v>
      </c>
      <c r="E393" s="7">
        <f t="shared" si="157"/>
        <v>8965617.9844363481</v>
      </c>
      <c r="F393" s="7">
        <f t="shared" si="158"/>
        <v>3712946.3176173051</v>
      </c>
      <c r="G393" s="7">
        <f t="shared" si="159"/>
        <v>0</v>
      </c>
      <c r="H393" s="7">
        <f t="shared" si="186"/>
        <v>100000</v>
      </c>
      <c r="I393" s="7">
        <f t="shared" si="160"/>
        <v>3712946.3176173051</v>
      </c>
      <c r="J393" s="14"/>
      <c r="K393" s="18"/>
      <c r="L393" s="7">
        <f t="shared" si="161"/>
        <v>0</v>
      </c>
      <c r="M393" s="7">
        <f t="shared" si="162"/>
        <v>0</v>
      </c>
      <c r="N393" s="14"/>
      <c r="O393" s="13"/>
      <c r="P393" s="7">
        <f t="shared" si="163"/>
        <v>3140301.6094916859</v>
      </c>
      <c r="Q393" s="12">
        <f t="shared" si="181"/>
        <v>383</v>
      </c>
      <c r="R393" s="9">
        <v>1288.7040847958456</v>
      </c>
      <c r="S393" s="11">
        <f t="shared" si="184"/>
        <v>-4.0999999999999953E-2</v>
      </c>
      <c r="T393" s="10">
        <f t="shared" si="177"/>
        <v>20999063.23948973</v>
      </c>
      <c r="U393" s="10">
        <f t="shared" si="185"/>
        <v>43297382.060041323</v>
      </c>
      <c r="V393" s="10">
        <f t="shared" si="178"/>
        <v>1000</v>
      </c>
      <c r="W393" s="10">
        <f t="shared" si="179"/>
        <v>877105.61333534098</v>
      </c>
      <c r="X393" s="9">
        <f t="shared" si="164"/>
        <v>0.77597332995062118</v>
      </c>
      <c r="Y393" s="9">
        <f t="shared" si="182"/>
        <v>33598.389708604547</v>
      </c>
      <c r="AA393" s="10">
        <f t="shared" si="165"/>
        <v>7542.4257517795395</v>
      </c>
      <c r="AB393" s="10">
        <f t="shared" si="183"/>
        <v>2896291.4886833508</v>
      </c>
      <c r="AC393" s="23"/>
      <c r="AD393" s="25">
        <f t="shared" si="166"/>
        <v>-7542.4257517795395</v>
      </c>
      <c r="AE393" s="25">
        <f t="shared" si="167"/>
        <v>-7542.4257517795395</v>
      </c>
      <c r="AF393" s="25">
        <f t="shared" si="168"/>
        <v>0</v>
      </c>
      <c r="AG393" s="25">
        <f t="shared" si="169"/>
        <v>0</v>
      </c>
      <c r="AH393" s="25">
        <f t="shared" si="170"/>
        <v>0</v>
      </c>
      <c r="AI393" s="25">
        <f t="shared" si="171"/>
        <v>0</v>
      </c>
      <c r="AJ393" s="25">
        <f t="shared" si="172"/>
        <v>0</v>
      </c>
      <c r="AK393" s="25">
        <f t="shared" si="173"/>
        <v>0</v>
      </c>
      <c r="AL393" s="25">
        <f t="shared" si="174"/>
        <v>0</v>
      </c>
      <c r="AM393" s="25">
        <f t="shared" si="175"/>
        <v>0</v>
      </c>
    </row>
    <row r="394" spans="1:39" x14ac:dyDescent="0.3">
      <c r="A394" s="30">
        <f t="shared" si="180"/>
        <v>385</v>
      </c>
      <c r="B394">
        <v>1433.0389422929804</v>
      </c>
      <c r="C394" s="5">
        <f t="shared" ref="C394:C405" si="187">IF(AND(A394&gt;=startm,A394&lt;=endm),A394-startm,"NA")</f>
        <v>288</v>
      </c>
      <c r="D394" s="6">
        <f t="shared" si="176"/>
        <v>0.11200000000000013</v>
      </c>
      <c r="E394" s="7">
        <f t="shared" ref="E394:E405" si="188">IF(C394="NA","NA",IF(C394=0,typical,(1+return/12)*typical*((1+return/12)^C394-1)/(return/12)))</f>
        <v>9047936.7469396964</v>
      </c>
      <c r="F394" s="7">
        <f t="shared" ref="F394:F405" si="189">IF(C394="NA","NA",IF(C394=0,lumpsum*(1+D394),I393*(1+D394)))</f>
        <v>4128796.3051904435</v>
      </c>
      <c r="G394" s="7">
        <f t="shared" ref="G394:G405" si="190">IF(C394="NA","NA",IF(C394=0,lumpsum,0))</f>
        <v>0</v>
      </c>
      <c r="H394" s="7">
        <f t="shared" si="186"/>
        <v>100000</v>
      </c>
      <c r="I394" s="7">
        <f t="shared" ref="I394:I405" si="191">IF(C394="NA","NA",IF(C394=0,lumpsum*(1+D394),I393*(1+D394)))</f>
        <v>4128796.3051904435</v>
      </c>
      <c r="J394" s="14"/>
      <c r="K394" s="18"/>
      <c r="L394" s="7">
        <f t="shared" ref="L394:L405" si="192">IF(C394="NA","NA",IF(C394&lt;lumpsum/stp,stp,0))</f>
        <v>0</v>
      </c>
      <c r="M394" s="7">
        <f t="shared" ref="M394:M405" si="193">IF(C394="NA","NA",IF(M393="NA",L394,IF(M393=lumpsum,0,M393+L394)))</f>
        <v>0</v>
      </c>
      <c r="N394" s="14"/>
      <c r="O394" s="13"/>
      <c r="P394" s="7">
        <f t="shared" ref="P394:P405" si="194">IF(C394="NA","NA",(IF(P393="NA",0,P393))*(1+D394)+L394)</f>
        <v>3492015.389754755</v>
      </c>
      <c r="Q394" s="12">
        <f t="shared" si="181"/>
        <v>384</v>
      </c>
      <c r="R394" s="9">
        <v>1433.0389422929804</v>
      </c>
      <c r="S394" s="11">
        <f t="shared" si="184"/>
        <v>0.11200000000000013</v>
      </c>
      <c r="T394" s="10">
        <f t="shared" si="177"/>
        <v>21181660.712451853</v>
      </c>
      <c r="U394" s="10">
        <f t="shared" si="185"/>
        <v>48147800.850765958</v>
      </c>
      <c r="V394" s="10">
        <f t="shared" si="178"/>
        <v>1000</v>
      </c>
      <c r="W394" s="10">
        <f t="shared" si="179"/>
        <v>878105.61333534098</v>
      </c>
      <c r="X394" s="9">
        <f t="shared" ref="X394:X405" si="195">V394/R394</f>
        <v>0.69781774276134989</v>
      </c>
      <c r="Y394" s="9">
        <f t="shared" si="182"/>
        <v>33599.087526347306</v>
      </c>
      <c r="AA394" s="10">
        <f t="shared" ref="AA394:AA405" si="196">typical</f>
        <v>7542.4257517795395</v>
      </c>
      <c r="AB394" s="10">
        <f t="shared" si="183"/>
        <v>2903833.9144351305</v>
      </c>
      <c r="AC394" s="23"/>
      <c r="AD394" s="25">
        <f t="shared" ref="AD394:AD405" si="197">IF(A394=endm,E394,IF(C394="NA","NA",-typical))</f>
        <v>-7542.4257517795395</v>
      </c>
      <c r="AE394" s="25">
        <f t="shared" ref="AE394:AE405" si="198">IF(A394=endm,P394,IF(C394="NA","NA",-typical))</f>
        <v>-7542.4257517795395</v>
      </c>
      <c r="AF394" s="25">
        <f t="shared" ref="AF394:AF405" si="199">IF(A394=endm,F394,IF(C394="NA","NA",-G394))</f>
        <v>0</v>
      </c>
      <c r="AG394" s="25">
        <f t="shared" ref="AG394:AG405" si="200">IF(A394=endm,O394,0)</f>
        <v>0</v>
      </c>
      <c r="AH394" s="25">
        <f t="shared" ref="AH394:AH405" si="201">IF(A394=endm,J394,0)</f>
        <v>0</v>
      </c>
      <c r="AI394" s="25">
        <f t="shared" ref="AI394:AI405" si="202">IF(A394=endm,E394,0)</f>
        <v>0</v>
      </c>
      <c r="AJ394" s="25">
        <f t="shared" ref="AJ394:AJ405" si="203">IF(A394=endm,P394,0)</f>
        <v>0</v>
      </c>
      <c r="AK394" s="25">
        <f t="shared" ref="AK394:AK405" si="204">IF(A394=endm,F394,0)</f>
        <v>0</v>
      </c>
      <c r="AL394" s="25">
        <f t="shared" ref="AL394:AL405" si="205">IF(C394=(lumpsum/stp)-1,M394,0)</f>
        <v>0</v>
      </c>
      <c r="AM394" s="25">
        <f t="shared" ref="AM394:AM405" si="206">IF(A394=endm,H394,0)</f>
        <v>0</v>
      </c>
    </row>
    <row r="395" spans="1:39" x14ac:dyDescent="0.3">
      <c r="A395" s="30">
        <f t="shared" si="180"/>
        <v>386</v>
      </c>
      <c r="B395">
        <v>1480.3292273886486</v>
      </c>
      <c r="C395" s="5">
        <f t="shared" si="187"/>
        <v>289</v>
      </c>
      <c r="D395" s="6">
        <f t="shared" ref="D395:D405" si="207">IF(C395="NA","NA",IF(C395=0,0,(B395-B394)/B394))</f>
        <v>3.2999999999999891E-2</v>
      </c>
      <c r="E395" s="7">
        <f t="shared" si="188"/>
        <v>9130941.4991305694</v>
      </c>
      <c r="F395" s="7">
        <f t="shared" si="189"/>
        <v>4265046.5832617283</v>
      </c>
      <c r="G395" s="7">
        <f t="shared" si="190"/>
        <v>0</v>
      </c>
      <c r="H395" s="7">
        <f t="shared" si="186"/>
        <v>100000</v>
      </c>
      <c r="I395" s="7">
        <f t="shared" si="191"/>
        <v>4265046.5832617283</v>
      </c>
      <c r="J395" s="14"/>
      <c r="K395" s="18"/>
      <c r="L395" s="7">
        <f t="shared" si="192"/>
        <v>0</v>
      </c>
      <c r="M395" s="7">
        <f t="shared" si="193"/>
        <v>0</v>
      </c>
      <c r="N395" s="14"/>
      <c r="O395" s="13"/>
      <c r="P395" s="7">
        <f t="shared" si="194"/>
        <v>3607251.8976166616</v>
      </c>
      <c r="Q395" s="12">
        <f t="shared" si="181"/>
        <v>385</v>
      </c>
      <c r="R395" s="9">
        <v>1480.3292273886486</v>
      </c>
      <c r="S395" s="11">
        <f t="shared" si="184"/>
        <v>3.2999999999999891E-2</v>
      </c>
      <c r="T395" s="10">
        <f t="shared" ref="T395:T405" si="208">(1+return/12)*typical*((1+return/12)^Q395-1)/(return/12)</f>
        <v>21365779.831021994</v>
      </c>
      <c r="U395" s="10">
        <f t="shared" si="185"/>
        <v>49737711.278841235</v>
      </c>
      <c r="V395" s="10">
        <f t="shared" ref="V395:V405" si="209">IF((U395-T395)&gt;0,IF(typical-(U395-T395)&lt;min,min,typical-(U395-T395)),IF((U395-T395)&lt;0,IF(typical-(U395-T395)&gt;max,max,typical-(U395-T395)),IF((T395-U395)=0,min,)))</f>
        <v>1000</v>
      </c>
      <c r="W395" s="10">
        <f t="shared" ref="W395:W405" si="210">W394+V395</f>
        <v>879105.61333534098</v>
      </c>
      <c r="X395" s="9">
        <f t="shared" si="195"/>
        <v>0.67552540441563402</v>
      </c>
      <c r="Y395" s="9">
        <f t="shared" si="182"/>
        <v>33599.763051751725</v>
      </c>
      <c r="AA395" s="10">
        <f t="shared" si="196"/>
        <v>7542.4257517795395</v>
      </c>
      <c r="AB395" s="10">
        <f t="shared" si="183"/>
        <v>2911376.3401869102</v>
      </c>
      <c r="AC395" s="23"/>
      <c r="AD395" s="25">
        <f t="shared" si="197"/>
        <v>-7542.4257517795395</v>
      </c>
      <c r="AE395" s="25">
        <f t="shared" si="198"/>
        <v>-7542.4257517795395</v>
      </c>
      <c r="AF395" s="25">
        <f t="shared" si="199"/>
        <v>0</v>
      </c>
      <c r="AG395" s="25">
        <f t="shared" si="200"/>
        <v>0</v>
      </c>
      <c r="AH395" s="25">
        <f t="shared" si="201"/>
        <v>0</v>
      </c>
      <c r="AI395" s="25">
        <f t="shared" si="202"/>
        <v>0</v>
      </c>
      <c r="AJ395" s="25">
        <f t="shared" si="203"/>
        <v>0</v>
      </c>
      <c r="AK395" s="25">
        <f t="shared" si="204"/>
        <v>0</v>
      </c>
      <c r="AL395" s="25">
        <f t="shared" si="205"/>
        <v>0</v>
      </c>
      <c r="AM395" s="25">
        <f t="shared" si="206"/>
        <v>0</v>
      </c>
    </row>
    <row r="396" spans="1:39" x14ac:dyDescent="0.3">
      <c r="A396" s="30">
        <f t="shared" ref="A396:A405" si="211">A395+1</f>
        <v>387</v>
      </c>
      <c r="B396">
        <v>1450.7226428408756</v>
      </c>
      <c r="C396" s="5">
        <f t="shared" si="187"/>
        <v>290</v>
      </c>
      <c r="D396" s="6">
        <f t="shared" si="207"/>
        <v>-2.0000000000000073E-2</v>
      </c>
      <c r="E396" s="7">
        <f t="shared" si="188"/>
        <v>9214637.9575897027</v>
      </c>
      <c r="F396" s="7">
        <f t="shared" si="189"/>
        <v>4179745.6515964936</v>
      </c>
      <c r="G396" s="7">
        <f t="shared" si="190"/>
        <v>0</v>
      </c>
      <c r="H396" s="7">
        <f t="shared" si="186"/>
        <v>100000</v>
      </c>
      <c r="I396" s="7">
        <f t="shared" si="191"/>
        <v>4179745.6515964936</v>
      </c>
      <c r="J396" s="14"/>
      <c r="K396" s="18"/>
      <c r="L396" s="7">
        <f t="shared" si="192"/>
        <v>0</v>
      </c>
      <c r="M396" s="7">
        <f t="shared" si="193"/>
        <v>0</v>
      </c>
      <c r="N396" s="14"/>
      <c r="O396" s="13"/>
      <c r="P396" s="7">
        <f t="shared" si="194"/>
        <v>3535106.8596643284</v>
      </c>
      <c r="Q396" s="12">
        <f t="shared" ref="Q396:Q405" si="212">Q395+1</f>
        <v>386</v>
      </c>
      <c r="R396" s="9">
        <v>1450.7226428408756</v>
      </c>
      <c r="S396" s="11">
        <f t="shared" si="184"/>
        <v>-2.0000000000000073E-2</v>
      </c>
      <c r="T396" s="10">
        <f t="shared" si="208"/>
        <v>21551433.275580224</v>
      </c>
      <c r="U396" s="10">
        <f t="shared" si="185"/>
        <v>48743937.053264409</v>
      </c>
      <c r="V396" s="10">
        <f t="shared" si="209"/>
        <v>1000</v>
      </c>
      <c r="W396" s="10">
        <f t="shared" si="210"/>
        <v>880105.61333534098</v>
      </c>
      <c r="X396" s="9">
        <f t="shared" si="195"/>
        <v>0.68931163715881039</v>
      </c>
      <c r="Y396" s="9">
        <f t="shared" ref="Y396:Y405" si="213">Y395+X396</f>
        <v>33600.452363388882</v>
      </c>
      <c r="AA396" s="10">
        <f t="shared" si="196"/>
        <v>7542.4257517795395</v>
      </c>
      <c r="AB396" s="10">
        <f t="shared" ref="AB396:AB405" si="214">AB395+AA396</f>
        <v>2918918.7659386899</v>
      </c>
      <c r="AC396" s="23"/>
      <c r="AD396" s="25">
        <f t="shared" si="197"/>
        <v>-7542.4257517795395</v>
      </c>
      <c r="AE396" s="25">
        <f t="shared" si="198"/>
        <v>-7542.4257517795395</v>
      </c>
      <c r="AF396" s="25">
        <f t="shared" si="199"/>
        <v>0</v>
      </c>
      <c r="AG396" s="25">
        <f t="shared" si="200"/>
        <v>0</v>
      </c>
      <c r="AH396" s="25">
        <f t="shared" si="201"/>
        <v>0</v>
      </c>
      <c r="AI396" s="25">
        <f t="shared" si="202"/>
        <v>0</v>
      </c>
      <c r="AJ396" s="25">
        <f t="shared" si="203"/>
        <v>0</v>
      </c>
      <c r="AK396" s="25">
        <f t="shared" si="204"/>
        <v>0</v>
      </c>
      <c r="AL396" s="25">
        <f t="shared" si="205"/>
        <v>0</v>
      </c>
      <c r="AM396" s="25">
        <f t="shared" si="206"/>
        <v>0</v>
      </c>
    </row>
    <row r="397" spans="1:39" x14ac:dyDescent="0.3">
      <c r="A397" s="30">
        <f t="shared" si="211"/>
        <v>388</v>
      </c>
      <c r="B397">
        <v>1443.4690296266713</v>
      </c>
      <c r="C397" s="5">
        <f t="shared" si="187"/>
        <v>291</v>
      </c>
      <c r="D397" s="6">
        <f t="shared" si="207"/>
        <v>-4.9999999999999316E-3</v>
      </c>
      <c r="E397" s="7">
        <f t="shared" si="188"/>
        <v>9299031.8865359928</v>
      </c>
      <c r="F397" s="7">
        <f t="shared" si="189"/>
        <v>4158846.9233385115</v>
      </c>
      <c r="G397" s="7">
        <f t="shared" si="190"/>
        <v>0</v>
      </c>
      <c r="H397" s="7">
        <f t="shared" si="186"/>
        <v>100000</v>
      </c>
      <c r="I397" s="7">
        <f t="shared" si="191"/>
        <v>4158846.9233385115</v>
      </c>
      <c r="J397" s="14"/>
      <c r="K397" s="18"/>
      <c r="L397" s="7">
        <f t="shared" si="192"/>
        <v>0</v>
      </c>
      <c r="M397" s="7">
        <f t="shared" si="193"/>
        <v>0</v>
      </c>
      <c r="N397" s="14"/>
      <c r="O397" s="13"/>
      <c r="P397" s="7">
        <f t="shared" si="194"/>
        <v>3517431.3253660072</v>
      </c>
      <c r="Q397" s="12">
        <f t="shared" si="212"/>
        <v>387</v>
      </c>
      <c r="R397" s="9">
        <v>1443.4690296266713</v>
      </c>
      <c r="S397" s="11">
        <f t="shared" si="184"/>
        <v>-4.9999999999999316E-3</v>
      </c>
      <c r="T397" s="10">
        <f t="shared" si="208"/>
        <v>21738633.832176436</v>
      </c>
      <c r="U397" s="10">
        <f t="shared" si="185"/>
        <v>48501212.367998093</v>
      </c>
      <c r="V397" s="10">
        <f t="shared" si="209"/>
        <v>1000</v>
      </c>
      <c r="W397" s="10">
        <f t="shared" si="210"/>
        <v>881105.61333534098</v>
      </c>
      <c r="X397" s="9">
        <f t="shared" si="195"/>
        <v>0.69277551473247267</v>
      </c>
      <c r="Y397" s="9">
        <f t="shared" si="213"/>
        <v>33601.145138903616</v>
      </c>
      <c r="AA397" s="10">
        <f t="shared" si="196"/>
        <v>7542.4257517795395</v>
      </c>
      <c r="AB397" s="10">
        <f t="shared" si="214"/>
        <v>2926461.1916904696</v>
      </c>
      <c r="AC397" s="23"/>
      <c r="AD397" s="25">
        <f t="shared" si="197"/>
        <v>-7542.4257517795395</v>
      </c>
      <c r="AE397" s="25">
        <f t="shared" si="198"/>
        <v>-7542.4257517795395</v>
      </c>
      <c r="AF397" s="25">
        <f t="shared" si="199"/>
        <v>0</v>
      </c>
      <c r="AG397" s="25">
        <f t="shared" si="200"/>
        <v>0</v>
      </c>
      <c r="AH397" s="25">
        <f t="shared" si="201"/>
        <v>0</v>
      </c>
      <c r="AI397" s="25">
        <f t="shared" si="202"/>
        <v>0</v>
      </c>
      <c r="AJ397" s="25">
        <f t="shared" si="203"/>
        <v>0</v>
      </c>
      <c r="AK397" s="25">
        <f t="shared" si="204"/>
        <v>0</v>
      </c>
      <c r="AL397" s="25">
        <f t="shared" si="205"/>
        <v>0</v>
      </c>
      <c r="AM397" s="25">
        <f t="shared" si="206"/>
        <v>0</v>
      </c>
    </row>
    <row r="398" spans="1:39" x14ac:dyDescent="0.3">
      <c r="A398" s="30">
        <f t="shared" si="211"/>
        <v>389</v>
      </c>
      <c r="B398">
        <v>1351.0870117305642</v>
      </c>
      <c r="C398" s="5">
        <f t="shared" si="187"/>
        <v>292</v>
      </c>
      <c r="D398" s="6">
        <f t="shared" si="207"/>
        <v>-6.4000000000000071E-2</v>
      </c>
      <c r="E398" s="7">
        <f t="shared" si="188"/>
        <v>9384129.0982235037</v>
      </c>
      <c r="F398" s="7">
        <f t="shared" si="189"/>
        <v>3892680.7202448463</v>
      </c>
      <c r="G398" s="7">
        <f t="shared" si="190"/>
        <v>0</v>
      </c>
      <c r="H398" s="7">
        <f t="shared" si="186"/>
        <v>100000</v>
      </c>
      <c r="I398" s="7">
        <f t="shared" si="191"/>
        <v>3892680.7202448463</v>
      </c>
      <c r="J398" s="14"/>
      <c r="K398" s="18"/>
      <c r="L398" s="7">
        <f t="shared" si="192"/>
        <v>0</v>
      </c>
      <c r="M398" s="7">
        <f t="shared" si="193"/>
        <v>0</v>
      </c>
      <c r="N398" s="14"/>
      <c r="O398" s="13"/>
      <c r="P398" s="7">
        <f t="shared" si="194"/>
        <v>3292315.7205425827</v>
      </c>
      <c r="Q398" s="12">
        <f t="shared" si="212"/>
        <v>388</v>
      </c>
      <c r="R398" s="9">
        <v>1351.0870117305642</v>
      </c>
      <c r="S398" s="11">
        <f t="shared" ref="S398:S405" si="215">(R398-R397)/R397</f>
        <v>-6.4000000000000071E-2</v>
      </c>
      <c r="T398" s="10">
        <f t="shared" si="208"/>
        <v>21927394.393410947</v>
      </c>
      <c r="U398" s="10">
        <f t="shared" ref="U398:U405" si="216">(U397+V397)*(1+S398)</f>
        <v>45398070.776446216</v>
      </c>
      <c r="V398" s="10">
        <f t="shared" si="209"/>
        <v>1000</v>
      </c>
      <c r="W398" s="10">
        <f t="shared" si="210"/>
        <v>882105.61333534098</v>
      </c>
      <c r="X398" s="9">
        <f t="shared" si="195"/>
        <v>0.74014478069708622</v>
      </c>
      <c r="Y398" s="9">
        <f t="shared" si="213"/>
        <v>33601.885283684314</v>
      </c>
      <c r="AA398" s="10">
        <f t="shared" si="196"/>
        <v>7542.4257517795395</v>
      </c>
      <c r="AB398" s="10">
        <f t="shared" si="214"/>
        <v>2934003.6174422493</v>
      </c>
      <c r="AC398" s="23"/>
      <c r="AD398" s="25">
        <f t="shared" si="197"/>
        <v>-7542.4257517795395</v>
      </c>
      <c r="AE398" s="25">
        <f t="shared" si="198"/>
        <v>-7542.4257517795395</v>
      </c>
      <c r="AF398" s="25">
        <f t="shared" si="199"/>
        <v>0</v>
      </c>
      <c r="AG398" s="25">
        <f t="shared" si="200"/>
        <v>0</v>
      </c>
      <c r="AH398" s="25">
        <f t="shared" si="201"/>
        <v>0</v>
      </c>
      <c r="AI398" s="25">
        <f t="shared" si="202"/>
        <v>0</v>
      </c>
      <c r="AJ398" s="25">
        <f t="shared" si="203"/>
        <v>0</v>
      </c>
      <c r="AK398" s="25">
        <f t="shared" si="204"/>
        <v>0</v>
      </c>
      <c r="AL398" s="25">
        <f t="shared" si="205"/>
        <v>0</v>
      </c>
      <c r="AM398" s="25">
        <f t="shared" si="206"/>
        <v>0</v>
      </c>
    </row>
    <row r="399" spans="1:39" x14ac:dyDescent="0.3">
      <c r="A399" s="30">
        <f t="shared" si="211"/>
        <v>390</v>
      </c>
      <c r="B399">
        <v>1452.4185376103565</v>
      </c>
      <c r="C399" s="5">
        <f t="shared" si="187"/>
        <v>293</v>
      </c>
      <c r="D399" s="6">
        <f t="shared" si="207"/>
        <v>7.4999999999999956E-2</v>
      </c>
      <c r="E399" s="7">
        <f t="shared" si="188"/>
        <v>9469935.4533417411</v>
      </c>
      <c r="F399" s="7">
        <f t="shared" si="189"/>
        <v>4184631.7742632097</v>
      </c>
      <c r="G399" s="7">
        <f t="shared" si="190"/>
        <v>0</v>
      </c>
      <c r="H399" s="7">
        <f t="shared" si="186"/>
        <v>100000</v>
      </c>
      <c r="I399" s="7">
        <f t="shared" si="191"/>
        <v>4184631.7742632097</v>
      </c>
      <c r="J399" s="14"/>
      <c r="K399" s="18"/>
      <c r="L399" s="7">
        <f t="shared" si="192"/>
        <v>0</v>
      </c>
      <c r="M399" s="7">
        <f t="shared" si="193"/>
        <v>0</v>
      </c>
      <c r="N399" s="14"/>
      <c r="O399" s="13"/>
      <c r="P399" s="7">
        <f t="shared" si="194"/>
        <v>3539239.3995832764</v>
      </c>
      <c r="Q399" s="12">
        <f t="shared" si="212"/>
        <v>389</v>
      </c>
      <c r="R399" s="9">
        <v>1452.4185376103565</v>
      </c>
      <c r="S399" s="11">
        <f t="shared" si="215"/>
        <v>7.4999999999999956E-2</v>
      </c>
      <c r="T399" s="10">
        <f t="shared" si="208"/>
        <v>22117727.959322412</v>
      </c>
      <c r="U399" s="10">
        <f t="shared" si="216"/>
        <v>48804001.084679678</v>
      </c>
      <c r="V399" s="10">
        <f t="shared" si="209"/>
        <v>1000</v>
      </c>
      <c r="W399" s="10">
        <f t="shared" si="210"/>
        <v>883105.61333534098</v>
      </c>
      <c r="X399" s="9">
        <f t="shared" si="195"/>
        <v>0.68850677274147554</v>
      </c>
      <c r="Y399" s="9">
        <f t="shared" si="213"/>
        <v>33602.573790457056</v>
      </c>
      <c r="AA399" s="10">
        <f t="shared" si="196"/>
        <v>7542.4257517795395</v>
      </c>
      <c r="AB399" s="10">
        <f t="shared" si="214"/>
        <v>2941546.043194029</v>
      </c>
      <c r="AC399" s="23"/>
      <c r="AD399" s="25">
        <f t="shared" si="197"/>
        <v>-7542.4257517795395</v>
      </c>
      <c r="AE399" s="25">
        <f t="shared" si="198"/>
        <v>-7542.4257517795395</v>
      </c>
      <c r="AF399" s="25">
        <f t="shared" si="199"/>
        <v>0</v>
      </c>
      <c r="AG399" s="25">
        <f t="shared" si="200"/>
        <v>0</v>
      </c>
      <c r="AH399" s="25">
        <f t="shared" si="201"/>
        <v>0</v>
      </c>
      <c r="AI399" s="25">
        <f t="shared" si="202"/>
        <v>0</v>
      </c>
      <c r="AJ399" s="25">
        <f t="shared" si="203"/>
        <v>0</v>
      </c>
      <c r="AK399" s="25">
        <f t="shared" si="204"/>
        <v>0</v>
      </c>
      <c r="AL399" s="25">
        <f t="shared" si="205"/>
        <v>0</v>
      </c>
      <c r="AM399" s="25">
        <f t="shared" si="206"/>
        <v>0</v>
      </c>
    </row>
    <row r="400" spans="1:39" x14ac:dyDescent="0.3">
      <c r="A400" s="30">
        <f t="shared" si="211"/>
        <v>391</v>
      </c>
      <c r="B400">
        <v>1436.4419336966425</v>
      </c>
      <c r="C400" s="5">
        <f t="shared" si="187"/>
        <v>294</v>
      </c>
      <c r="D400" s="6">
        <f t="shared" si="207"/>
        <v>-1.0999999999999996E-2</v>
      </c>
      <c r="E400" s="7">
        <f t="shared" si="188"/>
        <v>9556456.8614193033</v>
      </c>
      <c r="F400" s="7">
        <f t="shared" si="189"/>
        <v>4138600.8247463144</v>
      </c>
      <c r="G400" s="7">
        <f t="shared" si="190"/>
        <v>0</v>
      </c>
      <c r="H400" s="7">
        <f t="shared" si="186"/>
        <v>100000</v>
      </c>
      <c r="I400" s="7">
        <f t="shared" si="191"/>
        <v>4138600.8247463144</v>
      </c>
      <c r="J400" s="14"/>
      <c r="K400" s="18"/>
      <c r="L400" s="7">
        <f t="shared" si="192"/>
        <v>0</v>
      </c>
      <c r="M400" s="7">
        <f t="shared" si="193"/>
        <v>0</v>
      </c>
      <c r="N400" s="14"/>
      <c r="O400" s="13"/>
      <c r="P400" s="7">
        <f t="shared" si="194"/>
        <v>3500307.7661878602</v>
      </c>
      <c r="Q400" s="12">
        <f t="shared" si="212"/>
        <v>390</v>
      </c>
      <c r="R400" s="9">
        <v>1436.4419336966425</v>
      </c>
      <c r="S400" s="11">
        <f t="shared" si="215"/>
        <v>-1.0999999999999996E-2</v>
      </c>
      <c r="T400" s="10">
        <f t="shared" si="208"/>
        <v>22309647.638283145</v>
      </c>
      <c r="U400" s="10">
        <f t="shared" si="216"/>
        <v>48268146.072748199</v>
      </c>
      <c r="V400" s="10">
        <f t="shared" si="209"/>
        <v>1000</v>
      </c>
      <c r="W400" s="10">
        <f t="shared" si="210"/>
        <v>884105.61333534098</v>
      </c>
      <c r="X400" s="9">
        <f t="shared" si="195"/>
        <v>0.69616458315619367</v>
      </c>
      <c r="Y400" s="9">
        <f t="shared" si="213"/>
        <v>33603.26995504021</v>
      </c>
      <c r="AA400" s="10">
        <f t="shared" si="196"/>
        <v>7542.4257517795395</v>
      </c>
      <c r="AB400" s="10">
        <f t="shared" si="214"/>
        <v>2949088.4689458087</v>
      </c>
      <c r="AC400" s="23"/>
      <c r="AD400" s="25">
        <f t="shared" si="197"/>
        <v>-7542.4257517795395</v>
      </c>
      <c r="AE400" s="25">
        <f t="shared" si="198"/>
        <v>-7542.4257517795395</v>
      </c>
      <c r="AF400" s="25">
        <f t="shared" si="199"/>
        <v>0</v>
      </c>
      <c r="AG400" s="25">
        <f t="shared" si="200"/>
        <v>0</v>
      </c>
      <c r="AH400" s="25">
        <f t="shared" si="201"/>
        <v>0</v>
      </c>
      <c r="AI400" s="25">
        <f t="shared" si="202"/>
        <v>0</v>
      </c>
      <c r="AJ400" s="25">
        <f t="shared" si="203"/>
        <v>0</v>
      </c>
      <c r="AK400" s="25">
        <f t="shared" si="204"/>
        <v>0</v>
      </c>
      <c r="AL400" s="25">
        <f t="shared" si="205"/>
        <v>0</v>
      </c>
      <c r="AM400" s="25">
        <f t="shared" si="206"/>
        <v>0</v>
      </c>
    </row>
    <row r="401" spans="1:39" x14ac:dyDescent="0.3">
      <c r="A401" s="30">
        <f t="shared" si="211"/>
        <v>392</v>
      </c>
      <c r="B401">
        <v>1452.2427949673054</v>
      </c>
      <c r="C401" s="5">
        <f t="shared" si="187"/>
        <v>295</v>
      </c>
      <c r="D401" s="6">
        <f t="shared" si="207"/>
        <v>1.0999999999999838E-2</v>
      </c>
      <c r="E401" s="7">
        <f t="shared" si="188"/>
        <v>9643699.2812308408</v>
      </c>
      <c r="F401" s="7">
        <f t="shared" si="189"/>
        <v>4184125.4338185233</v>
      </c>
      <c r="G401" s="7">
        <f t="shared" si="190"/>
        <v>0</v>
      </c>
      <c r="H401" s="7">
        <f t="shared" si="186"/>
        <v>100000</v>
      </c>
      <c r="I401" s="7">
        <f t="shared" si="191"/>
        <v>4184125.4338185233</v>
      </c>
      <c r="J401" s="14"/>
      <c r="K401" s="18"/>
      <c r="L401" s="7">
        <f t="shared" si="192"/>
        <v>0</v>
      </c>
      <c r="M401" s="7">
        <f t="shared" si="193"/>
        <v>0</v>
      </c>
      <c r="N401" s="14"/>
      <c r="O401" s="13"/>
      <c r="P401" s="7">
        <f t="shared" si="194"/>
        <v>3538811.1516159261</v>
      </c>
      <c r="Q401" s="12">
        <f t="shared" si="212"/>
        <v>391</v>
      </c>
      <c r="R401" s="9">
        <v>1452.2427949673054</v>
      </c>
      <c r="S401" s="11">
        <f t="shared" si="215"/>
        <v>1.0999999999999838E-2</v>
      </c>
      <c r="T401" s="10">
        <f t="shared" si="208"/>
        <v>22503166.647901881</v>
      </c>
      <c r="U401" s="10">
        <f t="shared" si="216"/>
        <v>48800106.679548427</v>
      </c>
      <c r="V401" s="10">
        <f t="shared" si="209"/>
        <v>1000</v>
      </c>
      <c r="W401" s="10">
        <f t="shared" si="210"/>
        <v>885105.61333534098</v>
      </c>
      <c r="X401" s="9">
        <f t="shared" si="195"/>
        <v>0.6885900921426249</v>
      </c>
      <c r="Y401" s="9">
        <f t="shared" si="213"/>
        <v>33603.958545132351</v>
      </c>
      <c r="AA401" s="10">
        <f t="shared" si="196"/>
        <v>7542.4257517795395</v>
      </c>
      <c r="AB401" s="10">
        <f t="shared" si="214"/>
        <v>2956630.8946975884</v>
      </c>
      <c r="AC401" s="23"/>
      <c r="AD401" s="25">
        <f t="shared" si="197"/>
        <v>-7542.4257517795395</v>
      </c>
      <c r="AE401" s="25">
        <f t="shared" si="198"/>
        <v>-7542.4257517795395</v>
      </c>
      <c r="AF401" s="25">
        <f t="shared" si="199"/>
        <v>0</v>
      </c>
      <c r="AG401" s="25">
        <f t="shared" si="200"/>
        <v>0</v>
      </c>
      <c r="AH401" s="25">
        <f t="shared" si="201"/>
        <v>0</v>
      </c>
      <c r="AI401" s="25">
        <f t="shared" si="202"/>
        <v>0</v>
      </c>
      <c r="AJ401" s="25">
        <f t="shared" si="203"/>
        <v>0</v>
      </c>
      <c r="AK401" s="25">
        <f t="shared" si="204"/>
        <v>0</v>
      </c>
      <c r="AL401" s="25">
        <f t="shared" si="205"/>
        <v>0</v>
      </c>
      <c r="AM401" s="25">
        <f t="shared" si="206"/>
        <v>0</v>
      </c>
    </row>
    <row r="402" spans="1:39" x14ac:dyDescent="0.3">
      <c r="A402" s="30">
        <f t="shared" si="211"/>
        <v>393</v>
      </c>
      <c r="B402">
        <v>1562.6132473848206</v>
      </c>
      <c r="C402" s="5">
        <f t="shared" si="187"/>
        <v>296</v>
      </c>
      <c r="D402" s="6">
        <f t="shared" si="207"/>
        <v>7.6000000000000026E-2</v>
      </c>
      <c r="E402" s="7">
        <f t="shared" si="188"/>
        <v>9731668.7212074753</v>
      </c>
      <c r="F402" s="7">
        <f t="shared" si="189"/>
        <v>4502118.9667887315</v>
      </c>
      <c r="G402" s="7">
        <f t="shared" si="190"/>
        <v>0</v>
      </c>
      <c r="H402" s="7">
        <f t="shared" si="186"/>
        <v>100000</v>
      </c>
      <c r="I402" s="7">
        <f t="shared" si="191"/>
        <v>4502118.9667887315</v>
      </c>
      <c r="J402" s="14"/>
      <c r="K402" s="18"/>
      <c r="L402" s="7">
        <f t="shared" si="192"/>
        <v>0</v>
      </c>
      <c r="M402" s="7">
        <f t="shared" si="193"/>
        <v>0</v>
      </c>
      <c r="N402" s="14"/>
      <c r="O402" s="13"/>
      <c r="P402" s="7">
        <f t="shared" si="194"/>
        <v>3807760.7991387369</v>
      </c>
      <c r="Q402" s="12">
        <f t="shared" si="212"/>
        <v>392</v>
      </c>
      <c r="R402" s="9">
        <v>1562.6132473848206</v>
      </c>
      <c r="S402" s="11">
        <f t="shared" si="215"/>
        <v>7.6000000000000026E-2</v>
      </c>
      <c r="T402" s="10">
        <f t="shared" si="208"/>
        <v>22698298.31593411</v>
      </c>
      <c r="U402" s="10">
        <f t="shared" si="216"/>
        <v>52509990.78719411</v>
      </c>
      <c r="V402" s="10">
        <f t="shared" si="209"/>
        <v>1000</v>
      </c>
      <c r="W402" s="10">
        <f t="shared" si="210"/>
        <v>886105.61333534098</v>
      </c>
      <c r="X402" s="9">
        <f t="shared" si="195"/>
        <v>0.63995361723292277</v>
      </c>
      <c r="Y402" s="9">
        <f t="shared" si="213"/>
        <v>33604.598498749583</v>
      </c>
      <c r="AA402" s="10">
        <f t="shared" si="196"/>
        <v>7542.4257517795395</v>
      </c>
      <c r="AB402" s="10">
        <f t="shared" si="214"/>
        <v>2964173.3204493681</v>
      </c>
      <c r="AC402" s="23"/>
      <c r="AD402" s="25">
        <f t="shared" si="197"/>
        <v>-7542.4257517795395</v>
      </c>
      <c r="AE402" s="25">
        <f t="shared" si="198"/>
        <v>-7542.4257517795395</v>
      </c>
      <c r="AF402" s="25">
        <f t="shared" si="199"/>
        <v>0</v>
      </c>
      <c r="AG402" s="25">
        <f t="shared" si="200"/>
        <v>0</v>
      </c>
      <c r="AH402" s="25">
        <f t="shared" si="201"/>
        <v>0</v>
      </c>
      <c r="AI402" s="25">
        <f t="shared" si="202"/>
        <v>0</v>
      </c>
      <c r="AJ402" s="25">
        <f t="shared" si="203"/>
        <v>0</v>
      </c>
      <c r="AK402" s="25">
        <f t="shared" si="204"/>
        <v>0</v>
      </c>
      <c r="AL402" s="25">
        <f t="shared" si="205"/>
        <v>0</v>
      </c>
      <c r="AM402" s="25">
        <f t="shared" si="206"/>
        <v>0</v>
      </c>
    </row>
    <row r="403" spans="1:39" x14ac:dyDescent="0.3">
      <c r="A403" s="30">
        <f t="shared" si="211"/>
        <v>394</v>
      </c>
      <c r="B403">
        <v>1540.7366619214331</v>
      </c>
      <c r="C403" s="5">
        <f t="shared" si="187"/>
        <v>297</v>
      </c>
      <c r="D403" s="6">
        <f t="shared" si="207"/>
        <v>-1.4000000000000025E-2</v>
      </c>
      <c r="E403" s="7">
        <f t="shared" si="188"/>
        <v>9820371.2398505807</v>
      </c>
      <c r="F403" s="7">
        <f t="shared" si="189"/>
        <v>4439089.3012536895</v>
      </c>
      <c r="G403" s="7">
        <f t="shared" si="190"/>
        <v>0</v>
      </c>
      <c r="H403" s="7">
        <f t="shared" si="186"/>
        <v>100000</v>
      </c>
      <c r="I403" s="7">
        <f t="shared" si="191"/>
        <v>4439089.3012536895</v>
      </c>
      <c r="J403" s="14"/>
      <c r="K403" s="18"/>
      <c r="L403" s="7">
        <f t="shared" si="192"/>
        <v>0</v>
      </c>
      <c r="M403" s="7">
        <f t="shared" si="193"/>
        <v>0</v>
      </c>
      <c r="N403" s="14"/>
      <c r="O403" s="13"/>
      <c r="P403" s="7">
        <f t="shared" si="194"/>
        <v>3754452.1479507945</v>
      </c>
      <c r="Q403" s="12">
        <f t="shared" si="212"/>
        <v>393</v>
      </c>
      <c r="R403" s="9">
        <v>1540.7366619214331</v>
      </c>
      <c r="S403" s="11">
        <f t="shared" si="215"/>
        <v>-1.4000000000000025E-2</v>
      </c>
      <c r="T403" s="10">
        <f t="shared" si="208"/>
        <v>22895056.081199933</v>
      </c>
      <c r="U403" s="10">
        <f t="shared" si="216"/>
        <v>51775836.916173391</v>
      </c>
      <c r="V403" s="10">
        <f t="shared" si="209"/>
        <v>1000</v>
      </c>
      <c r="W403" s="10">
        <f t="shared" si="210"/>
        <v>887105.61333534098</v>
      </c>
      <c r="X403" s="9">
        <f t="shared" si="195"/>
        <v>0.64904017974941464</v>
      </c>
      <c r="Y403" s="9">
        <f t="shared" si="213"/>
        <v>33605.247538929332</v>
      </c>
      <c r="AA403" s="10">
        <f t="shared" si="196"/>
        <v>7542.4257517795395</v>
      </c>
      <c r="AB403" s="10">
        <f t="shared" si="214"/>
        <v>2971715.7462011478</v>
      </c>
      <c r="AC403" s="23"/>
      <c r="AD403" s="25">
        <f t="shared" si="197"/>
        <v>-7542.4257517795395</v>
      </c>
      <c r="AE403" s="25">
        <f t="shared" si="198"/>
        <v>-7542.4257517795395</v>
      </c>
      <c r="AF403" s="25">
        <f t="shared" si="199"/>
        <v>0</v>
      </c>
      <c r="AG403" s="25">
        <f t="shared" si="200"/>
        <v>0</v>
      </c>
      <c r="AH403" s="25">
        <f t="shared" si="201"/>
        <v>0</v>
      </c>
      <c r="AI403" s="25">
        <f t="shared" si="202"/>
        <v>0</v>
      </c>
      <c r="AJ403" s="25">
        <f t="shared" si="203"/>
        <v>0</v>
      </c>
      <c r="AK403" s="25">
        <f t="shared" si="204"/>
        <v>0</v>
      </c>
      <c r="AL403" s="25">
        <f t="shared" si="205"/>
        <v>0</v>
      </c>
      <c r="AM403" s="25">
        <f t="shared" si="206"/>
        <v>0</v>
      </c>
    </row>
    <row r="404" spans="1:39" x14ac:dyDescent="0.3">
      <c r="A404" s="30">
        <f t="shared" si="211"/>
        <v>395</v>
      </c>
      <c r="B404">
        <v>1610.0698117078975</v>
      </c>
      <c r="C404" s="5">
        <f t="shared" si="187"/>
        <v>298</v>
      </c>
      <c r="D404" s="6">
        <f t="shared" si="207"/>
        <v>4.4999999999999971E-2</v>
      </c>
      <c r="E404" s="7">
        <f t="shared" si="188"/>
        <v>9909812.9461490456</v>
      </c>
      <c r="F404" s="7">
        <f t="shared" si="189"/>
        <v>4638848.3198101055</v>
      </c>
      <c r="G404" s="7">
        <f t="shared" si="190"/>
        <v>0</v>
      </c>
      <c r="H404" s="7">
        <f t="shared" si="186"/>
        <v>100000</v>
      </c>
      <c r="I404" s="7">
        <f t="shared" si="191"/>
        <v>4638848.3198101055</v>
      </c>
      <c r="J404" s="14"/>
      <c r="K404" s="18"/>
      <c r="L404" s="7">
        <f t="shared" si="192"/>
        <v>0</v>
      </c>
      <c r="M404" s="7">
        <f t="shared" si="193"/>
        <v>0</v>
      </c>
      <c r="N404" s="14"/>
      <c r="O404" s="13"/>
      <c r="P404" s="7">
        <f t="shared" si="194"/>
        <v>3923402.4946085801</v>
      </c>
      <c r="Q404" s="12">
        <f t="shared" si="212"/>
        <v>394</v>
      </c>
      <c r="R404" s="9">
        <v>1610.0698117078975</v>
      </c>
      <c r="S404" s="11">
        <f t="shared" si="215"/>
        <v>4.4999999999999971E-2</v>
      </c>
      <c r="T404" s="10">
        <f t="shared" si="208"/>
        <v>23093453.494509649</v>
      </c>
      <c r="U404" s="10">
        <f t="shared" si="216"/>
        <v>54106794.577401191</v>
      </c>
      <c r="V404" s="10">
        <f t="shared" si="209"/>
        <v>1000</v>
      </c>
      <c r="W404" s="10">
        <f t="shared" si="210"/>
        <v>888105.61333534098</v>
      </c>
      <c r="X404" s="9">
        <f t="shared" si="195"/>
        <v>0.62109108109991829</v>
      </c>
      <c r="Y404" s="9">
        <f t="shared" si="213"/>
        <v>33605.868630010431</v>
      </c>
      <c r="AA404" s="10">
        <f t="shared" si="196"/>
        <v>7542.4257517795395</v>
      </c>
      <c r="AB404" s="10">
        <f t="shared" si="214"/>
        <v>2979258.1719529275</v>
      </c>
      <c r="AC404" s="23"/>
      <c r="AD404" s="25">
        <f t="shared" si="197"/>
        <v>-7542.4257517795395</v>
      </c>
      <c r="AE404" s="25">
        <f t="shared" si="198"/>
        <v>-7542.4257517795395</v>
      </c>
      <c r="AF404" s="25">
        <f t="shared" si="199"/>
        <v>0</v>
      </c>
      <c r="AG404" s="25">
        <f t="shared" si="200"/>
        <v>0</v>
      </c>
      <c r="AH404" s="25">
        <f t="shared" si="201"/>
        <v>0</v>
      </c>
      <c r="AI404" s="25">
        <f t="shared" si="202"/>
        <v>0</v>
      </c>
      <c r="AJ404" s="25">
        <f t="shared" si="203"/>
        <v>0</v>
      </c>
      <c r="AK404" s="25">
        <f t="shared" si="204"/>
        <v>0</v>
      </c>
      <c r="AL404" s="25">
        <f t="shared" si="205"/>
        <v>0</v>
      </c>
      <c r="AM404" s="25">
        <f t="shared" si="206"/>
        <v>0</v>
      </c>
    </row>
    <row r="405" spans="1:39" x14ac:dyDescent="0.3">
      <c r="A405" s="30">
        <f t="shared" si="211"/>
        <v>396</v>
      </c>
      <c r="B405">
        <v>1616.5100909547291</v>
      </c>
      <c r="C405" s="5">
        <f t="shared" si="187"/>
        <v>299</v>
      </c>
      <c r="D405" s="6">
        <f t="shared" si="207"/>
        <v>3.9999999999999758E-3</v>
      </c>
      <c r="E405" s="7">
        <f t="shared" si="188"/>
        <v>10000000</v>
      </c>
      <c r="F405" s="7">
        <f t="shared" si="189"/>
        <v>4657403.713089346</v>
      </c>
      <c r="G405" s="7">
        <f t="shared" si="190"/>
        <v>0</v>
      </c>
      <c r="H405" s="7">
        <f t="shared" si="186"/>
        <v>100000</v>
      </c>
      <c r="I405" s="7">
        <f t="shared" si="191"/>
        <v>4657403.713089346</v>
      </c>
      <c r="J405" s="14"/>
      <c r="K405" s="18"/>
      <c r="L405" s="7">
        <f t="shared" si="192"/>
        <v>0</v>
      </c>
      <c r="M405" s="7">
        <f t="shared" si="193"/>
        <v>0</v>
      </c>
      <c r="N405" s="14"/>
      <c r="O405" s="13"/>
      <c r="P405" s="7">
        <f t="shared" si="194"/>
        <v>3939096.1045870143</v>
      </c>
      <c r="Q405" s="12">
        <f t="shared" si="212"/>
        <v>395</v>
      </c>
      <c r="R405" s="9">
        <v>1616.5100909547291</v>
      </c>
      <c r="S405" s="11">
        <f t="shared" si="215"/>
        <v>3.9999999999999758E-3</v>
      </c>
      <c r="T405" s="10">
        <f t="shared" si="208"/>
        <v>23293504.219596934</v>
      </c>
      <c r="U405" s="10">
        <f t="shared" si="216"/>
        <v>54324225.755710796</v>
      </c>
      <c r="V405" s="10">
        <f t="shared" si="209"/>
        <v>1000</v>
      </c>
      <c r="W405" s="10">
        <f t="shared" si="210"/>
        <v>889105.61333534098</v>
      </c>
      <c r="X405" s="9">
        <f t="shared" si="195"/>
        <v>0.61861661464135287</v>
      </c>
      <c r="Y405" s="9">
        <f t="shared" si="213"/>
        <v>33606.487246625074</v>
      </c>
      <c r="AA405" s="10">
        <f t="shared" si="196"/>
        <v>7542.4257517795395</v>
      </c>
      <c r="AB405" s="10">
        <f t="shared" si="214"/>
        <v>2986800.5977047072</v>
      </c>
      <c r="AC405" s="23"/>
      <c r="AD405" s="25">
        <f t="shared" si="197"/>
        <v>10000000</v>
      </c>
      <c r="AE405" s="25">
        <f t="shared" si="198"/>
        <v>3939096.1045870143</v>
      </c>
      <c r="AF405" s="25">
        <f t="shared" si="199"/>
        <v>4657403.713089346</v>
      </c>
      <c r="AG405" s="25">
        <f t="shared" si="200"/>
        <v>0</v>
      </c>
      <c r="AH405" s="25">
        <f t="shared" si="201"/>
        <v>0</v>
      </c>
      <c r="AI405" s="25">
        <f t="shared" si="202"/>
        <v>10000000</v>
      </c>
      <c r="AJ405" s="25">
        <f t="shared" si="203"/>
        <v>3939096.1045870143</v>
      </c>
      <c r="AK405" s="25">
        <f t="shared" si="204"/>
        <v>4657403.713089346</v>
      </c>
      <c r="AL405" s="25">
        <f t="shared" si="205"/>
        <v>0</v>
      </c>
      <c r="AM405" s="25">
        <f t="shared" si="206"/>
        <v>100000</v>
      </c>
    </row>
    <row r="406" spans="1:39" x14ac:dyDescent="0.3">
      <c r="S406" s="11"/>
      <c r="T406" s="10"/>
      <c r="U406" s="10"/>
      <c r="V406" s="10"/>
      <c r="W406" s="10"/>
      <c r="AA406" s="10"/>
      <c r="AB406" s="10"/>
      <c r="AC406" s="23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</row>
    <row r="407" spans="1:39" x14ac:dyDescent="0.3">
      <c r="S407" s="11"/>
      <c r="T407" s="10"/>
      <c r="U407" s="10"/>
      <c r="V407" s="10"/>
      <c r="W407" s="10"/>
      <c r="AA407" s="10"/>
      <c r="AB407" s="10"/>
      <c r="AC407" s="23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</row>
    <row r="408" spans="1:39" x14ac:dyDescent="0.3">
      <c r="S408" s="11"/>
      <c r="T408" s="10"/>
      <c r="U408" s="10"/>
      <c r="V408" s="10"/>
      <c r="W408" s="10"/>
      <c r="AA408" s="10"/>
      <c r="AB408" s="10"/>
      <c r="AC408" s="23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</row>
    <row r="409" spans="1:39" x14ac:dyDescent="0.3">
      <c r="S409" s="11"/>
      <c r="T409" s="10"/>
      <c r="U409" s="10"/>
      <c r="V409" s="10"/>
      <c r="W409" s="10"/>
      <c r="AA409" s="10"/>
      <c r="AB409" s="10"/>
      <c r="AC409" s="23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</row>
    <row r="410" spans="1:39" x14ac:dyDescent="0.3">
      <c r="S410" s="11"/>
      <c r="T410" s="10"/>
      <c r="U410" s="10"/>
      <c r="V410" s="10"/>
      <c r="W410" s="10"/>
      <c r="AA410" s="10"/>
      <c r="AB410" s="10"/>
      <c r="AC410" s="23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</row>
    <row r="411" spans="1:39" x14ac:dyDescent="0.3">
      <c r="S411" s="11"/>
      <c r="T411" s="10"/>
      <c r="U411" s="10"/>
      <c r="V411" s="10"/>
      <c r="W411" s="10"/>
      <c r="AA411" s="10"/>
      <c r="AB411" s="10"/>
      <c r="AC411" s="23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</row>
    <row r="412" spans="1:39" x14ac:dyDescent="0.3">
      <c r="S412" s="11"/>
      <c r="T412" s="10"/>
      <c r="U412" s="10"/>
      <c r="V412" s="10"/>
      <c r="W412" s="10"/>
      <c r="AA412" s="10"/>
      <c r="AB412" s="10"/>
      <c r="AC412" s="23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</row>
    <row r="413" spans="1:39" x14ac:dyDescent="0.3">
      <c r="S413" s="11"/>
      <c r="T413" s="10"/>
      <c r="U413" s="10"/>
      <c r="V413" s="10"/>
      <c r="W413" s="10"/>
      <c r="AA413" s="10"/>
      <c r="AB413" s="10"/>
      <c r="AC413" s="23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</row>
    <row r="414" spans="1:39" x14ac:dyDescent="0.3">
      <c r="S414" s="11"/>
      <c r="T414" s="10"/>
      <c r="U414" s="10"/>
      <c r="V414" s="10"/>
      <c r="W414" s="10"/>
      <c r="AA414" s="10"/>
      <c r="AB414" s="10"/>
      <c r="AC414" s="23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</row>
    <row r="415" spans="1:39" x14ac:dyDescent="0.3">
      <c r="S415" s="11"/>
      <c r="T415" s="10"/>
      <c r="U415" s="10"/>
      <c r="V415" s="10"/>
      <c r="W415" s="10"/>
      <c r="AA415" s="10"/>
      <c r="AB415" s="10"/>
      <c r="AC415" s="23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</row>
  </sheetData>
  <mergeCells count="5">
    <mergeCell ref="F6:J6"/>
    <mergeCell ref="L6:P6"/>
    <mergeCell ref="AG7:AH7"/>
    <mergeCell ref="AI7:AK7"/>
    <mergeCell ref="AL7:A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32</vt:i4>
      </vt:variant>
    </vt:vector>
  </HeadingPairs>
  <TitlesOfParts>
    <vt:vector size="38" baseType="lpstr">
      <vt:lpstr>Input</vt:lpstr>
      <vt:lpstr>Results</vt:lpstr>
      <vt:lpstr>Sensex Target Growth SIP </vt:lpstr>
      <vt:lpstr>Sensex Growth SIP</vt:lpstr>
      <vt:lpstr>Sensex VIP &amp; SIP</vt:lpstr>
      <vt:lpstr>Sensex Lumpsum &amp; STP</vt:lpstr>
      <vt:lpstr>dura</vt:lpstr>
      <vt:lpstr>durm</vt:lpstr>
      <vt:lpstr>end</vt:lpstr>
      <vt:lpstr>endm</vt:lpstr>
      <vt:lpstr>endm2</vt:lpstr>
      <vt:lpstr>gsip</vt:lpstr>
      <vt:lpstr>gsip1</vt:lpstr>
      <vt:lpstr>lumpsum</vt:lpstr>
      <vt:lpstr>'Sensex Growth SIP'!max</vt:lpstr>
      <vt:lpstr>'Sensex Lumpsum &amp; STP'!max</vt:lpstr>
      <vt:lpstr>'Sensex Target Growth SIP '!max</vt:lpstr>
      <vt:lpstr>'Sensex VIP &amp; SIP'!max</vt:lpstr>
      <vt:lpstr>'Sensex Growth SIP'!min</vt:lpstr>
      <vt:lpstr>'Sensex Lumpsum &amp; STP'!min</vt:lpstr>
      <vt:lpstr>'Sensex Target Growth SIP '!min</vt:lpstr>
      <vt:lpstr>'Sensex VIP &amp; SIP'!min</vt:lpstr>
      <vt:lpstr>rate</vt:lpstr>
      <vt:lpstr>'Sensex Growth SIP'!return</vt:lpstr>
      <vt:lpstr>'Sensex Lumpsum &amp; STP'!return</vt:lpstr>
      <vt:lpstr>'Sensex Target Growth SIP '!return</vt:lpstr>
      <vt:lpstr>'Sensex VIP &amp; SIP'!return</vt:lpstr>
      <vt:lpstr>sipamt</vt:lpstr>
      <vt:lpstr>start</vt:lpstr>
      <vt:lpstr>startm</vt:lpstr>
      <vt:lpstr>startm2</vt:lpstr>
      <vt:lpstr>stp</vt:lpstr>
      <vt:lpstr>target1</vt:lpstr>
      <vt:lpstr>targetp</vt:lpstr>
      <vt:lpstr>'Sensex Growth SIP'!typical</vt:lpstr>
      <vt:lpstr>'Sensex Lumpsum &amp; STP'!typical</vt:lpstr>
      <vt:lpstr>'Sensex Target Growth SIP '!typical</vt:lpstr>
      <vt:lpstr>'Sensex VIP &amp; SIP'!typical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2013-03-29T13:18:31Z</dcterms:created>
  <dcterms:modified xsi:type="dcterms:W3CDTF">2013-04-22T13:59:06Z</dcterms:modified>
</cp:coreProperties>
</file>