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5252" windowHeight="5808"/>
  </bookViews>
  <sheets>
    <sheet name="0+7 Buckets income ladder" sheetId="8" r:id="rId1"/>
    <sheet name="Single Bucket Income Ladder" sheetId="1" r:id="rId2"/>
  </sheets>
  <externalReferences>
    <externalReference r:id="rId3"/>
  </externalReferences>
  <definedNames>
    <definedName name="b1r" localSheetId="0">'0+7 Buckets income ladder'!$R$7</definedName>
    <definedName name="b1r">#REF!</definedName>
    <definedName name="b2r" localSheetId="0">'0+7 Buckets income ladder'!$W$7</definedName>
    <definedName name="b2r">#REF!</definedName>
    <definedName name="b3r" localSheetId="0">'0+7 Buckets income ladder'!$AB$7</definedName>
    <definedName name="b3r">#REF!</definedName>
    <definedName name="b4r" localSheetId="0">'0+7 Buckets income ladder'!$AG$7</definedName>
    <definedName name="b4r">#REF!</definedName>
    <definedName name="b5r" localSheetId="0">'0+7 Buckets income ladder'!$AL$7</definedName>
    <definedName name="b5r">#REF!</definedName>
    <definedName name="b6r" localSheetId="0">'0+7 Buckets income ladder'!$AQ$7</definedName>
    <definedName name="b6r">#REF!</definedName>
    <definedName name="Choice" localSheetId="0">'0+7 Buckets income ladder'!#REF!</definedName>
    <definedName name="Choice">'Single Bucket Income Ladder'!$B$11</definedName>
    <definedName name="int" localSheetId="0">'0+7 Buckets income ladder'!$M$4</definedName>
    <definedName name="int">'Single Bucket Income Ladder'!$B$9</definedName>
    <definedName name="int2b" localSheetId="0">'0+7 Buckets income ladder'!$R$4</definedName>
    <definedName name="int2b">#REF!</definedName>
    <definedName name="int3b" localSheetId="0">'0+7 Buckets income ladder'!$W$4</definedName>
    <definedName name="int3b">#REF!</definedName>
    <definedName name="int4b" localSheetId="0">'0+7 Buckets income ladder'!$AB$4</definedName>
    <definedName name="int4b">#REF!</definedName>
    <definedName name="int5b" localSheetId="0">'0+7 Buckets income ladder'!$AG$4</definedName>
    <definedName name="int5b">#REF!</definedName>
    <definedName name="int6b" localSheetId="0">'0+7 Buckets income ladder'!$AL$4</definedName>
    <definedName name="int6b">#REF!</definedName>
    <definedName name="int7b" localSheetId="0">'0+7 Buckets income ladder'!$AQ$4</definedName>
    <definedName name="int7b">#REF!</definedName>
    <definedName name="k" localSheetId="0">'0+7 Buckets income ladder'!$M$3</definedName>
    <definedName name="k">'Single Bucket Income Ladder'!$B$5</definedName>
    <definedName name="k2b" localSheetId="0">'0+7 Buckets income ladder'!$R$3</definedName>
    <definedName name="k2b">#REF!</definedName>
    <definedName name="k3b" localSheetId="0">'0+7 Buckets income ladder'!$W$3</definedName>
    <definedName name="k3b">#REF!</definedName>
    <definedName name="k4b" localSheetId="0">'0+7 Buckets income ladder'!$AB$3</definedName>
    <definedName name="k4b">#REF!</definedName>
    <definedName name="k5b" localSheetId="0">'0+7 Buckets income ladder'!$AG$3</definedName>
    <definedName name="k5b">#REF!</definedName>
    <definedName name="k6b" localSheetId="0">'0+7 Buckets income ladder'!$AL$3</definedName>
    <definedName name="k6b">#REF!</definedName>
    <definedName name="k7b" localSheetId="0">'0+7 Buckets income ladder'!$AQ$3</definedName>
    <definedName name="k7b">#REF!</definedName>
    <definedName name="rinf" localSheetId="0">'0+7 Buckets income ladder'!$B$10</definedName>
    <definedName name="rinf">'Single Bucket Income Ladder'!$B$6</definedName>
    <definedName name="sdsdsd">#REF!</definedName>
    <definedName name="time" localSheetId="0">'0+7 Buckets income ladder'!$B$11</definedName>
    <definedName name="time">#REF!</definedName>
  </definedNames>
  <calcPr calcId="125725"/>
</workbook>
</file>

<file path=xl/calcChain.xml><?xml version="1.0" encoding="utf-8"?>
<calcChain xmlns="http://schemas.openxmlformats.org/spreadsheetml/2006/main">
  <c r="C25" i="8"/>
  <c r="K10"/>
  <c r="BA7"/>
  <c r="AV7"/>
  <c r="AQ7"/>
  <c r="AL7"/>
  <c r="AG7"/>
  <c r="AB7"/>
  <c r="W7"/>
  <c r="R7"/>
  <c r="BA4"/>
  <c r="AV4"/>
  <c r="AQ4"/>
  <c r="AL4"/>
  <c r="AG4"/>
  <c r="AB4"/>
  <c r="W4"/>
  <c r="R4"/>
  <c r="M4"/>
  <c r="F6" l="1"/>
  <c r="L10" s="1"/>
  <c r="M10" s="1"/>
  <c r="A24" l="1"/>
  <c r="A25"/>
  <c r="M3"/>
  <c r="J11" l="1"/>
  <c r="J12" l="1"/>
  <c r="K11"/>
  <c r="L11"/>
  <c r="M11" s="1"/>
  <c r="J13" l="1"/>
  <c r="K12"/>
  <c r="L12"/>
  <c r="M12" s="1"/>
  <c r="J14" l="1"/>
  <c r="K13"/>
  <c r="L13"/>
  <c r="M13" s="1"/>
  <c r="J15" l="1"/>
  <c r="K14"/>
  <c r="L14"/>
  <c r="M14" s="1"/>
  <c r="M15" l="1"/>
  <c r="K15"/>
  <c r="L15"/>
  <c r="J16"/>
  <c r="K16" l="1"/>
  <c r="J17"/>
  <c r="L16"/>
  <c r="M16"/>
  <c r="M17" l="1"/>
  <c r="K17"/>
  <c r="L17"/>
  <c r="J18"/>
  <c r="K18" l="1"/>
  <c r="J19"/>
  <c r="L18"/>
  <c r="M18"/>
  <c r="M19" l="1"/>
  <c r="K19"/>
  <c r="J20"/>
  <c r="L19"/>
  <c r="K20" l="1"/>
  <c r="J21"/>
  <c r="L20"/>
  <c r="M20"/>
  <c r="M21" l="1"/>
  <c r="K21"/>
  <c r="L21"/>
  <c r="J22"/>
  <c r="K22" l="1"/>
  <c r="J23"/>
  <c r="L22"/>
  <c r="M22"/>
  <c r="M23" l="1"/>
  <c r="K23"/>
  <c r="L23"/>
  <c r="J24"/>
  <c r="K24" l="1"/>
  <c r="L24"/>
  <c r="J25"/>
  <c r="M24"/>
  <c r="L25" l="1"/>
  <c r="M25"/>
  <c r="K25"/>
  <c r="J26"/>
  <c r="K26" l="1"/>
  <c r="L26"/>
  <c r="M26"/>
  <c r="J27"/>
  <c r="K27" l="1"/>
  <c r="L27"/>
  <c r="M27"/>
  <c r="J28"/>
  <c r="K28" l="1"/>
  <c r="L28"/>
  <c r="M28"/>
  <c r="J29"/>
  <c r="K29" l="1"/>
  <c r="L29"/>
  <c r="M29"/>
  <c r="J30"/>
  <c r="K30" l="1"/>
  <c r="L30"/>
  <c r="M30"/>
  <c r="J31"/>
  <c r="K31" l="1"/>
  <c r="L31"/>
  <c r="M31"/>
  <c r="J32"/>
  <c r="K32" l="1"/>
  <c r="L32"/>
  <c r="M32"/>
  <c r="J33"/>
  <c r="K33" l="1"/>
  <c r="L33"/>
  <c r="M33"/>
  <c r="J34"/>
  <c r="K34" l="1"/>
  <c r="L34"/>
  <c r="M34"/>
  <c r="J35"/>
  <c r="K35" l="1"/>
  <c r="L35"/>
  <c r="M35"/>
  <c r="J36"/>
  <c r="K36" l="1"/>
  <c r="L36"/>
  <c r="M36"/>
  <c r="J37"/>
  <c r="K37" l="1"/>
  <c r="L37"/>
  <c r="M37"/>
  <c r="J38"/>
  <c r="K38" l="1"/>
  <c r="L38"/>
  <c r="M38"/>
  <c r="J39"/>
  <c r="K39" l="1"/>
  <c r="L39"/>
  <c r="M39"/>
  <c r="M5" s="1"/>
  <c r="P10" l="1"/>
  <c r="R3"/>
  <c r="E16"/>
  <c r="M6"/>
  <c r="O11" l="1"/>
  <c r="Q10"/>
  <c r="R10" s="1"/>
  <c r="G16"/>
  <c r="O12" l="1"/>
  <c r="P11"/>
  <c r="Q11"/>
  <c r="R11" s="1"/>
  <c r="O13" l="1"/>
  <c r="P12"/>
  <c r="Q12"/>
  <c r="R12" s="1"/>
  <c r="O14" l="1"/>
  <c r="P13"/>
  <c r="Q13"/>
  <c r="R13" s="1"/>
  <c r="O15" l="1"/>
  <c r="P14"/>
  <c r="Q14"/>
  <c r="R14" s="1"/>
  <c r="R15" l="1"/>
  <c r="P15"/>
  <c r="Q15"/>
  <c r="O16"/>
  <c r="P16" l="1"/>
  <c r="O17"/>
  <c r="Q16"/>
  <c r="R16"/>
  <c r="R17" l="1"/>
  <c r="P17"/>
  <c r="Q17"/>
  <c r="O18"/>
  <c r="P18" l="1"/>
  <c r="O19"/>
  <c r="Q18"/>
  <c r="R18"/>
  <c r="R19" l="1"/>
  <c r="P19"/>
  <c r="Q19"/>
  <c r="O20"/>
  <c r="P20" l="1"/>
  <c r="O21"/>
  <c r="Q20"/>
  <c r="R20"/>
  <c r="R21" l="1"/>
  <c r="P21"/>
  <c r="O22"/>
  <c r="Q21"/>
  <c r="P22" l="1"/>
  <c r="O23"/>
  <c r="Q22"/>
  <c r="R22"/>
  <c r="R23" l="1"/>
  <c r="P23"/>
  <c r="Q23"/>
  <c r="O24"/>
  <c r="P24" l="1"/>
  <c r="Q24"/>
  <c r="O25"/>
  <c r="R24"/>
  <c r="Q25" l="1"/>
  <c r="R25"/>
  <c r="P25"/>
  <c r="O26"/>
  <c r="P26" l="1"/>
  <c r="Q26"/>
  <c r="R26"/>
  <c r="O27"/>
  <c r="P27" l="1"/>
  <c r="Q27"/>
  <c r="R27"/>
  <c r="O28"/>
  <c r="P28" l="1"/>
  <c r="Q28"/>
  <c r="R28"/>
  <c r="O29"/>
  <c r="P29" l="1"/>
  <c r="Q29"/>
  <c r="R29"/>
  <c r="O30"/>
  <c r="P30" l="1"/>
  <c r="Q30"/>
  <c r="R30"/>
  <c r="O31"/>
  <c r="P31" l="1"/>
  <c r="Q31"/>
  <c r="R31"/>
  <c r="O32"/>
  <c r="P32" l="1"/>
  <c r="Q32"/>
  <c r="R32"/>
  <c r="O33"/>
  <c r="P33" l="1"/>
  <c r="Q33"/>
  <c r="R33"/>
  <c r="O34"/>
  <c r="P34" l="1"/>
  <c r="Q34"/>
  <c r="R34"/>
  <c r="O35"/>
  <c r="P35" l="1"/>
  <c r="Q35"/>
  <c r="R35"/>
  <c r="O36"/>
  <c r="P36" l="1"/>
  <c r="Q36"/>
  <c r="R36"/>
  <c r="O37"/>
  <c r="P37" l="1"/>
  <c r="Q37"/>
  <c r="R37"/>
  <c r="O38"/>
  <c r="P38" l="1"/>
  <c r="Q38"/>
  <c r="R38"/>
  <c r="O39"/>
  <c r="P39" l="1"/>
  <c r="Q39"/>
  <c r="R39"/>
  <c r="R5" s="1"/>
  <c r="U10" l="1"/>
  <c r="W3"/>
  <c r="R6"/>
  <c r="E17"/>
  <c r="V10" l="1"/>
  <c r="W10" s="1"/>
  <c r="T11"/>
  <c r="G17"/>
  <c r="T12" l="1"/>
  <c r="U11"/>
  <c r="V11"/>
  <c r="W11" s="1"/>
  <c r="T13" l="1"/>
  <c r="U12"/>
  <c r="V12"/>
  <c r="W12" s="1"/>
  <c r="T14" l="1"/>
  <c r="U13"/>
  <c r="V13"/>
  <c r="W13" s="1"/>
  <c r="T15" l="1"/>
  <c r="U14"/>
  <c r="V14"/>
  <c r="W14" s="1"/>
  <c r="W15" l="1"/>
  <c r="U15"/>
  <c r="T16"/>
  <c r="V15"/>
  <c r="U16" l="1"/>
  <c r="T17"/>
  <c r="V16"/>
  <c r="W16"/>
  <c r="W17" l="1"/>
  <c r="U17"/>
  <c r="V17"/>
  <c r="T18"/>
  <c r="U18" l="1"/>
  <c r="T19"/>
  <c r="V18"/>
  <c r="W18"/>
  <c r="W19" l="1"/>
  <c r="U19"/>
  <c r="V19"/>
  <c r="T20"/>
  <c r="U20" l="1"/>
  <c r="T21"/>
  <c r="V20"/>
  <c r="W20"/>
  <c r="W21" l="1"/>
  <c r="U21"/>
  <c r="V21"/>
  <c r="T22"/>
  <c r="U22" l="1"/>
  <c r="T23"/>
  <c r="V22"/>
  <c r="W22"/>
  <c r="W23" l="1"/>
  <c r="U23"/>
  <c r="T24"/>
  <c r="V23"/>
  <c r="U24" l="1"/>
  <c r="V24"/>
  <c r="T25"/>
  <c r="W24"/>
  <c r="V25" l="1"/>
  <c r="W25"/>
  <c r="T26"/>
  <c r="U25"/>
  <c r="U26" l="1"/>
  <c r="V26"/>
  <c r="W26"/>
  <c r="T27"/>
  <c r="U27" l="1"/>
  <c r="V27"/>
  <c r="W27"/>
  <c r="T28"/>
  <c r="U28" l="1"/>
  <c r="V28"/>
  <c r="W28"/>
  <c r="T29"/>
  <c r="U29" l="1"/>
  <c r="V29"/>
  <c r="W29"/>
  <c r="T30"/>
  <c r="U30" l="1"/>
  <c r="V30"/>
  <c r="W30"/>
  <c r="T31"/>
  <c r="U31" l="1"/>
  <c r="V31"/>
  <c r="W31"/>
  <c r="T32"/>
  <c r="U32" l="1"/>
  <c r="V32"/>
  <c r="W32"/>
  <c r="T33"/>
  <c r="U33" l="1"/>
  <c r="V33"/>
  <c r="W33"/>
  <c r="T34"/>
  <c r="U34" l="1"/>
  <c r="V34"/>
  <c r="W34"/>
  <c r="T35"/>
  <c r="U35" l="1"/>
  <c r="V35"/>
  <c r="W35"/>
  <c r="T36"/>
  <c r="U36" l="1"/>
  <c r="V36"/>
  <c r="W36"/>
  <c r="T37"/>
  <c r="U37" l="1"/>
  <c r="V37"/>
  <c r="W37"/>
  <c r="T38"/>
  <c r="U38" l="1"/>
  <c r="V38"/>
  <c r="W38"/>
  <c r="T39"/>
  <c r="U39" l="1"/>
  <c r="V39"/>
  <c r="W39"/>
  <c r="W5" s="1"/>
  <c r="AB3" l="1"/>
  <c r="Z10"/>
  <c r="E18"/>
  <c r="W6"/>
  <c r="Y11" l="1"/>
  <c r="AA10"/>
  <c r="AB10" s="1"/>
  <c r="G18"/>
  <c r="Y12" l="1"/>
  <c r="Z11"/>
  <c r="AA11"/>
  <c r="AB11" s="1"/>
  <c r="Y13" l="1"/>
  <c r="Z12"/>
  <c r="AA12"/>
  <c r="AB12" s="1"/>
  <c r="Y14" l="1"/>
  <c r="Z13"/>
  <c r="AA13"/>
  <c r="AB13" s="1"/>
  <c r="Y15" l="1"/>
  <c r="Z14"/>
  <c r="AA14"/>
  <c r="AB14" s="1"/>
  <c r="AB15" l="1"/>
  <c r="Z15"/>
  <c r="AA15"/>
  <c r="Y16"/>
  <c r="Z16" l="1"/>
  <c r="Y17"/>
  <c r="AA16"/>
  <c r="AB16"/>
  <c r="AB17" l="1"/>
  <c r="Z17"/>
  <c r="Y18"/>
  <c r="AA17"/>
  <c r="Z18" l="1"/>
  <c r="Y19"/>
  <c r="AA18"/>
  <c r="AB18"/>
  <c r="AB19" l="1"/>
  <c r="Z19"/>
  <c r="AA19"/>
  <c r="Y20"/>
  <c r="Z20" l="1"/>
  <c r="Y21"/>
  <c r="AA20"/>
  <c r="AB20"/>
  <c r="AB21" l="1"/>
  <c r="Z21"/>
  <c r="AA21"/>
  <c r="Y22"/>
  <c r="Z22" l="1"/>
  <c r="Y23"/>
  <c r="AA22"/>
  <c r="AB22"/>
  <c r="AB23" l="1"/>
  <c r="Z23"/>
  <c r="AA23"/>
  <c r="Y24"/>
  <c r="Z24" l="1"/>
  <c r="AA24"/>
  <c r="Y25"/>
  <c r="AB24"/>
  <c r="AA25" l="1"/>
  <c r="AB25"/>
  <c r="Z25"/>
  <c r="Y26"/>
  <c r="Z26" l="1"/>
  <c r="AA26"/>
  <c r="AB26"/>
  <c r="Y27"/>
  <c r="Z27" l="1"/>
  <c r="AA27"/>
  <c r="AB27"/>
  <c r="Y28"/>
  <c r="Z28" l="1"/>
  <c r="AA28"/>
  <c r="AB28"/>
  <c r="Y29"/>
  <c r="Z29" l="1"/>
  <c r="AA29"/>
  <c r="AB29"/>
  <c r="Y30"/>
  <c r="Z30" l="1"/>
  <c r="AA30"/>
  <c r="AB30"/>
  <c r="Y31"/>
  <c r="Z31" l="1"/>
  <c r="AA31"/>
  <c r="AB31"/>
  <c r="Y32"/>
  <c r="Z32" l="1"/>
  <c r="AA32"/>
  <c r="AB32"/>
  <c r="Y33"/>
  <c r="Z33" l="1"/>
  <c r="AA33"/>
  <c r="AB33"/>
  <c r="Y34"/>
  <c r="Z34" l="1"/>
  <c r="AA34"/>
  <c r="AB34"/>
  <c r="Y35"/>
  <c r="Z35" l="1"/>
  <c r="AA35"/>
  <c r="AB35"/>
  <c r="Y36"/>
  <c r="Z36" l="1"/>
  <c r="AA36"/>
  <c r="AB36"/>
  <c r="Y37"/>
  <c r="Z37" l="1"/>
  <c r="AA37"/>
  <c r="AB37"/>
  <c r="Y38"/>
  <c r="Z38" l="1"/>
  <c r="AA38"/>
  <c r="AB38"/>
  <c r="Y39"/>
  <c r="Z39" l="1"/>
  <c r="AA39"/>
  <c r="AB39"/>
  <c r="AB5" s="1"/>
  <c r="AG3" l="1"/>
  <c r="AE10"/>
  <c r="E19"/>
  <c r="AB6"/>
  <c r="AD11" l="1"/>
  <c r="AF10"/>
  <c r="AG10" s="1"/>
  <c r="G19"/>
  <c r="AD12" l="1"/>
  <c r="AE11"/>
  <c r="AF11"/>
  <c r="AG11" s="1"/>
  <c r="AD13" l="1"/>
  <c r="AE12"/>
  <c r="AF12"/>
  <c r="AG12" s="1"/>
  <c r="AD14" l="1"/>
  <c r="AE13"/>
  <c r="AF13"/>
  <c r="AG13" s="1"/>
  <c r="AD15" l="1"/>
  <c r="AE14"/>
  <c r="AF14"/>
  <c r="AG14" s="1"/>
  <c r="AG15" l="1"/>
  <c r="AE15"/>
  <c r="AF15"/>
  <c r="AD16"/>
  <c r="AE16" l="1"/>
  <c r="AD17"/>
  <c r="AF16"/>
  <c r="AG16"/>
  <c r="AG17" l="1"/>
  <c r="AE17"/>
  <c r="AF17"/>
  <c r="AD18"/>
  <c r="AE18" l="1"/>
  <c r="AD19"/>
  <c r="AF18"/>
  <c r="AG18"/>
  <c r="AG19" l="1"/>
  <c r="AE19"/>
  <c r="AD20"/>
  <c r="AF19"/>
  <c r="AE20" l="1"/>
  <c r="AD21"/>
  <c r="AF20"/>
  <c r="AG20"/>
  <c r="AG21" l="1"/>
  <c r="AE21"/>
  <c r="AF21"/>
  <c r="AD22"/>
  <c r="AE22" l="1"/>
  <c r="AD23"/>
  <c r="AF22"/>
  <c r="AG22"/>
  <c r="AG23" l="1"/>
  <c r="AE23"/>
  <c r="AF23"/>
  <c r="AD24"/>
  <c r="AE24" l="1"/>
  <c r="AF24"/>
  <c r="AD25"/>
  <c r="AG24"/>
  <c r="AF25" l="1"/>
  <c r="AG25"/>
  <c r="AE25"/>
  <c r="AD26"/>
  <c r="AE26" l="1"/>
  <c r="AF26"/>
  <c r="AG26"/>
  <c r="AD27"/>
  <c r="AE27" l="1"/>
  <c r="AF27"/>
  <c r="AG27"/>
  <c r="AD28"/>
  <c r="AE28" l="1"/>
  <c r="AF28"/>
  <c r="AG28"/>
  <c r="AD29"/>
  <c r="AE29" l="1"/>
  <c r="AF29"/>
  <c r="AG29"/>
  <c r="AD30"/>
  <c r="AE30" l="1"/>
  <c r="AF30"/>
  <c r="AG30"/>
  <c r="AD31"/>
  <c r="AE31" l="1"/>
  <c r="AF31"/>
  <c r="AG31"/>
  <c r="AD32"/>
  <c r="AE32" l="1"/>
  <c r="AF32"/>
  <c r="AG32"/>
  <c r="AD33"/>
  <c r="AE33" l="1"/>
  <c r="AF33"/>
  <c r="AG33"/>
  <c r="AD34"/>
  <c r="AE34" l="1"/>
  <c r="AF34"/>
  <c r="AG34"/>
  <c r="AD35"/>
  <c r="AE35" l="1"/>
  <c r="AF35"/>
  <c r="AG35"/>
  <c r="AD36"/>
  <c r="AE36" l="1"/>
  <c r="AF36"/>
  <c r="AG36"/>
  <c r="AD37"/>
  <c r="AE37" l="1"/>
  <c r="AF37"/>
  <c r="AG37"/>
  <c r="AD38"/>
  <c r="AE38" l="1"/>
  <c r="AF38"/>
  <c r="AG38"/>
  <c r="AD39"/>
  <c r="AE39" l="1"/>
  <c r="AF39"/>
  <c r="AG39"/>
  <c r="AG5" s="1"/>
  <c r="AL3" l="1"/>
  <c r="AJ10"/>
  <c r="E20"/>
  <c r="AG6"/>
  <c r="AI11" l="1"/>
  <c r="AK10"/>
  <c r="AL10" s="1"/>
  <c r="G20"/>
  <c r="AI12" l="1"/>
  <c r="AJ11"/>
  <c r="AK11"/>
  <c r="AL11" s="1"/>
  <c r="AI13" l="1"/>
  <c r="AJ12"/>
  <c r="AK12"/>
  <c r="AL12" s="1"/>
  <c r="AI14" l="1"/>
  <c r="AJ13"/>
  <c r="AK13"/>
  <c r="AL13" s="1"/>
  <c r="AI15" l="1"/>
  <c r="AJ14"/>
  <c r="AK14"/>
  <c r="AL14" s="1"/>
  <c r="AL15" l="1"/>
  <c r="AJ15"/>
  <c r="AK15"/>
  <c r="AI16"/>
  <c r="AJ16" l="1"/>
  <c r="AI17"/>
  <c r="AK16"/>
  <c r="AL16"/>
  <c r="AL17" l="1"/>
  <c r="AJ17"/>
  <c r="AK17"/>
  <c r="AI18"/>
  <c r="AJ18" l="1"/>
  <c r="AI19"/>
  <c r="AK18"/>
  <c r="AL18"/>
  <c r="AL19" l="1"/>
  <c r="AJ19"/>
  <c r="AK19"/>
  <c r="AI20"/>
  <c r="AJ20" l="1"/>
  <c r="AI21"/>
  <c r="AK20"/>
  <c r="AL20"/>
  <c r="AL21" l="1"/>
  <c r="AJ21"/>
  <c r="AI22"/>
  <c r="AK21"/>
  <c r="AJ22" l="1"/>
  <c r="AI23"/>
  <c r="AK22"/>
  <c r="AL22"/>
  <c r="AL23" l="1"/>
  <c r="AJ23"/>
  <c r="AK23"/>
  <c r="AI24"/>
  <c r="AJ24" l="1"/>
  <c r="AK24"/>
  <c r="AI25"/>
  <c r="AL24"/>
  <c r="AK25" l="1"/>
  <c r="AL25"/>
  <c r="AJ25"/>
  <c r="AI26"/>
  <c r="AJ26" l="1"/>
  <c r="AK26"/>
  <c r="AL26"/>
  <c r="AI27"/>
  <c r="AJ27" l="1"/>
  <c r="AK27"/>
  <c r="AL27"/>
  <c r="AI28"/>
  <c r="AJ28" l="1"/>
  <c r="AK28"/>
  <c r="AL28"/>
  <c r="AI29"/>
  <c r="AJ29" l="1"/>
  <c r="AK29"/>
  <c r="AL29"/>
  <c r="AI30"/>
  <c r="AJ30" l="1"/>
  <c r="AK30"/>
  <c r="AL30"/>
  <c r="AI31"/>
  <c r="AJ31" l="1"/>
  <c r="AK31"/>
  <c r="AL31"/>
  <c r="AI32"/>
  <c r="AJ32" l="1"/>
  <c r="AK32"/>
  <c r="AL32"/>
  <c r="AI33"/>
  <c r="AJ33" l="1"/>
  <c r="AK33"/>
  <c r="AL33"/>
  <c r="AI34"/>
  <c r="AJ34" l="1"/>
  <c r="AK34"/>
  <c r="AL34"/>
  <c r="AI35"/>
  <c r="AJ35" l="1"/>
  <c r="AK35"/>
  <c r="AL35"/>
  <c r="AI36"/>
  <c r="AJ36" l="1"/>
  <c r="AK36"/>
  <c r="AL36"/>
  <c r="AI37"/>
  <c r="AJ37" l="1"/>
  <c r="AK37"/>
  <c r="AL37"/>
  <c r="AI38"/>
  <c r="AJ38" l="1"/>
  <c r="AK38"/>
  <c r="AL38"/>
  <c r="AI39"/>
  <c r="AJ39" l="1"/>
  <c r="AK39"/>
  <c r="AL39"/>
  <c r="AL5" s="1"/>
  <c r="AO10" l="1"/>
  <c r="AQ3"/>
  <c r="E21"/>
  <c r="AL6"/>
  <c r="AP10" l="1"/>
  <c r="AQ10" s="1"/>
  <c r="AN11"/>
  <c r="G21"/>
  <c r="AN12" l="1"/>
  <c r="AO11"/>
  <c r="AP11"/>
  <c r="AQ11" s="1"/>
  <c r="AN13" l="1"/>
  <c r="AO12"/>
  <c r="AP12"/>
  <c r="AQ12" s="1"/>
  <c r="AN14" l="1"/>
  <c r="AO13"/>
  <c r="AP13"/>
  <c r="AQ13" s="1"/>
  <c r="AN15" l="1"/>
  <c r="AO14"/>
  <c r="AP14"/>
  <c r="AQ14" s="1"/>
  <c r="AQ15" l="1"/>
  <c r="AO15"/>
  <c r="AN16"/>
  <c r="AP15"/>
  <c r="AO16" l="1"/>
  <c r="AN17"/>
  <c r="AP16"/>
  <c r="AQ16"/>
  <c r="AQ17" l="1"/>
  <c r="AO17"/>
  <c r="AP17"/>
  <c r="AN18"/>
  <c r="AO18" l="1"/>
  <c r="AN19"/>
  <c r="AP18"/>
  <c r="AQ18"/>
  <c r="AQ19" l="1"/>
  <c r="AO19"/>
  <c r="AP19"/>
  <c r="AN20"/>
  <c r="AO20" l="1"/>
  <c r="AN21"/>
  <c r="AP20"/>
  <c r="AQ20"/>
  <c r="AQ21" l="1"/>
  <c r="AO21"/>
  <c r="AP21"/>
  <c r="AN22"/>
  <c r="AO22" l="1"/>
  <c r="AN23"/>
  <c r="AP22"/>
  <c r="AQ22"/>
  <c r="AQ23" l="1"/>
  <c r="AO23"/>
  <c r="AN24"/>
  <c r="AP23"/>
  <c r="AO24" l="1"/>
  <c r="AP24"/>
  <c r="AN25"/>
  <c r="AQ24"/>
  <c r="AP25" l="1"/>
  <c r="AQ25"/>
  <c r="AN26"/>
  <c r="AO25"/>
  <c r="AO26" l="1"/>
  <c r="AP26"/>
  <c r="AQ26"/>
  <c r="AN27"/>
  <c r="AO27" l="1"/>
  <c r="AP27"/>
  <c r="AQ27"/>
  <c r="AN28"/>
  <c r="AO28" l="1"/>
  <c r="AP28"/>
  <c r="AQ28"/>
  <c r="AN29"/>
  <c r="AO29" l="1"/>
  <c r="AP29"/>
  <c r="AQ29"/>
  <c r="AN30"/>
  <c r="AO30" l="1"/>
  <c r="AP30"/>
  <c r="AQ30"/>
  <c r="AN31"/>
  <c r="AO31" l="1"/>
  <c r="AP31"/>
  <c r="AQ31"/>
  <c r="AN32"/>
  <c r="AO32" l="1"/>
  <c r="AP32"/>
  <c r="AQ32"/>
  <c r="AN33"/>
  <c r="AO33" l="1"/>
  <c r="AP33"/>
  <c r="AQ33"/>
  <c r="AN34"/>
  <c r="AO34" l="1"/>
  <c r="AP34"/>
  <c r="AQ34"/>
  <c r="AN35"/>
  <c r="AO35" l="1"/>
  <c r="AP35"/>
  <c r="AQ35"/>
  <c r="AN36"/>
  <c r="AO36" l="1"/>
  <c r="AP36"/>
  <c r="AQ36"/>
  <c r="AN37"/>
  <c r="AO37" l="1"/>
  <c r="AP37"/>
  <c r="AQ37"/>
  <c r="AN38"/>
  <c r="AO38" l="1"/>
  <c r="AP38"/>
  <c r="AQ38"/>
  <c r="AN39"/>
  <c r="AO39" l="1"/>
  <c r="AP39"/>
  <c r="AQ39"/>
  <c r="AQ5" s="1"/>
  <c r="AV3" l="1"/>
  <c r="AT10"/>
  <c r="E22"/>
  <c r="AQ6"/>
  <c r="AS11" l="1"/>
  <c r="AU10"/>
  <c r="AV10" s="1"/>
  <c r="G22"/>
  <c r="AS12" l="1"/>
  <c r="AT11"/>
  <c r="AU11"/>
  <c r="AV11" s="1"/>
  <c r="AS13" l="1"/>
  <c r="AT12"/>
  <c r="AU12"/>
  <c r="AV12" s="1"/>
  <c r="AS14" l="1"/>
  <c r="AT13"/>
  <c r="AU13"/>
  <c r="AV13" s="1"/>
  <c r="AS15" l="1"/>
  <c r="AT14"/>
  <c r="AU14"/>
  <c r="AV14" s="1"/>
  <c r="AV15" l="1"/>
  <c r="AT15"/>
  <c r="AU15"/>
  <c r="AS16"/>
  <c r="AT16" l="1"/>
  <c r="AS17"/>
  <c r="AU16"/>
  <c r="AV16"/>
  <c r="AV17" l="1"/>
  <c r="AT17"/>
  <c r="AS18"/>
  <c r="AU17"/>
  <c r="AT18" l="1"/>
  <c r="AS19"/>
  <c r="AU18"/>
  <c r="AV18"/>
  <c r="AV19" l="1"/>
  <c r="AT19"/>
  <c r="AU19"/>
  <c r="AS20"/>
  <c r="AT20" l="1"/>
  <c r="AS21"/>
  <c r="AU20"/>
  <c r="AV20"/>
  <c r="AV21" l="1"/>
  <c r="AT21"/>
  <c r="AU21"/>
  <c r="AS22"/>
  <c r="AT22" l="1"/>
  <c r="AS23"/>
  <c r="AU22"/>
  <c r="AV22"/>
  <c r="AV23" l="1"/>
  <c r="AT23"/>
  <c r="AU23"/>
  <c r="AS24"/>
  <c r="AT24" l="1"/>
  <c r="AU24"/>
  <c r="AS25"/>
  <c r="AV24"/>
  <c r="AU25" l="1"/>
  <c r="AV25"/>
  <c r="AT25"/>
  <c r="AS26"/>
  <c r="AT26" l="1"/>
  <c r="AU26"/>
  <c r="AV26"/>
  <c r="AS27"/>
  <c r="AT27" l="1"/>
  <c r="AU27"/>
  <c r="AV27"/>
  <c r="AS28"/>
  <c r="AT28" l="1"/>
  <c r="AU28"/>
  <c r="AV28"/>
  <c r="AS29"/>
  <c r="AT29" l="1"/>
  <c r="AU29"/>
  <c r="AV29"/>
  <c r="AS30"/>
  <c r="AT30" l="1"/>
  <c r="AU30"/>
  <c r="AV30"/>
  <c r="AS31"/>
  <c r="AT31" l="1"/>
  <c r="AU31"/>
  <c r="AV31"/>
  <c r="AS32"/>
  <c r="AT32" l="1"/>
  <c r="AU32"/>
  <c r="AV32"/>
  <c r="AS33"/>
  <c r="AT33" l="1"/>
  <c r="AU33"/>
  <c r="AV33"/>
  <c r="AS34"/>
  <c r="AT34" l="1"/>
  <c r="AU34"/>
  <c r="AV34"/>
  <c r="AS35"/>
  <c r="AT35" l="1"/>
  <c r="AU35"/>
  <c r="AV35"/>
  <c r="AS36"/>
  <c r="AT36" l="1"/>
  <c r="AU36"/>
  <c r="AV36"/>
  <c r="AS37"/>
  <c r="AT37" l="1"/>
  <c r="AU37"/>
  <c r="AV37"/>
  <c r="AS38"/>
  <c r="AT38" l="1"/>
  <c r="AU38"/>
  <c r="AV38"/>
  <c r="AS39"/>
  <c r="AT39" l="1"/>
  <c r="AU39"/>
  <c r="AV39"/>
  <c r="AV5" s="1"/>
  <c r="E23" l="1"/>
  <c r="AV6"/>
  <c r="BA3"/>
  <c r="AY10"/>
  <c r="AX11" l="1"/>
  <c r="AZ10"/>
  <c r="BA10" s="1"/>
  <c r="C26"/>
  <c r="G23"/>
  <c r="AX12" l="1"/>
  <c r="AY11"/>
  <c r="AZ11"/>
  <c r="BA11" s="1"/>
  <c r="AX13" l="1"/>
  <c r="AY12"/>
  <c r="AZ12"/>
  <c r="BA12" s="1"/>
  <c r="AX14" l="1"/>
  <c r="AY13"/>
  <c r="AZ13"/>
  <c r="BA13" s="1"/>
  <c r="BA14" l="1"/>
  <c r="AX15"/>
  <c r="AY14"/>
  <c r="AZ14"/>
  <c r="BA15" l="1"/>
  <c r="AY15"/>
  <c r="AZ15"/>
  <c r="AX16"/>
  <c r="AY16" l="1"/>
  <c r="AX17"/>
  <c r="AZ16"/>
  <c r="BA16"/>
  <c r="BA17" l="1"/>
  <c r="AY17"/>
  <c r="AZ17"/>
  <c r="AX18"/>
  <c r="AY18" l="1"/>
  <c r="AX19"/>
  <c r="AZ18"/>
  <c r="BA18"/>
  <c r="BA19" l="1"/>
  <c r="AY19"/>
  <c r="AX20"/>
  <c r="AZ19"/>
  <c r="AY20" l="1"/>
  <c r="AX21"/>
  <c r="AZ20"/>
  <c r="BA20"/>
  <c r="BA21" l="1"/>
  <c r="AY21"/>
  <c r="AZ21"/>
  <c r="AX22"/>
  <c r="AY22" l="1"/>
  <c r="AX23"/>
  <c r="AZ22"/>
  <c r="BA22"/>
  <c r="BA23" l="1"/>
  <c r="AY23"/>
  <c r="AZ23"/>
  <c r="AX24"/>
  <c r="AY24" l="1"/>
  <c r="AZ24"/>
  <c r="AX25"/>
  <c r="BA24"/>
  <c r="AZ25" l="1"/>
  <c r="BA25"/>
  <c r="AY25"/>
  <c r="AX26"/>
  <c r="AY26" l="1"/>
  <c r="AZ26"/>
  <c r="BA26"/>
  <c r="AX27"/>
  <c r="AY27" l="1"/>
  <c r="AZ27"/>
  <c r="BA27"/>
  <c r="AX28"/>
  <c r="AY28" l="1"/>
  <c r="AZ28"/>
  <c r="BA28"/>
  <c r="AX29"/>
  <c r="AY29" l="1"/>
  <c r="AZ29"/>
  <c r="BA29"/>
  <c r="AX30"/>
  <c r="AY30" l="1"/>
  <c r="AZ30"/>
  <c r="BA30"/>
  <c r="AX31"/>
  <c r="AY31" l="1"/>
  <c r="AZ31"/>
  <c r="BA31"/>
  <c r="AX32"/>
  <c r="AY32" l="1"/>
  <c r="AZ32"/>
  <c r="BA32"/>
  <c r="AX33"/>
  <c r="AY33" l="1"/>
  <c r="AZ33"/>
  <c r="BA33"/>
  <c r="AX34"/>
  <c r="AY34" l="1"/>
  <c r="AZ34"/>
  <c r="BA34"/>
  <c r="AX35"/>
  <c r="AY35" l="1"/>
  <c r="AZ35"/>
  <c r="BA35"/>
  <c r="AX36"/>
  <c r="AY36" l="1"/>
  <c r="AZ36"/>
  <c r="BA36"/>
  <c r="AX37"/>
  <c r="AY37" l="1"/>
  <c r="AZ37"/>
  <c r="BA37"/>
  <c r="AX38"/>
  <c r="AY38" l="1"/>
  <c r="AZ38"/>
  <c r="BA38"/>
  <c r="AX39"/>
  <c r="AY39" l="1"/>
  <c r="AZ39"/>
  <c r="BA39"/>
  <c r="BA5" s="1"/>
  <c r="BA6" s="1"/>
  <c r="G24" l="1"/>
  <c r="G25" s="1"/>
  <c r="F9"/>
  <c r="B7" i="1" l="1"/>
  <c r="F8" s="1"/>
  <c r="D8"/>
  <c r="D9" s="1"/>
  <c r="H1"/>
  <c r="E8"/>
  <c r="D10" l="1"/>
  <c r="E11" s="1"/>
  <c r="E10"/>
  <c r="E9"/>
  <c r="G8"/>
  <c r="F9"/>
  <c r="G9" s="1"/>
  <c r="D11" l="1"/>
  <c r="D12" s="1"/>
  <c r="F10"/>
  <c r="G10" s="1"/>
  <c r="E12" l="1"/>
  <c r="F11"/>
  <c r="G11" s="1"/>
  <c r="F12"/>
  <c r="G12" s="1"/>
  <c r="D13"/>
  <c r="E13"/>
  <c r="F13"/>
  <c r="G13" s="1"/>
  <c r="D14" l="1"/>
  <c r="E14"/>
  <c r="G14"/>
  <c r="F14"/>
  <c r="F15" l="1"/>
  <c r="D15"/>
  <c r="E15"/>
  <c r="G15"/>
  <c r="F16" l="1"/>
  <c r="G16" s="1"/>
  <c r="D16"/>
  <c r="E16"/>
  <c r="D17" l="1"/>
  <c r="E17"/>
  <c r="F17"/>
  <c r="G17" s="1"/>
  <c r="D18" l="1"/>
  <c r="E18"/>
  <c r="F18"/>
  <c r="G18" s="1"/>
  <c r="F19" l="1"/>
  <c r="G19" s="1"/>
  <c r="D19"/>
  <c r="E19"/>
  <c r="F20" l="1"/>
  <c r="G20" s="1"/>
  <c r="D20"/>
  <c r="E20"/>
  <c r="D21" l="1"/>
  <c r="E21"/>
  <c r="F21"/>
  <c r="G21" s="1"/>
  <c r="D22" l="1"/>
  <c r="E22"/>
  <c r="F22"/>
  <c r="G22" s="1"/>
  <c r="F23" l="1"/>
  <c r="G23" s="1"/>
  <c r="D23"/>
  <c r="E23"/>
  <c r="F24" l="1"/>
  <c r="G24" s="1"/>
  <c r="D24"/>
  <c r="E24"/>
  <c r="D25" l="1"/>
  <c r="E25"/>
  <c r="F25"/>
  <c r="G25" s="1"/>
  <c r="D26" l="1"/>
  <c r="E26"/>
  <c r="F26"/>
  <c r="G26" s="1"/>
  <c r="F27" l="1"/>
  <c r="G27" s="1"/>
  <c r="D27"/>
  <c r="E27"/>
  <c r="F28" l="1"/>
  <c r="G28" s="1"/>
  <c r="D28"/>
  <c r="E28"/>
  <c r="D29" l="1"/>
  <c r="E29"/>
  <c r="F29"/>
  <c r="G29" s="1"/>
  <c r="D30" l="1"/>
  <c r="E30"/>
  <c r="F30"/>
  <c r="G30" s="1"/>
  <c r="F31" l="1"/>
  <c r="G31" s="1"/>
  <c r="D31"/>
  <c r="E31"/>
  <c r="F32" l="1"/>
  <c r="G32" s="1"/>
  <c r="D32"/>
  <c r="E32"/>
  <c r="D33" l="1"/>
  <c r="E33"/>
  <c r="F33"/>
  <c r="G33" s="1"/>
  <c r="D34" l="1"/>
  <c r="E34"/>
  <c r="F34"/>
  <c r="G34" s="1"/>
  <c r="F35" l="1"/>
  <c r="D35"/>
  <c r="E35"/>
  <c r="G35"/>
  <c r="F36" l="1"/>
  <c r="G36" s="1"/>
  <c r="D36"/>
  <c r="E36"/>
  <c r="E37" l="1"/>
  <c r="F37"/>
  <c r="G37" s="1"/>
  <c r="B14" s="1"/>
  <c r="H3" s="1"/>
  <c r="H4" s="1"/>
</calcChain>
</file>

<file path=xl/sharedStrings.xml><?xml version="1.0" encoding="utf-8"?>
<sst xmlns="http://schemas.openxmlformats.org/spreadsheetml/2006/main" count="162" uniqueCount="79">
  <si>
    <t>Yes</t>
  </si>
  <si>
    <t>No</t>
  </si>
  <si>
    <t>Annual</t>
  </si>
  <si>
    <t>Expenses</t>
  </si>
  <si>
    <t>inflation prior goal due date</t>
  </si>
  <si>
    <t>inflation after start of goal</t>
  </si>
  <si>
    <t>Income needed in first year of goal</t>
  </si>
  <si>
    <r>
      <t xml:space="preserve">Income Ladder Calculation </t>
    </r>
    <r>
      <rPr>
        <sz val="11"/>
        <color theme="1"/>
        <rFont val="Calibri"/>
        <family val="2"/>
        <scheme val="minor"/>
      </rPr>
      <t>(fill only the green cells)</t>
    </r>
  </si>
  <si>
    <t>Want to use different rates each year? Choose Yes</t>
  </si>
  <si>
    <t>Enter the interest rates in column G (green cells)</t>
  </si>
  <si>
    <t>Years</t>
  </si>
  <si>
    <t>Current annual expenses OR current cost</t>
  </si>
  <si>
    <t>required</t>
  </si>
  <si>
    <t>investment</t>
  </si>
  <si>
    <t xml:space="preserve">For first 12 months of retirment you use cash. </t>
  </si>
  <si>
    <t>The first FD matures after 1 year and takes care of next 12 months expenses</t>
  </si>
  <si>
    <t>These are the amounts you need to lock-in fixed income instruments</t>
  </si>
  <si>
    <t>The corresponding durations are provided in the Column 'D' (Years)</t>
  </si>
  <si>
    <t>The second FD matures after 2 years and takes care of next 12 months expenses</t>
  </si>
  <si>
    <t>Total copus required</t>
  </si>
  <si>
    <t>Time to goal (retirement or others)*</t>
  </si>
  <si>
    <t>* Choose zero if requirement is immediate</t>
  </si>
  <si>
    <t>Post-tax return to be used in the ladder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</si>
  <si>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</si>
  <si>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</si>
  <si>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</si>
  <si>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</si>
  <si>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</si>
  <si>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</si>
  <si>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</si>
  <si>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</si>
  <si>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</si>
  <si>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</si>
  <si>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</si>
  <si>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for bucket 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</si>
  <si>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</si>
  <si>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</si>
  <si>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</si>
  <si>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</si>
  <si>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</si>
  <si>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</si>
  <si>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</si>
  <si>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</si>
  <si>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</si>
  <si>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</si>
  <si>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</si>
  <si>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</si>
  <si>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</si>
  <si>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</si>
  <si>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</si>
  <si>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</si>
  <si>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</si>
  <si>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</si>
  <si>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</si>
  <si>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a return will entail risk which may might wipe our the lump sum. So caution is advised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</si>
  <si>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</si>
  <si>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</si>
  <si>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</si>
  <si>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</si>
  <si>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</si>
  <si>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</si>
  <si>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</si>
  <si>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</si>
  <si>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</si>
  <si>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</si>
  <si>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</si>
  <si>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Years income needed (max 30)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</si>
  <si>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</si>
  <si>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</si>
  <si>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</si>
  <si>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</si>
  <si>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</si>
  <si>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</si>
  <si>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In this sheet you can divide a given period over which you need inflation protected income into 7 buckets. For a give rate of return of each bucket</t>
  </si>
  <si>
    <t>BUCKET 7</t>
  </si>
  <si>
    <t>BUCKET 8</t>
  </si>
  <si>
    <t>the other sheet. Contact me if you have any questions: freefincal@gmail.com</t>
  </si>
  <si>
    <t>inflation after retirement</t>
  </si>
  <si>
    <t>Actual total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</si>
</sst>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/>
    <xf numFmtId="1" fontId="2" fillId="6" borderId="1" xfId="1" applyNumberFormat="1" applyFont="1" applyFill="1" applyBorder="1" applyAlignment="1">
      <alignment horizontal="center"/>
    </xf>
    <xf numFmtId="0" fontId="0" fillId="7" borderId="0" xfId="0" applyFill="1"/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164" fontId="0" fillId="8" borderId="1" xfId="1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3" fontId="0" fillId="5" borderId="0" xfId="0" applyNumberForma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/>
    <xf numFmtId="1" fontId="2" fillId="0" borderId="1" xfId="0" applyNumberFormat="1" applyFont="1" applyBorder="1" applyAlignment="1">
      <alignment horizontal="center"/>
    </xf>
    <xf numFmtId="9" fontId="0" fillId="5" borderId="0" xfId="0" applyNumberFormat="1" applyFill="1" applyBorder="1"/>
    <xf numFmtId="3" fontId="0" fillId="5" borderId="0" xfId="0" applyNumberForma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0" fillId="5" borderId="0" xfId="0" applyFill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9" borderId="18" xfId="0" applyFont="1" applyFill="1" applyBorder="1"/>
    <xf numFmtId="165" fontId="2" fillId="5" borderId="1" xfId="0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164" fontId="0" fillId="8" borderId="6" xfId="1" applyNumberFormat="1" applyFont="1" applyFill="1" applyBorder="1" applyAlignment="1">
      <alignment horizontal="center"/>
    </xf>
    <xf numFmtId="0" fontId="0" fillId="0" borderId="28" xfId="0" applyFill="1" applyBorder="1"/>
    <xf numFmtId="0" fontId="2" fillId="2" borderId="21" xfId="0" applyFont="1" applyFill="1" applyBorder="1"/>
    <xf numFmtId="0" fontId="2" fillId="2" borderId="26" xfId="0" applyFont="1" applyFill="1" applyBorder="1"/>
    <xf numFmtId="0" fontId="0" fillId="5" borderId="0" xfId="0" applyFont="1" applyFill="1"/>
    <xf numFmtId="0" fontId="0" fillId="5" borderId="1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 applyAlignment="1">
      <alignment horizontal="center"/>
    </xf>
    <xf numFmtId="0" fontId="0" fillId="9" borderId="17" xfId="0" applyFont="1" applyFill="1" applyBorder="1"/>
    <xf numFmtId="0" fontId="0" fillId="5" borderId="0" xfId="0" applyFont="1" applyFill="1" applyBorder="1" applyAlignment="1">
      <alignment horizontal="center"/>
    </xf>
    <xf numFmtId="0" fontId="0" fillId="9" borderId="18" xfId="0" applyFont="1" applyFill="1" applyBorder="1"/>
    <xf numFmtId="0" fontId="0" fillId="5" borderId="22" xfId="0" applyFont="1" applyFill="1" applyBorder="1"/>
    <xf numFmtId="0" fontId="0" fillId="5" borderId="0" xfId="0" applyFont="1" applyFill="1" applyAlignment="1">
      <alignment horizontal="center" vertical="center"/>
    </xf>
    <xf numFmtId="0" fontId="0" fillId="7" borderId="0" xfId="0" applyFont="1" applyFill="1"/>
    <xf numFmtId="0" fontId="0" fillId="0" borderId="0" xfId="0" applyFont="1"/>
    <xf numFmtId="0" fontId="0" fillId="0" borderId="5" xfId="0" applyFont="1" applyBorder="1"/>
    <xf numFmtId="0" fontId="0" fillId="8" borderId="6" xfId="0" applyFont="1" applyFill="1" applyBorder="1" applyAlignment="1">
      <alignment horizontal="center"/>
    </xf>
    <xf numFmtId="0" fontId="0" fillId="7" borderId="22" xfId="0" applyFont="1" applyFill="1" applyBorder="1"/>
    <xf numFmtId="0" fontId="0" fillId="0" borderId="3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7" borderId="0" xfId="0" applyFont="1" applyFill="1" applyBorder="1"/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5" borderId="5" xfId="0" applyFont="1" applyFill="1" applyBorder="1"/>
    <xf numFmtId="0" fontId="0" fillId="5" borderId="6" xfId="0" applyFont="1" applyFill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5" borderId="1" xfId="0" applyFont="1" applyFill="1" applyBorder="1"/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9" xfId="0" applyFont="1" applyFill="1" applyBorder="1"/>
    <xf numFmtId="0" fontId="0" fillId="5" borderId="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/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7" borderId="19" xfId="0" applyFont="1" applyFill="1" applyBorder="1"/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9" borderId="25" xfId="0" applyFont="1" applyFill="1" applyBorder="1"/>
    <xf numFmtId="0" fontId="0" fillId="9" borderId="17" xfId="0" applyFill="1" applyBorder="1"/>
    <xf numFmtId="0" fontId="0" fillId="5" borderId="0" xfId="0" applyFill="1" applyAlignment="1">
      <alignment horizontal="left"/>
    </xf>
    <xf numFmtId="0" fontId="2" fillId="0" borderId="24" xfId="0" applyFont="1" applyBorder="1"/>
    <xf numFmtId="0" fontId="0" fillId="0" borderId="25" xfId="0" applyFont="1" applyBorder="1" applyAlignment="1">
      <alignment horizontal="center"/>
    </xf>
    <xf numFmtId="0" fontId="0" fillId="5" borderId="21" xfId="0" applyFill="1" applyBorder="1"/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/>
    <xf numFmtId="0" fontId="0" fillId="5" borderId="24" xfId="0" applyFill="1" applyBorder="1"/>
    <xf numFmtId="0" fontId="0" fillId="5" borderId="25" xfId="0" applyFont="1" applyFill="1" applyBorder="1"/>
    <xf numFmtId="0" fontId="0" fillId="5" borderId="26" xfId="0" applyFill="1" applyBorder="1"/>
    <xf numFmtId="0" fontId="0" fillId="5" borderId="19" xfId="0" applyFont="1" applyFill="1" applyBorder="1" applyAlignment="1">
      <alignment horizontal="center"/>
    </xf>
    <xf numFmtId="0" fontId="0" fillId="5" borderId="19" xfId="0" applyFont="1" applyFill="1" applyBorder="1"/>
    <xf numFmtId="0" fontId="0" fillId="5" borderId="27" xfId="0" applyFont="1" applyFill="1" applyBorder="1"/>
    <xf numFmtId="0" fontId="0" fillId="5" borderId="11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center"/>
    </xf>
    <xf numFmtId="1" fontId="5" fillId="5" borderId="9" xfId="1" applyNumberFormat="1" applyFont="1" applyFill="1" applyBorder="1" applyAlignment="1">
      <alignment horizontal="center"/>
    </xf>
    <xf numFmtId="0" fontId="0" fillId="0" borderId="5" xfId="0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10" fontId="0" fillId="8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left"/>
    </xf>
    <xf numFmtId="0" fontId="3" fillId="5" borderId="0" xfId="0" applyFont="1" applyFill="1"/>
    <xf numFmtId="10" fontId="0" fillId="8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center"/>
    </xf>
    <xf numFmtId="3" fontId="0" fillId="8" borderId="6" xfId="0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00FF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27</xdr:row>
      <xdr:rowOff>9526</xdr:rowOff>
    </xdr:from>
    <xdr:to>
      <xdr:col>6</xdr:col>
      <xdr:colOff>180974</xdr:colOff>
      <xdr:row>29</xdr:row>
      <xdr:rowOff>104776</xdr:rowOff>
    </xdr:to>
    <xdr:cxnSp macro="">
      <xdr:nvCxnSpPr>
        <xdr:cNvPr id="2" name="Straight Arrow Connector 1"/>
        <xdr:cNvCxnSpPr/>
      </xdr:nvCxnSpPr>
      <xdr:spPr>
        <a:xfrm rot="5400000" flipH="1" flipV="1">
          <a:off x="8025764" y="5008246"/>
          <a:ext cx="461010" cy="430530"/>
        </a:xfrm>
        <a:prstGeom prst="straightConnector1">
          <a:avLst/>
        </a:prstGeom>
        <a:ln>
          <a:solidFill>
            <a:srgbClr val="0033CC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952501</xdr:colOff>
      <xdr:row>25</xdr:row>
      <xdr:rowOff>66675</xdr:rowOff>
    </xdr:from>
    <xdr:to>
      <xdr:col>4</xdr:col>
      <xdr:colOff>1152526</xdr:colOff>
      <xdr:row>27</xdr:row>
      <xdr:rowOff>95250</xdr:rowOff>
    </xdr:to>
    <xdr:cxnSp macro="">
      <xdr:nvCxnSpPr>
        <xdr:cNvPr id="3" name="Straight Arrow Connector 2"/>
        <xdr:cNvCxnSpPr/>
      </xdr:nvCxnSpPr>
      <xdr:spPr>
        <a:xfrm rot="16200000" flipV="1">
          <a:off x="6517006" y="4781550"/>
          <a:ext cx="394335" cy="20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4" name="Straight Arrow Connector 3"/>
        <xdr:cNvCxnSpPr/>
      </xdr:nvCxnSpPr>
      <xdr:spPr>
        <a:xfrm flipV="1">
          <a:off x="6993255" y="1943100"/>
          <a:ext cx="9144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-retirement-track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tracking"/>
      <sheetName val="0+7 Buckets income ladder"/>
      <sheetName val="Contribution schedule"/>
    </sheetNames>
    <sheetDataSet>
      <sheetData sheetId="0">
        <row r="6">
          <cell r="B6">
            <v>0.09</v>
          </cell>
        </row>
      </sheetData>
      <sheetData sheetId="1">
        <row r="4">
          <cell r="C4">
            <v>30000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8"/>
  <sheetViews>
    <sheetView tabSelected="1" topLeftCell="A2" zoomScale="80" zoomScaleNormal="80" workbookViewId="0">
      <selection activeCell="C16" sqref="C16"/>
    </sheetView>
  </sheetViews>
  <sheetFormatPr defaultRowHeight="14.4"/>
  <cols>
    <col min="1" max="1" width="47.21875" style="61" customWidth="1"/>
    <col min="2" max="2" width="8.88671875" style="87" bestFit="1" customWidth="1"/>
    <col min="3" max="3" width="7.109375" style="61" bestFit="1" customWidth="1"/>
    <col min="4" max="4" width="19.33203125" style="54" bestFit="1" customWidth="1"/>
    <col min="5" max="5" width="17.33203125" style="61" bestFit="1" customWidth="1"/>
    <col min="6" max="6" width="21" style="54" bestFit="1" customWidth="1"/>
    <col min="7" max="7" width="14" style="88" bestFit="1" customWidth="1"/>
    <col min="8" max="8" width="1.88671875" style="102" customWidth="1"/>
    <col min="9" max="9" width="1.77734375" style="103" customWidth="1"/>
    <col min="10" max="10" width="6.88671875" style="61" hidden="1" customWidth="1"/>
    <col min="11" max="11" width="10.88671875" style="102" bestFit="1" customWidth="1"/>
    <col min="12" max="12" width="15.77734375" style="102" customWidth="1"/>
    <col min="13" max="13" width="13.5546875" style="87" bestFit="1" customWidth="1"/>
    <col min="14" max="14" width="1.77734375" style="103" customWidth="1"/>
    <col min="15" max="15" width="6.88671875" style="61" hidden="1" customWidth="1"/>
    <col min="16" max="16" width="10.88671875" style="102" bestFit="1" customWidth="1"/>
    <col min="17" max="17" width="15.6640625" style="102" customWidth="1"/>
    <col min="18" max="18" width="10.77734375" style="87" bestFit="1" customWidth="1"/>
    <col min="19" max="19" width="1.77734375" style="103" customWidth="1"/>
    <col min="20" max="20" width="6.88671875" style="61" hidden="1" customWidth="1"/>
    <col min="21" max="21" width="10.88671875" style="102" bestFit="1" customWidth="1"/>
    <col min="22" max="22" width="15.44140625" style="102" customWidth="1"/>
    <col min="23" max="23" width="16" style="87" bestFit="1" customWidth="1"/>
    <col min="24" max="24" width="1.77734375" style="103" customWidth="1"/>
    <col min="25" max="25" width="6.88671875" style="61" hidden="1" customWidth="1"/>
    <col min="26" max="26" width="10.88671875" style="102" bestFit="1" customWidth="1"/>
    <col min="27" max="27" width="15.88671875" style="102" customWidth="1"/>
    <col min="28" max="28" width="16" style="87" bestFit="1" customWidth="1"/>
    <col min="29" max="29" width="1.77734375" style="103" customWidth="1"/>
    <col min="30" max="30" width="6.88671875" style="61" bestFit="1" customWidth="1"/>
    <col min="31" max="31" width="10.88671875" style="102" bestFit="1" customWidth="1"/>
    <col min="32" max="32" width="11.33203125" style="102" bestFit="1" customWidth="1"/>
    <col min="33" max="33" width="16" style="87" bestFit="1" customWidth="1"/>
    <col min="34" max="34" width="1.77734375" style="103" customWidth="1"/>
    <col min="35" max="35" width="16.77734375" style="61" hidden="1" customWidth="1"/>
    <col min="36" max="36" width="12.33203125" style="102" customWidth="1"/>
    <col min="37" max="37" width="13.77734375" style="102" customWidth="1"/>
    <col min="38" max="38" width="14.88671875" style="87" customWidth="1"/>
    <col min="39" max="39" width="1.77734375" style="103" customWidth="1"/>
    <col min="40" max="40" width="26.6640625" style="61" hidden="1" customWidth="1"/>
    <col min="41" max="41" width="5.6640625" style="61" bestFit="1" customWidth="1"/>
    <col min="42" max="42" width="21" style="61" customWidth="1"/>
    <col min="43" max="43" width="10.77734375" style="61" bestFit="1" customWidth="1"/>
    <col min="44" max="44" width="1.77734375" style="61" customWidth="1"/>
    <col min="45" max="45" width="26.6640625" style="61" hidden="1" customWidth="1"/>
    <col min="46" max="46" width="5.6640625" style="61" bestFit="1" customWidth="1"/>
    <col min="47" max="47" width="21" style="61" customWidth="1"/>
    <col min="48" max="48" width="10.77734375" style="61" bestFit="1" customWidth="1"/>
    <col min="49" max="49" width="1.77734375" style="61" customWidth="1"/>
    <col min="50" max="50" width="26.6640625" style="61" hidden="1" customWidth="1"/>
    <col min="51" max="51" width="5.6640625" style="61" bestFit="1" customWidth="1"/>
    <col min="52" max="52" width="21" style="61" customWidth="1"/>
    <col min="53" max="53" width="12.44140625" style="61" customWidth="1"/>
    <col min="54" max="54" width="1.77734375" style="61" customWidth="1"/>
    <col min="55" max="16384" width="8.88671875" style="61"/>
  </cols>
  <sheetData>
    <row r="1" spans="1:55" ht="15" hidden="1" thickBot="1">
      <c r="A1" s="149"/>
      <c r="B1" s="149"/>
      <c r="C1" s="149"/>
      <c r="D1" s="149"/>
      <c r="E1" s="149"/>
      <c r="F1" s="149"/>
      <c r="G1" s="149"/>
    </row>
    <row r="2" spans="1:55" ht="15" thickBot="1">
      <c r="A2" s="109" t="s">
        <v>73</v>
      </c>
      <c r="B2" s="110"/>
      <c r="C2" s="58"/>
      <c r="D2" s="110"/>
      <c r="E2" s="58"/>
      <c r="F2" s="110"/>
      <c r="G2" s="111"/>
      <c r="H2" s="59"/>
      <c r="I2" s="60"/>
      <c r="J2" s="124" t="s">
        <v>56</v>
      </c>
      <c r="K2" s="125"/>
      <c r="L2" s="125"/>
      <c r="M2" s="126"/>
      <c r="N2" s="60"/>
      <c r="O2" s="124" t="s">
        <v>57</v>
      </c>
      <c r="P2" s="125"/>
      <c r="Q2" s="125"/>
      <c r="R2" s="126"/>
      <c r="S2" s="60"/>
      <c r="U2" s="124" t="s">
        <v>58</v>
      </c>
      <c r="V2" s="125"/>
      <c r="W2" s="126"/>
      <c r="X2" s="60"/>
      <c r="Z2" s="124" t="s">
        <v>59</v>
      </c>
      <c r="AA2" s="125"/>
      <c r="AB2" s="126"/>
      <c r="AC2" s="60"/>
      <c r="AD2" s="124" t="s">
        <v>60</v>
      </c>
      <c r="AE2" s="125"/>
      <c r="AF2" s="125"/>
      <c r="AG2" s="126"/>
      <c r="AH2" s="60"/>
      <c r="AJ2" s="124" t="s">
        <v>61</v>
      </c>
      <c r="AK2" s="125"/>
      <c r="AL2" s="126"/>
      <c r="AM2" s="60"/>
      <c r="AO2" s="124" t="s">
        <v>62</v>
      </c>
      <c r="AP2" s="125"/>
      <c r="AQ2" s="126"/>
      <c r="AR2" s="60"/>
      <c r="AT2" s="124" t="s">
        <v>74</v>
      </c>
      <c r="AU2" s="125"/>
      <c r="AV2" s="126"/>
      <c r="AW2" s="60"/>
      <c r="AY2" s="124" t="s">
        <v>75</v>
      </c>
      <c r="AZ2" s="125"/>
      <c r="BA2" s="126"/>
      <c r="BB2" s="60"/>
      <c r="BC2" s="51"/>
    </row>
    <row r="3" spans="1:55">
      <c r="A3" s="112" t="s">
        <v>72</v>
      </c>
      <c r="B3" s="56"/>
      <c r="C3" s="53"/>
      <c r="D3" s="56"/>
      <c r="E3" s="53"/>
      <c r="F3" s="56"/>
      <c r="G3" s="113"/>
      <c r="H3" s="59"/>
      <c r="I3" s="64"/>
      <c r="K3" s="65" t="s">
        <v>27</v>
      </c>
      <c r="L3" s="66"/>
      <c r="M3" s="67">
        <f>IF(C16&gt;time,time,C16)</f>
        <v>5</v>
      </c>
      <c r="N3" s="64"/>
      <c r="P3" s="68" t="s">
        <v>27</v>
      </c>
      <c r="Q3" s="66"/>
      <c r="R3" s="67">
        <f>IF(MAX(K10:K39)&gt;=time,0,IF(time-MAX(K10:K39)&lt;C17,time-MAX(K10:K39),C17))</f>
        <v>5</v>
      </c>
      <c r="S3" s="64"/>
      <c r="U3" s="68" t="s">
        <v>27</v>
      </c>
      <c r="V3" s="66"/>
      <c r="W3" s="67">
        <f>IF(MAX(P10:P39)&gt;=time,0,IF(time-MAX(P10:P39)&lt;C18,time-MAX(P10:P39),C18))</f>
        <v>5</v>
      </c>
      <c r="X3" s="64"/>
      <c r="Z3" s="68" t="s">
        <v>27</v>
      </c>
      <c r="AA3" s="66"/>
      <c r="AB3" s="67">
        <f>IF(MAX(U10:U39)&gt;=time,0,IF(time-MAX(U10:U39)&lt;C19,time-MAX(U10:U39),C19))</f>
        <v>5</v>
      </c>
      <c r="AC3" s="64"/>
      <c r="AD3" s="68" t="s">
        <v>27</v>
      </c>
      <c r="AE3" s="69"/>
      <c r="AF3" s="66"/>
      <c r="AG3" s="67">
        <f>IF(MAX(Z10:Z39)&gt;=time,0,IF(time-MAX(Z10:Z39)&lt;C20,time-MAX(Z10:Z39),C20))</f>
        <v>5</v>
      </c>
      <c r="AH3" s="64"/>
      <c r="AJ3" s="68" t="s">
        <v>27</v>
      </c>
      <c r="AK3" s="66"/>
      <c r="AL3" s="67">
        <f>IF(MAX(AE10:AE39)&gt;=time,0,IF(time-MAX(AE10:AE39)&lt;C21,time-MAX(AE10:AE39),C21))</f>
        <v>5</v>
      </c>
      <c r="AM3" s="64"/>
      <c r="AO3" s="68" t="s">
        <v>27</v>
      </c>
      <c r="AP3" s="66"/>
      <c r="AQ3" s="67">
        <f>IF(MAX(AJ10:AJ39)&gt;=time,0,IF(time-MAX(AJ10:AJ39)&lt;C22,time-MAX(AJ10:AJ39),C22))</f>
        <v>5</v>
      </c>
      <c r="AR3" s="64"/>
      <c r="AT3" s="68" t="s">
        <v>27</v>
      </c>
      <c r="AU3" s="66"/>
      <c r="AV3" s="67">
        <f>IF(MAX(AO10:AO39)&gt;=time,0,IF(time-MAX(AO10:AO39)&lt;C23,time-MAX(AO10:AO39),C23))</f>
        <v>5</v>
      </c>
      <c r="AW3" s="64"/>
      <c r="AY3" s="68" t="s">
        <v>27</v>
      </c>
      <c r="AZ3" s="66"/>
      <c r="BA3" s="67">
        <f>IF(MAX(AT10:AT39)&gt;=time,0,IF(time-MAX(AT10:AT39)&lt;C24,time-MAX(AT10:AT39),C24))</f>
        <v>0</v>
      </c>
      <c r="BB3" s="64"/>
      <c r="BC3" s="51"/>
    </row>
    <row r="4" spans="1:55" ht="15" thickBot="1">
      <c r="A4" s="114" t="s">
        <v>76</v>
      </c>
      <c r="B4" s="115"/>
      <c r="C4" s="116"/>
      <c r="D4" s="115"/>
      <c r="E4" s="116"/>
      <c r="F4" s="115"/>
      <c r="G4" s="117"/>
      <c r="H4" s="59"/>
      <c r="I4" s="70"/>
      <c r="K4" s="71" t="s">
        <v>24</v>
      </c>
      <c r="L4" s="72"/>
      <c r="M4" s="44">
        <f>D16</f>
        <v>7.0000000000000007E-2</v>
      </c>
      <c r="N4" s="70"/>
      <c r="P4" s="72" t="s">
        <v>23</v>
      </c>
      <c r="Q4" s="72"/>
      <c r="R4" s="44">
        <f>D17</f>
        <v>7.0000000000000007E-2</v>
      </c>
      <c r="S4" s="70"/>
      <c r="U4" s="72" t="s">
        <v>29</v>
      </c>
      <c r="V4" s="72"/>
      <c r="W4" s="44">
        <f>D18</f>
        <v>7.0000000000000007E-2</v>
      </c>
      <c r="X4" s="70"/>
      <c r="Z4" s="72" t="s">
        <v>30</v>
      </c>
      <c r="AA4" s="72"/>
      <c r="AB4" s="44">
        <f>D19</f>
        <v>7.0000000000000007E-2</v>
      </c>
      <c r="AC4" s="70"/>
      <c r="AD4" s="72" t="s">
        <v>31</v>
      </c>
      <c r="AE4" s="72"/>
      <c r="AF4" s="72"/>
      <c r="AG4" s="44">
        <f>D20</f>
        <v>7.0000000000000007E-2</v>
      </c>
      <c r="AH4" s="70"/>
      <c r="AJ4" s="72" t="s">
        <v>32</v>
      </c>
      <c r="AK4" s="72"/>
      <c r="AL4" s="44">
        <f>D21</f>
        <v>7.0000000000000007E-2</v>
      </c>
      <c r="AM4" s="70"/>
      <c r="AO4" s="72" t="s">
        <v>33</v>
      </c>
      <c r="AP4" s="72"/>
      <c r="AQ4" s="44">
        <f>D22</f>
        <v>7.0000000000000007E-2</v>
      </c>
      <c r="AR4" s="70"/>
      <c r="AT4" s="72" t="s">
        <v>33</v>
      </c>
      <c r="AU4" s="72"/>
      <c r="AV4" s="44">
        <f>D23</f>
        <v>7.0000000000000007E-2</v>
      </c>
      <c r="AW4" s="70"/>
      <c r="AY4" s="72" t="s">
        <v>33</v>
      </c>
      <c r="AZ4" s="72"/>
      <c r="BA4" s="44">
        <f>D24</f>
        <v>7.0000000000000007E-2</v>
      </c>
      <c r="BB4" s="70"/>
      <c r="BC4" s="51"/>
    </row>
    <row r="5" spans="1:55" ht="15" thickBot="1">
      <c r="A5" s="107" t="s">
        <v>63</v>
      </c>
      <c r="B5" s="108"/>
      <c r="C5" s="53"/>
      <c r="E5" s="51"/>
      <c r="G5" s="51"/>
      <c r="H5" s="59"/>
      <c r="I5" s="70"/>
      <c r="K5" s="75" t="s">
        <v>26</v>
      </c>
      <c r="L5" s="76"/>
      <c r="M5" s="25">
        <f>SUM(M10:M39)</f>
        <v>5255630.8514791057</v>
      </c>
      <c r="N5" s="70"/>
      <c r="P5" s="77" t="s">
        <v>26</v>
      </c>
      <c r="Q5" s="76"/>
      <c r="R5" s="25">
        <f>SUM(R10:R39)</f>
        <v>8086439.5261972407</v>
      </c>
      <c r="S5" s="70"/>
      <c r="U5" s="77" t="s">
        <v>26</v>
      </c>
      <c r="V5" s="76"/>
      <c r="W5" s="25">
        <f>SUM(W10:W39)</f>
        <v>12441989.564857285</v>
      </c>
      <c r="X5" s="70"/>
      <c r="Z5" s="77" t="s">
        <v>26</v>
      </c>
      <c r="AA5" s="76"/>
      <c r="AB5" s="25">
        <f>SUM(AB10:AB39)</f>
        <v>19143543.191105254</v>
      </c>
      <c r="AC5" s="70"/>
      <c r="AD5" s="77" t="s">
        <v>26</v>
      </c>
      <c r="AE5" s="78"/>
      <c r="AF5" s="76"/>
      <c r="AG5" s="25">
        <f>SUM(AG10:AG39)</f>
        <v>29454714.135497343</v>
      </c>
      <c r="AH5" s="70"/>
      <c r="AJ5" s="77" t="s">
        <v>26</v>
      </c>
      <c r="AK5" s="76"/>
      <c r="AL5" s="25">
        <f>SUM(AL10:AL39)</f>
        <v>45319728.753607869</v>
      </c>
      <c r="AM5" s="70"/>
      <c r="AO5" s="77" t="s">
        <v>26</v>
      </c>
      <c r="AP5" s="76"/>
      <c r="AQ5" s="25">
        <f>SUM(AQ10:AQ39)</f>
        <v>69730020.289871395</v>
      </c>
      <c r="AR5" s="70"/>
      <c r="AT5" s="77" t="s">
        <v>26</v>
      </c>
      <c r="AU5" s="76"/>
      <c r="AV5" s="25">
        <f>SUM(AV10:AV39)</f>
        <v>107288279.59365922</v>
      </c>
      <c r="AW5" s="70"/>
      <c r="AY5" s="77" t="s">
        <v>26</v>
      </c>
      <c r="AZ5" s="76"/>
      <c r="BA5" s="25">
        <f>SUM(BA10:BA39)</f>
        <v>0</v>
      </c>
      <c r="BB5" s="70"/>
      <c r="BC5" s="51"/>
    </row>
    <row r="6" spans="1:55">
      <c r="A6" s="62" t="s">
        <v>11</v>
      </c>
      <c r="B6" s="150">
        <v>360000</v>
      </c>
      <c r="C6" s="53"/>
      <c r="D6" s="127" t="s">
        <v>6</v>
      </c>
      <c r="E6" s="128"/>
      <c r="F6" s="131">
        <f>B6*(1+B9)^(B7)</f>
        <v>1012559.3214418426</v>
      </c>
      <c r="G6" s="51"/>
      <c r="H6" s="59"/>
      <c r="I6" s="70"/>
      <c r="K6" s="75" t="s">
        <v>28</v>
      </c>
      <c r="L6" s="76"/>
      <c r="M6" s="25">
        <f>M5</f>
        <v>5255630.8514791057</v>
      </c>
      <c r="N6" s="70"/>
      <c r="P6" s="77" t="s">
        <v>28</v>
      </c>
      <c r="Q6" s="76"/>
      <c r="R6" s="25">
        <f>R5/(1+b1r)^(MAX(K10:K39))</f>
        <v>5765519.6234090962</v>
      </c>
      <c r="S6" s="70"/>
      <c r="U6" s="77" t="s">
        <v>28</v>
      </c>
      <c r="V6" s="76"/>
      <c r="W6" s="25">
        <f>W5/(1+b2r)^(MAX(P10:P39))</f>
        <v>6324876.5880427463</v>
      </c>
      <c r="X6" s="70"/>
      <c r="Z6" s="77" t="s">
        <v>28</v>
      </c>
      <c r="AA6" s="76"/>
      <c r="AB6" s="25">
        <f>AB5/(1+b3r)^(MAX(U10:U39))</f>
        <v>4582812.0367057808</v>
      </c>
      <c r="AC6" s="70"/>
      <c r="AD6" s="77" t="s">
        <v>28</v>
      </c>
      <c r="AE6" s="78"/>
      <c r="AF6" s="76"/>
      <c r="AG6" s="25">
        <f>AG5/(1+b4r)^(MAX(Z10:Z39))</f>
        <v>4378255.5715143485</v>
      </c>
      <c r="AH6" s="70"/>
      <c r="AJ6" s="77" t="s">
        <v>28</v>
      </c>
      <c r="AK6" s="76"/>
      <c r="AL6" s="25">
        <f>AL5/(1+b5r)^(MAX(AE10:AE39))</f>
        <v>4182829.6024280293</v>
      </c>
      <c r="AM6" s="70"/>
      <c r="AO6" s="77" t="s">
        <v>28</v>
      </c>
      <c r="AP6" s="76"/>
      <c r="AQ6" s="25">
        <f>AQ5/(1+b6r)^(MAX(AJ10:AJ39))</f>
        <v>3996126.5844736183</v>
      </c>
      <c r="AR6" s="70"/>
      <c r="AT6" s="77" t="s">
        <v>28</v>
      </c>
      <c r="AU6" s="76"/>
      <c r="AV6" s="25">
        <f>AV5/(1+AV7)^(MAX(AO10:AO39))</f>
        <v>3817757.1636834471</v>
      </c>
      <c r="AW6" s="70"/>
      <c r="AY6" s="77" t="s">
        <v>28</v>
      </c>
      <c r="AZ6" s="76"/>
      <c r="BA6" s="25">
        <f>BA5/(1+BA7)^(MAX(AT10:AT39))</f>
        <v>0</v>
      </c>
      <c r="BB6" s="70"/>
      <c r="BC6" s="51"/>
    </row>
    <row r="7" spans="1:55">
      <c r="A7" s="62" t="s">
        <v>20</v>
      </c>
      <c r="B7" s="63">
        <v>12</v>
      </c>
      <c r="C7" s="53"/>
      <c r="G7" s="51"/>
      <c r="H7" s="59"/>
      <c r="I7" s="70"/>
      <c r="K7" s="75" t="s">
        <v>35</v>
      </c>
      <c r="L7" s="76"/>
      <c r="M7" s="79" t="s">
        <v>25</v>
      </c>
      <c r="N7" s="70"/>
      <c r="P7" s="77" t="s">
        <v>35</v>
      </c>
      <c r="Q7" s="76"/>
      <c r="R7" s="46">
        <f>F17</f>
        <v>7.0000000000000007E-2</v>
      </c>
      <c r="S7" s="70"/>
      <c r="U7" s="77" t="s">
        <v>35</v>
      </c>
      <c r="V7" s="76"/>
      <c r="W7" s="45">
        <f>F18</f>
        <v>7.0000000000000007E-2</v>
      </c>
      <c r="X7" s="70"/>
      <c r="Z7" s="77" t="s">
        <v>35</v>
      </c>
      <c r="AA7" s="76"/>
      <c r="AB7" s="45">
        <f>F19</f>
        <v>0.1</v>
      </c>
      <c r="AC7" s="70"/>
      <c r="AD7" s="77" t="s">
        <v>35</v>
      </c>
      <c r="AE7" s="78"/>
      <c r="AF7" s="76"/>
      <c r="AG7" s="45">
        <f>F20</f>
        <v>0.1</v>
      </c>
      <c r="AH7" s="70"/>
      <c r="AJ7" s="77" t="s">
        <v>35</v>
      </c>
      <c r="AK7" s="76"/>
      <c r="AL7" s="45">
        <f>F21</f>
        <v>0.1</v>
      </c>
      <c r="AM7" s="70"/>
      <c r="AO7" s="77" t="s">
        <v>35</v>
      </c>
      <c r="AP7" s="76"/>
      <c r="AQ7" s="45">
        <f>F22</f>
        <v>0.1</v>
      </c>
      <c r="AR7" s="70"/>
      <c r="AT7" s="77" t="s">
        <v>35</v>
      </c>
      <c r="AU7" s="76"/>
      <c r="AV7" s="45">
        <f>F23</f>
        <v>0.1</v>
      </c>
      <c r="AW7" s="70"/>
      <c r="AY7" s="77" t="s">
        <v>35</v>
      </c>
      <c r="AZ7" s="76"/>
      <c r="BA7" s="45">
        <f>F24</f>
        <v>0.1</v>
      </c>
      <c r="BB7" s="70"/>
      <c r="BC7" s="51"/>
    </row>
    <row r="8" spans="1:55">
      <c r="A8" s="73" t="s">
        <v>21</v>
      </c>
      <c r="B8" s="74"/>
      <c r="C8" s="53"/>
      <c r="E8" s="51"/>
      <c r="G8" s="51"/>
      <c r="H8" s="59"/>
      <c r="I8" s="70"/>
      <c r="J8" s="80"/>
      <c r="K8" s="81"/>
      <c r="L8" s="28" t="s">
        <v>2</v>
      </c>
      <c r="M8" s="29"/>
      <c r="N8" s="70"/>
      <c r="O8" s="81"/>
      <c r="P8" s="81"/>
      <c r="Q8" s="28" t="s">
        <v>2</v>
      </c>
      <c r="R8" s="29"/>
      <c r="S8" s="70"/>
      <c r="T8" s="81"/>
      <c r="U8" s="81"/>
      <c r="V8" s="28" t="s">
        <v>2</v>
      </c>
      <c r="W8" s="29"/>
      <c r="X8" s="70"/>
      <c r="Y8" s="81"/>
      <c r="Z8" s="81"/>
      <c r="AA8" s="28" t="s">
        <v>2</v>
      </c>
      <c r="AB8" s="29"/>
      <c r="AC8" s="70"/>
      <c r="AD8" s="81"/>
      <c r="AE8" s="81"/>
      <c r="AF8" s="28" t="s">
        <v>2</v>
      </c>
      <c r="AG8" s="29"/>
      <c r="AH8" s="70"/>
      <c r="AI8" s="81"/>
      <c r="AJ8" s="81"/>
      <c r="AK8" s="28" t="s">
        <v>2</v>
      </c>
      <c r="AL8" s="29"/>
      <c r="AM8" s="70"/>
      <c r="AN8" s="81"/>
      <c r="AO8" s="81"/>
      <c r="AP8" s="28" t="s">
        <v>2</v>
      </c>
      <c r="AQ8" s="29"/>
      <c r="AR8" s="70"/>
      <c r="AS8" s="81"/>
      <c r="AT8" s="81"/>
      <c r="AU8" s="28" t="s">
        <v>2</v>
      </c>
      <c r="AV8" s="29"/>
      <c r="AW8" s="70"/>
      <c r="AX8" s="81"/>
      <c r="AY8" s="81"/>
      <c r="AZ8" s="28" t="s">
        <v>2</v>
      </c>
      <c r="BA8" s="29"/>
      <c r="BB8" s="70"/>
      <c r="BC8" s="51"/>
    </row>
    <row r="9" spans="1:55" ht="15" thickBot="1">
      <c r="A9" s="62" t="s">
        <v>4</v>
      </c>
      <c r="B9" s="47">
        <v>0.09</v>
      </c>
      <c r="C9" s="53"/>
      <c r="D9" s="129" t="s">
        <v>70</v>
      </c>
      <c r="E9" s="130"/>
      <c r="F9" s="132">
        <f>M6+R6+W6+AB6+AG6+AL6+AQ6+AV6+BA6</f>
        <v>38303808.021736175</v>
      </c>
      <c r="G9" s="51"/>
      <c r="H9" s="59"/>
      <c r="I9" s="70"/>
      <c r="J9" s="84"/>
      <c r="K9" s="30" t="s">
        <v>10</v>
      </c>
      <c r="L9" s="28" t="s">
        <v>3</v>
      </c>
      <c r="M9" s="29" t="s">
        <v>13</v>
      </c>
      <c r="N9" s="70"/>
      <c r="O9" s="85"/>
      <c r="P9" s="30" t="s">
        <v>10</v>
      </c>
      <c r="Q9" s="28" t="s">
        <v>3</v>
      </c>
      <c r="R9" s="29" t="s">
        <v>13</v>
      </c>
      <c r="S9" s="70"/>
      <c r="T9" s="85"/>
      <c r="U9" s="30" t="s">
        <v>10</v>
      </c>
      <c r="V9" s="28" t="s">
        <v>3</v>
      </c>
      <c r="W9" s="29" t="s">
        <v>13</v>
      </c>
      <c r="X9" s="70"/>
      <c r="Y9" s="85"/>
      <c r="Z9" s="30" t="s">
        <v>10</v>
      </c>
      <c r="AA9" s="28" t="s">
        <v>3</v>
      </c>
      <c r="AB9" s="29" t="s">
        <v>13</v>
      </c>
      <c r="AC9" s="70"/>
      <c r="AD9" s="85"/>
      <c r="AE9" s="30" t="s">
        <v>10</v>
      </c>
      <c r="AF9" s="28" t="s">
        <v>3</v>
      </c>
      <c r="AG9" s="29" t="s">
        <v>13</v>
      </c>
      <c r="AH9" s="70"/>
      <c r="AI9" s="85"/>
      <c r="AJ9" s="30" t="s">
        <v>10</v>
      </c>
      <c r="AK9" s="28" t="s">
        <v>3</v>
      </c>
      <c r="AL9" s="29" t="s">
        <v>13</v>
      </c>
      <c r="AM9" s="70"/>
      <c r="AN9" s="85"/>
      <c r="AO9" s="30" t="s">
        <v>10</v>
      </c>
      <c r="AP9" s="28" t="s">
        <v>3</v>
      </c>
      <c r="AQ9" s="29" t="s">
        <v>13</v>
      </c>
      <c r="AR9" s="70"/>
      <c r="AS9" s="85"/>
      <c r="AT9" s="30" t="s">
        <v>10</v>
      </c>
      <c r="AU9" s="28" t="s">
        <v>3</v>
      </c>
      <c r="AV9" s="29" t="s">
        <v>13</v>
      </c>
      <c r="AW9" s="70"/>
      <c r="AX9" s="85"/>
      <c r="AY9" s="30" t="s">
        <v>10</v>
      </c>
      <c r="AZ9" s="28" t="s">
        <v>3</v>
      </c>
      <c r="BA9" s="29" t="s">
        <v>13</v>
      </c>
      <c r="BB9" s="70"/>
      <c r="BC9" s="51"/>
    </row>
    <row r="10" spans="1:55">
      <c r="A10" s="133" t="s">
        <v>77</v>
      </c>
      <c r="B10" s="47">
        <v>0.09</v>
      </c>
      <c r="C10" s="53"/>
      <c r="E10" s="51"/>
      <c r="G10" s="51"/>
      <c r="H10" s="59"/>
      <c r="I10" s="70"/>
      <c r="J10" s="80">
        <v>0</v>
      </c>
      <c r="K10" s="81">
        <f>IF(J10="","",J10+1)</f>
        <v>1</v>
      </c>
      <c r="L10" s="86">
        <f>F6</f>
        <v>1012559.3214418426</v>
      </c>
      <c r="M10" s="86">
        <f>L10</f>
        <v>1012559.3214418426</v>
      </c>
      <c r="N10" s="70"/>
      <c r="O10" s="81">
        <v>0</v>
      </c>
      <c r="P10" s="81">
        <f>IF(O10="","",MAX(K10:K39)+1)</f>
        <v>6</v>
      </c>
      <c r="Q10" s="86">
        <f>IF(O10&lt;=k2b-1,MAX(L10:L39)*(1+rinf),"")</f>
        <v>1557948.0277277089</v>
      </c>
      <c r="R10" s="86">
        <f t="shared" ref="R10:R39" si="0">IF(O10&lt;=k2b-1,Q10/(1+int2b)^O10,"")</f>
        <v>1557948.0277277089</v>
      </c>
      <c r="S10" s="70"/>
      <c r="T10" s="81">
        <v>0</v>
      </c>
      <c r="U10" s="81">
        <f>IF(T10="","",MAX(P10:P39)+1)</f>
        <v>11</v>
      </c>
      <c r="V10" s="86">
        <f>IF(T10&lt;=k3b-1,MAX(Q10:Q39)*(1+rinf),"")</f>
        <v>2397096.1559510636</v>
      </c>
      <c r="W10" s="86">
        <f t="shared" ref="W10:W39" si="1">IF(T10&lt;=k3b-1,V10/(1+int3b)^T10,"")</f>
        <v>2397096.1559510636</v>
      </c>
      <c r="X10" s="70"/>
      <c r="Y10" s="81">
        <v>0</v>
      </c>
      <c r="Z10" s="81">
        <f>IF(Y10="","",MAX(U10:U39)+1)</f>
        <v>16</v>
      </c>
      <c r="AA10" s="86">
        <f>IF(Y10&lt;=k4b-1,MAX(V10:V39)*(1+rinf),"")</f>
        <v>3688229.5677450136</v>
      </c>
      <c r="AB10" s="86">
        <f t="shared" ref="AB10:AB39" si="2">IF(Y10&lt;=k4b-1,AA10/(1+int4b)^Y10,"")</f>
        <v>3688229.5677450136</v>
      </c>
      <c r="AC10" s="70"/>
      <c r="AD10" s="81">
        <v>0</v>
      </c>
      <c r="AE10" s="81">
        <f>IF(AD10="","",MAX(Z10:Z39)+1)</f>
        <v>21</v>
      </c>
      <c r="AF10" s="86">
        <f>IF(AD10&lt;=k5b-1,MAX(AA10:AA39)*(1+rinf),"")</f>
        <v>5674798.3641029531</v>
      </c>
      <c r="AG10" s="86">
        <f t="shared" ref="AG10:AG39" si="3">IF(AD10&lt;=k5b-1,AF10/(1+int5b)^AD10,"")</f>
        <v>5674798.3641029531</v>
      </c>
      <c r="AH10" s="70"/>
      <c r="AI10" s="81">
        <v>0</v>
      </c>
      <c r="AJ10" s="81">
        <f>IF(AI10="","",MAX(AE10:AE39)+1)</f>
        <v>26</v>
      </c>
      <c r="AK10" s="86">
        <f>IF(AI10&lt;=k6b-1,MAX(AF10:AF39)*(1+rinf),"")</f>
        <v>8731380.7022361383</v>
      </c>
      <c r="AL10" s="86">
        <f t="shared" ref="AL10:AL39" si="4">IF(AI10&lt;=k6b-1,AK10/(1+int6b)^AI10,"")</f>
        <v>8731380.7022361383</v>
      </c>
      <c r="AM10" s="70"/>
      <c r="AN10" s="81">
        <v>0</v>
      </c>
      <c r="AO10" s="81">
        <f>IF(AN10="","",MAX(AJ10:AJ39)+1)</f>
        <v>31</v>
      </c>
      <c r="AP10" s="86">
        <f>IF(AN10&lt;=k7b-1,MAX(AK10:AK39)*(1+rinf),"")</f>
        <v>13434311.507812109</v>
      </c>
      <c r="AQ10" s="86">
        <f t="shared" ref="AQ10:AQ39" si="5">IF(AN10&lt;=k7b-1,AP10/(1+int7b)^AN10,"")</f>
        <v>13434311.507812109</v>
      </c>
      <c r="AR10" s="70"/>
      <c r="AS10" s="81">
        <v>0</v>
      </c>
      <c r="AT10" s="81">
        <f>IF(AS10="","",MAX(AO10:AO39)+1)</f>
        <v>36</v>
      </c>
      <c r="AU10" s="86">
        <f>IF(AS10&lt;=$AV$3-1,MAX(AP10:AP39)*(1+rinf),"")</f>
        <v>20670353.503508456</v>
      </c>
      <c r="AV10" s="86">
        <f>IF(AS10&lt;=$AV$3-1,AU10/(1+$AV$4)^AS10,"")</f>
        <v>20670353.503508456</v>
      </c>
      <c r="AW10" s="70"/>
      <c r="AX10" s="81">
        <v>0</v>
      </c>
      <c r="AY10" s="81">
        <f>IF(AX10="","",MAX(AT10:AT39)+1)</f>
        <v>41</v>
      </c>
      <c r="AZ10" s="86" t="str">
        <f>IF(AX10&lt;=$BA$3-1,MAX(AU10:AU39)*(1+rinf),"")</f>
        <v/>
      </c>
      <c r="BA10" s="86" t="str">
        <f>IF(AX10&lt;=$BA$3-1,AZ10/(1+$BA$4)^AX10,"")</f>
        <v/>
      </c>
      <c r="BB10" s="70"/>
      <c r="BC10" s="51"/>
    </row>
    <row r="11" spans="1:55">
      <c r="A11" s="48" t="s">
        <v>64</v>
      </c>
      <c r="B11" s="63">
        <v>40</v>
      </c>
      <c r="C11" s="21"/>
      <c r="D11" s="106" t="s">
        <v>71</v>
      </c>
      <c r="E11" s="51"/>
      <c r="G11" s="51"/>
      <c r="H11" s="59"/>
      <c r="I11" s="70"/>
      <c r="J11" s="80">
        <f t="shared" ref="J11:J39" si="6">IF(J10&lt;k-1,J10+1,"")</f>
        <v>1</v>
      </c>
      <c r="K11" s="81">
        <f>IF(J11="","",K10+1)</f>
        <v>2</v>
      </c>
      <c r="L11" s="86">
        <f t="shared" ref="L11:L39" si="7">IF(J11&lt;=k-1,L10*(1+rinf),"")</f>
        <v>1103689.6603716086</v>
      </c>
      <c r="M11" s="86">
        <f t="shared" ref="M11:M39" si="8">IF(J11&lt;=k-1,L11/(1+int)^J11,"")</f>
        <v>1031485.6638986996</v>
      </c>
      <c r="N11" s="70"/>
      <c r="O11" s="81">
        <f t="shared" ref="O11:O39" si="9">IF(O10&lt;k2b-1,O10+1,"")</f>
        <v>1</v>
      </c>
      <c r="P11" s="81">
        <f>IF(O11="","",P10+1)</f>
        <v>7</v>
      </c>
      <c r="Q11" s="86">
        <f t="shared" ref="Q11:Q39" si="10">IF(O11&lt;=k2b-1,Q10*(1+rinf),"")</f>
        <v>1698163.350223203</v>
      </c>
      <c r="R11" s="86">
        <f t="shared" si="0"/>
        <v>1587068.5516104701</v>
      </c>
      <c r="S11" s="70"/>
      <c r="T11" s="81">
        <f t="shared" ref="T11:T39" si="11">IF(T10&lt;k3b-1,T10+1,"")</f>
        <v>1</v>
      </c>
      <c r="U11" s="81">
        <f>IF(T11="","",U10+1)</f>
        <v>12</v>
      </c>
      <c r="V11" s="86">
        <f t="shared" ref="V11:V39" si="12">IF(T11&lt;=k3b-1,V10*(1+rinf),"")</f>
        <v>2612834.8099866593</v>
      </c>
      <c r="W11" s="86">
        <f t="shared" si="1"/>
        <v>2441901.691576317</v>
      </c>
      <c r="X11" s="70"/>
      <c r="Y11" s="81">
        <f t="shared" ref="Y11:Y39" si="13">IF(Y10&lt;k4b-1,Y10+1,"")</f>
        <v>1</v>
      </c>
      <c r="Z11" s="81">
        <f>IF(Y11="","",Z10+1)</f>
        <v>17</v>
      </c>
      <c r="AA11" s="86">
        <f t="shared" ref="AA11:AA39" si="14">IF(Y11&lt;=k4b-1,AA10*(1+rinf),"")</f>
        <v>4020170.2288420652</v>
      </c>
      <c r="AB11" s="86">
        <f t="shared" si="2"/>
        <v>3757168.4381701541</v>
      </c>
      <c r="AC11" s="70"/>
      <c r="AD11" s="81">
        <f t="shared" ref="AD11:AD39" si="15">IF(AD10&lt;k5b-1,AD10+1,"")</f>
        <v>1</v>
      </c>
      <c r="AE11" s="81">
        <f>IF(AD11="","",AE10+1)</f>
        <v>22</v>
      </c>
      <c r="AF11" s="86">
        <f t="shared" ref="AF11:AF39" si="16">IF(AD11&lt;=k5b-1,AF10*(1+rinf),"")</f>
        <v>6185530.216872219</v>
      </c>
      <c r="AG11" s="86">
        <f t="shared" si="3"/>
        <v>5780869.3615628211</v>
      </c>
      <c r="AH11" s="70"/>
      <c r="AI11" s="81">
        <f t="shared" ref="AI11:AI39" si="17">IF(AI10&lt;k6b-1,AI10+1,"")</f>
        <v>1</v>
      </c>
      <c r="AJ11" s="81">
        <f>IF(AI11="","",AJ10+1)</f>
        <v>27</v>
      </c>
      <c r="AK11" s="86">
        <f t="shared" ref="AK11:AK39" si="18">IF(AI11&lt;=k6b-1,AK10*(1+rinf),"")</f>
        <v>9517204.9654373918</v>
      </c>
      <c r="AL11" s="86">
        <f t="shared" si="4"/>
        <v>8894584.0798480287</v>
      </c>
      <c r="AM11" s="70"/>
      <c r="AN11" s="81">
        <f t="shared" ref="AN11:AN39" si="19">IF(AN10&lt;k7b-1,AN10+1,"")</f>
        <v>1</v>
      </c>
      <c r="AO11" s="81">
        <f>IF(AN11="","",AO10+1)</f>
        <v>32</v>
      </c>
      <c r="AP11" s="86">
        <f t="shared" ref="AP11:AP39" si="20">IF(AN11&lt;=k7b-1,AP10*(1+rinf),"")</f>
        <v>14643399.5435152</v>
      </c>
      <c r="AQ11" s="86">
        <f t="shared" si="5"/>
        <v>13685420.134126354</v>
      </c>
      <c r="AR11" s="70"/>
      <c r="AS11" s="81">
        <f>IF(AS10&lt;$AV$3-1,AS10+1,"")</f>
        <v>1</v>
      </c>
      <c r="AT11" s="81">
        <f>IF(AS11="","",AT10+1)</f>
        <v>37</v>
      </c>
      <c r="AU11" s="86">
        <f t="shared" ref="AU11:AU39" si="21">IF(AS11&lt;=$AV$3-1,AU10*(1+rinf),"")</f>
        <v>22530685.31882422</v>
      </c>
      <c r="AV11" s="86">
        <f t="shared" ref="AV11:AV39" si="22">IF(AS11&lt;=$AV$3-1,AU11/(1+$AV$4)^AS11,"")</f>
        <v>21056715.251237586</v>
      </c>
      <c r="AW11" s="70"/>
      <c r="AX11" s="81" t="str">
        <f>IF(AX10&lt;$BA$3-1,AX10+1,"")</f>
        <v/>
      </c>
      <c r="AY11" s="81" t="str">
        <f>IF(AX11="","",AY10+1)</f>
        <v/>
      </c>
      <c r="AZ11" s="86" t="str">
        <f>IF(AX11&lt;=$BA$3-1,AZ10*(1+rinf),"")</f>
        <v/>
      </c>
      <c r="BA11" s="86" t="str">
        <f t="shared" ref="BA11:BA39" si="23">IF(AX11&lt;=$BA$3-1,AZ11/(1+$BA$4)^AX11,"")</f>
        <v/>
      </c>
      <c r="BB11" s="70"/>
      <c r="BC11" s="51"/>
    </row>
    <row r="12" spans="1:55" ht="15" thickBot="1">
      <c r="A12" s="82" t="s">
        <v>38</v>
      </c>
      <c r="B12" s="83"/>
      <c r="C12" s="51"/>
      <c r="E12" s="51"/>
      <c r="F12" s="101"/>
      <c r="G12" s="51"/>
      <c r="H12" s="59"/>
      <c r="I12" s="70"/>
      <c r="J12" s="80">
        <f t="shared" si="6"/>
        <v>2</v>
      </c>
      <c r="K12" s="81">
        <f>IF(J12="","",K11+1)</f>
        <v>3</v>
      </c>
      <c r="L12" s="86">
        <f t="shared" si="7"/>
        <v>1203021.7298050534</v>
      </c>
      <c r="M12" s="86">
        <f t="shared" si="8"/>
        <v>1050765.7697659652</v>
      </c>
      <c r="N12" s="70"/>
      <c r="O12" s="81">
        <f t="shared" si="9"/>
        <v>2</v>
      </c>
      <c r="P12" s="81">
        <f>IF(O12="","",P11+1)</f>
        <v>8</v>
      </c>
      <c r="Q12" s="86">
        <f t="shared" si="10"/>
        <v>1850998.0517432913</v>
      </c>
      <c r="R12" s="86">
        <f t="shared" si="0"/>
        <v>1616733.3843508528</v>
      </c>
      <c r="S12" s="70"/>
      <c r="T12" s="81">
        <f t="shared" si="11"/>
        <v>2</v>
      </c>
      <c r="U12" s="81">
        <f>IF(T12="","",U11+1)</f>
        <v>13</v>
      </c>
      <c r="V12" s="86">
        <f t="shared" si="12"/>
        <v>2847989.9428854589</v>
      </c>
      <c r="W12" s="86">
        <f t="shared" si="1"/>
        <v>2487544.713848772</v>
      </c>
      <c r="X12" s="70"/>
      <c r="Y12" s="81">
        <f t="shared" si="13"/>
        <v>2</v>
      </c>
      <c r="Z12" s="81">
        <f>IF(Y12="","",Z11+1)</f>
        <v>18</v>
      </c>
      <c r="AA12" s="86">
        <f t="shared" si="14"/>
        <v>4381985.5494378516</v>
      </c>
      <c r="AB12" s="86">
        <f t="shared" si="2"/>
        <v>3827395.8856125874</v>
      </c>
      <c r="AC12" s="70"/>
      <c r="AD12" s="81">
        <f t="shared" si="15"/>
        <v>2</v>
      </c>
      <c r="AE12" s="81">
        <f>IF(AD12="","",AE11+1)</f>
        <v>23</v>
      </c>
      <c r="AF12" s="86">
        <f t="shared" si="16"/>
        <v>6742227.9363907194</v>
      </c>
      <c r="AG12" s="86">
        <f t="shared" si="3"/>
        <v>5888922.9944892302</v>
      </c>
      <c r="AH12" s="70"/>
      <c r="AI12" s="81">
        <f t="shared" si="17"/>
        <v>2</v>
      </c>
      <c r="AJ12" s="81">
        <f>IF(AI12="","",AJ11+1)</f>
        <v>28</v>
      </c>
      <c r="AK12" s="86">
        <f t="shared" si="18"/>
        <v>10373753.412326757</v>
      </c>
      <c r="AL12" s="86">
        <f t="shared" si="4"/>
        <v>9060837.9878825713</v>
      </c>
      <c r="AM12" s="70"/>
      <c r="AN12" s="81">
        <f t="shared" si="19"/>
        <v>2</v>
      </c>
      <c r="AO12" s="81">
        <f>IF(AN12="","",AO11+1)</f>
        <v>33</v>
      </c>
      <c r="AP12" s="86">
        <f t="shared" si="20"/>
        <v>15961305.50243157</v>
      </c>
      <c r="AQ12" s="86">
        <f t="shared" si="5"/>
        <v>13941222.379624045</v>
      </c>
      <c r="AR12" s="70"/>
      <c r="AS12" s="81">
        <f t="shared" ref="AS12:AS39" si="24">IF(AS11&lt;$AV$3-1,AS11+1,"")</f>
        <v>2</v>
      </c>
      <c r="AT12" s="81">
        <f>IF(AS12="","",AT11+1)</f>
        <v>38</v>
      </c>
      <c r="AU12" s="86">
        <f t="shared" si="21"/>
        <v>24558446.997518402</v>
      </c>
      <c r="AV12" s="86">
        <f t="shared" si="22"/>
        <v>21450298.713877544</v>
      </c>
      <c r="AW12" s="70"/>
      <c r="AX12" s="81" t="str">
        <f t="shared" ref="AX12:AX39" si="25">IF(AX11&lt;$BA$3-1,AX11+1,"")</f>
        <v/>
      </c>
      <c r="AY12" s="81" t="str">
        <f>IF(AX12="","",AY11+1)</f>
        <v/>
      </c>
      <c r="AZ12" s="86" t="str">
        <f t="shared" ref="AZ12:AZ39" si="26">IF(AX12&lt;=k7b-1,AZ11*(1+rinf),"")</f>
        <v/>
      </c>
      <c r="BA12" s="86" t="str">
        <f t="shared" si="23"/>
        <v/>
      </c>
      <c r="BB12" s="70"/>
      <c r="BC12" s="51"/>
    </row>
    <row r="13" spans="1:55">
      <c r="A13" s="51"/>
      <c r="B13" s="54"/>
      <c r="C13" s="51"/>
      <c r="E13" s="51"/>
      <c r="G13" s="51"/>
      <c r="H13" s="59"/>
      <c r="I13" s="70"/>
      <c r="J13" s="80">
        <f t="shared" si="6"/>
        <v>3</v>
      </c>
      <c r="K13" s="81">
        <f t="shared" ref="K13:K39" si="27">IF(J13="","",K12+1)</f>
        <v>4</v>
      </c>
      <c r="L13" s="86">
        <f t="shared" si="7"/>
        <v>1311293.6854875083</v>
      </c>
      <c r="M13" s="86">
        <f t="shared" si="8"/>
        <v>1070406.2514438336</v>
      </c>
      <c r="N13" s="70"/>
      <c r="O13" s="81">
        <f t="shared" si="9"/>
        <v>3</v>
      </c>
      <c r="P13" s="81">
        <f t="shared" ref="P13:P39" si="28">IF(O13="","",P12+1)</f>
        <v>9</v>
      </c>
      <c r="Q13" s="86">
        <f t="shared" si="10"/>
        <v>2017587.8764001876</v>
      </c>
      <c r="R13" s="86">
        <f t="shared" si="0"/>
        <v>1646952.6999461958</v>
      </c>
      <c r="S13" s="70"/>
      <c r="T13" s="81">
        <f t="shared" si="11"/>
        <v>3</v>
      </c>
      <c r="U13" s="81">
        <f t="shared" ref="U13:U39" si="29">IF(T13="","",U12+1)</f>
        <v>14</v>
      </c>
      <c r="V13" s="86">
        <f t="shared" si="12"/>
        <v>3104309.0377451503</v>
      </c>
      <c r="W13" s="86">
        <f t="shared" si="1"/>
        <v>2534040.8767244495</v>
      </c>
      <c r="X13" s="70"/>
      <c r="Y13" s="81">
        <f t="shared" si="13"/>
        <v>3</v>
      </c>
      <c r="Z13" s="81">
        <f t="shared" ref="Z13:Z39" si="30">IF(Y13="","",Z12+1)</f>
        <v>19</v>
      </c>
      <c r="AA13" s="86">
        <f t="shared" si="14"/>
        <v>4776364.2488872586</v>
      </c>
      <c r="AB13" s="86">
        <f t="shared" si="2"/>
        <v>3898935.9956240379</v>
      </c>
      <c r="AC13" s="70"/>
      <c r="AD13" s="81">
        <f t="shared" si="15"/>
        <v>3</v>
      </c>
      <c r="AE13" s="81">
        <f t="shared" ref="AE13:AE39" si="31">IF(AD13="","",AE12+1)</f>
        <v>24</v>
      </c>
      <c r="AF13" s="86">
        <f t="shared" si="16"/>
        <v>7349028.4506658847</v>
      </c>
      <c r="AG13" s="86">
        <f t="shared" si="3"/>
        <v>5998996.3214890286</v>
      </c>
      <c r="AH13" s="70"/>
      <c r="AI13" s="81">
        <f t="shared" si="17"/>
        <v>3</v>
      </c>
      <c r="AJ13" s="81">
        <f t="shared" ref="AJ13:AJ39" si="32">IF(AI13="","",AJ12+1)</f>
        <v>29</v>
      </c>
      <c r="AK13" s="86">
        <f t="shared" si="18"/>
        <v>11307391.219436165</v>
      </c>
      <c r="AL13" s="86">
        <f t="shared" si="4"/>
        <v>9230199.445600003</v>
      </c>
      <c r="AM13" s="70"/>
      <c r="AN13" s="81">
        <f t="shared" si="19"/>
        <v>3</v>
      </c>
      <c r="AO13" s="81">
        <f t="shared" ref="AO13:AO39" si="33">IF(AN13="","",AO12+1)</f>
        <v>34</v>
      </c>
      <c r="AP13" s="86">
        <f t="shared" si="20"/>
        <v>17397822.997650411</v>
      </c>
      <c r="AQ13" s="86">
        <f t="shared" si="5"/>
        <v>14201805.975504868</v>
      </c>
      <c r="AR13" s="70"/>
      <c r="AS13" s="81">
        <f t="shared" si="24"/>
        <v>3</v>
      </c>
      <c r="AT13" s="81">
        <f t="shared" ref="AT13:AT39" si="34">IF(AS13="","",AT12+1)</f>
        <v>39</v>
      </c>
      <c r="AU13" s="86">
        <f t="shared" si="21"/>
        <v>26768707.22729506</v>
      </c>
      <c r="AV13" s="86">
        <f t="shared" si="22"/>
        <v>21851238.876753762</v>
      </c>
      <c r="AW13" s="70"/>
      <c r="AX13" s="81" t="str">
        <f t="shared" si="25"/>
        <v/>
      </c>
      <c r="AY13" s="81" t="str">
        <f t="shared" ref="AY13:AY39" si="35">IF(AX13="","",AY12+1)</f>
        <v/>
      </c>
      <c r="AZ13" s="86" t="str">
        <f t="shared" si="26"/>
        <v/>
      </c>
      <c r="BA13" s="86" t="str">
        <f t="shared" si="23"/>
        <v/>
      </c>
      <c r="BB13" s="70"/>
      <c r="BC13" s="51"/>
    </row>
    <row r="14" spans="1:55">
      <c r="A14" s="51"/>
      <c r="B14" s="134" t="s">
        <v>36</v>
      </c>
      <c r="C14" s="135" t="s">
        <v>37</v>
      </c>
      <c r="D14" s="136" t="s">
        <v>43</v>
      </c>
      <c r="E14" s="42" t="s">
        <v>42</v>
      </c>
      <c r="F14" s="42" t="s">
        <v>52</v>
      </c>
      <c r="G14" s="42" t="s">
        <v>39</v>
      </c>
      <c r="H14" s="59"/>
      <c r="I14" s="70"/>
      <c r="J14" s="80">
        <f t="shared" si="6"/>
        <v>4</v>
      </c>
      <c r="K14" s="81">
        <f t="shared" si="27"/>
        <v>5</v>
      </c>
      <c r="L14" s="86">
        <f t="shared" si="7"/>
        <v>1429310.1171813842</v>
      </c>
      <c r="M14" s="86">
        <f t="shared" si="8"/>
        <v>1090413.8449287652</v>
      </c>
      <c r="N14" s="70"/>
      <c r="O14" s="81">
        <f t="shared" si="9"/>
        <v>4</v>
      </c>
      <c r="P14" s="81">
        <f t="shared" si="28"/>
        <v>10</v>
      </c>
      <c r="Q14" s="86">
        <f t="shared" si="10"/>
        <v>2199170.7852762048</v>
      </c>
      <c r="R14" s="86">
        <f t="shared" si="0"/>
        <v>1677736.8625620129</v>
      </c>
      <c r="S14" s="70"/>
      <c r="T14" s="81">
        <f t="shared" si="11"/>
        <v>4</v>
      </c>
      <c r="U14" s="81">
        <f t="shared" si="29"/>
        <v>15</v>
      </c>
      <c r="V14" s="86">
        <f t="shared" si="12"/>
        <v>3383696.8511422141</v>
      </c>
      <c r="W14" s="86">
        <f t="shared" si="1"/>
        <v>2581406.126756683</v>
      </c>
      <c r="X14" s="70"/>
      <c r="Y14" s="81">
        <f t="shared" si="13"/>
        <v>4</v>
      </c>
      <c r="Z14" s="81">
        <f t="shared" si="30"/>
        <v>20</v>
      </c>
      <c r="AA14" s="86">
        <f t="shared" si="14"/>
        <v>5206237.0312871123</v>
      </c>
      <c r="AB14" s="86">
        <f t="shared" si="2"/>
        <v>3971813.30395346</v>
      </c>
      <c r="AC14" s="70"/>
      <c r="AD14" s="81">
        <f t="shared" si="15"/>
        <v>4</v>
      </c>
      <c r="AE14" s="81">
        <f t="shared" si="31"/>
        <v>25</v>
      </c>
      <c r="AF14" s="86">
        <f t="shared" si="16"/>
        <v>8010441.0112258149</v>
      </c>
      <c r="AG14" s="86">
        <f t="shared" si="3"/>
        <v>6111127.0938533107</v>
      </c>
      <c r="AH14" s="70"/>
      <c r="AI14" s="81">
        <f t="shared" si="17"/>
        <v>4</v>
      </c>
      <c r="AJ14" s="81">
        <f t="shared" si="32"/>
        <v>30</v>
      </c>
      <c r="AK14" s="86">
        <f t="shared" si="18"/>
        <v>12325056.42918542</v>
      </c>
      <c r="AL14" s="86">
        <f t="shared" si="4"/>
        <v>9402726.538041126</v>
      </c>
      <c r="AM14" s="70"/>
      <c r="AN14" s="81">
        <f t="shared" si="19"/>
        <v>4</v>
      </c>
      <c r="AO14" s="81">
        <f t="shared" si="33"/>
        <v>35</v>
      </c>
      <c r="AP14" s="86">
        <f t="shared" si="20"/>
        <v>18963627.067438949</v>
      </c>
      <c r="AQ14" s="86">
        <f t="shared" si="5"/>
        <v>14467260.292804025</v>
      </c>
      <c r="AR14" s="70"/>
      <c r="AS14" s="81">
        <f t="shared" si="24"/>
        <v>4</v>
      </c>
      <c r="AT14" s="81">
        <f t="shared" si="34"/>
        <v>40</v>
      </c>
      <c r="AU14" s="86">
        <f t="shared" si="21"/>
        <v>29177890.877751619</v>
      </c>
      <c r="AV14" s="86">
        <f t="shared" si="22"/>
        <v>22259673.248281874</v>
      </c>
      <c r="AW14" s="70"/>
      <c r="AX14" s="81" t="str">
        <f t="shared" si="25"/>
        <v/>
      </c>
      <c r="AY14" s="81" t="str">
        <f t="shared" si="35"/>
        <v/>
      </c>
      <c r="AZ14" s="86" t="str">
        <f t="shared" si="26"/>
        <v/>
      </c>
      <c r="BA14" s="86" t="str">
        <f t="shared" si="23"/>
        <v/>
      </c>
      <c r="BB14" s="70"/>
      <c r="BC14" s="51"/>
    </row>
    <row r="15" spans="1:55">
      <c r="A15" s="51"/>
      <c r="B15" s="134"/>
      <c r="C15" s="135" t="s">
        <v>44</v>
      </c>
      <c r="D15" s="136"/>
      <c r="E15" s="42" t="s">
        <v>41</v>
      </c>
      <c r="F15" s="42" t="s">
        <v>40</v>
      </c>
      <c r="G15" s="42" t="s">
        <v>12</v>
      </c>
      <c r="H15" s="59"/>
      <c r="I15" s="70"/>
      <c r="J15" s="80" t="str">
        <f t="shared" si="6"/>
        <v/>
      </c>
      <c r="K15" s="81" t="str">
        <f t="shared" si="27"/>
        <v/>
      </c>
      <c r="L15" s="86" t="str">
        <f t="shared" si="7"/>
        <v/>
      </c>
      <c r="M15" s="86" t="str">
        <f t="shared" si="8"/>
        <v/>
      </c>
      <c r="N15" s="70"/>
      <c r="O15" s="81" t="str">
        <f t="shared" si="9"/>
        <v/>
      </c>
      <c r="P15" s="81" t="str">
        <f t="shared" si="28"/>
        <v/>
      </c>
      <c r="Q15" s="86" t="str">
        <f t="shared" si="10"/>
        <v/>
      </c>
      <c r="R15" s="86" t="str">
        <f t="shared" si="0"/>
        <v/>
      </c>
      <c r="S15" s="70"/>
      <c r="T15" s="81" t="str">
        <f t="shared" si="11"/>
        <v/>
      </c>
      <c r="U15" s="81" t="str">
        <f t="shared" si="29"/>
        <v/>
      </c>
      <c r="V15" s="86" t="str">
        <f t="shared" si="12"/>
        <v/>
      </c>
      <c r="W15" s="86" t="str">
        <f t="shared" si="1"/>
        <v/>
      </c>
      <c r="X15" s="70"/>
      <c r="Y15" s="81" t="str">
        <f t="shared" si="13"/>
        <v/>
      </c>
      <c r="Z15" s="81" t="str">
        <f t="shared" si="30"/>
        <v/>
      </c>
      <c r="AA15" s="86" t="str">
        <f t="shared" si="14"/>
        <v/>
      </c>
      <c r="AB15" s="86" t="str">
        <f t="shared" si="2"/>
        <v/>
      </c>
      <c r="AC15" s="70"/>
      <c r="AD15" s="81" t="str">
        <f t="shared" si="15"/>
        <v/>
      </c>
      <c r="AE15" s="81" t="str">
        <f t="shared" si="31"/>
        <v/>
      </c>
      <c r="AF15" s="86" t="str">
        <f t="shared" si="16"/>
        <v/>
      </c>
      <c r="AG15" s="86" t="str">
        <f t="shared" si="3"/>
        <v/>
      </c>
      <c r="AH15" s="70"/>
      <c r="AI15" s="81" t="str">
        <f t="shared" si="17"/>
        <v/>
      </c>
      <c r="AJ15" s="81" t="str">
        <f t="shared" si="32"/>
        <v/>
      </c>
      <c r="AK15" s="86" t="str">
        <f t="shared" si="18"/>
        <v/>
      </c>
      <c r="AL15" s="86" t="str">
        <f t="shared" si="4"/>
        <v/>
      </c>
      <c r="AM15" s="70"/>
      <c r="AN15" s="81" t="str">
        <f t="shared" si="19"/>
        <v/>
      </c>
      <c r="AO15" s="81" t="str">
        <f t="shared" si="33"/>
        <v/>
      </c>
      <c r="AP15" s="86" t="str">
        <f t="shared" si="20"/>
        <v/>
      </c>
      <c r="AQ15" s="86" t="str">
        <f t="shared" si="5"/>
        <v/>
      </c>
      <c r="AR15" s="70"/>
      <c r="AS15" s="81" t="str">
        <f t="shared" si="24"/>
        <v/>
      </c>
      <c r="AT15" s="81" t="str">
        <f t="shared" si="34"/>
        <v/>
      </c>
      <c r="AU15" s="86" t="str">
        <f t="shared" si="21"/>
        <v/>
      </c>
      <c r="AV15" s="86" t="str">
        <f t="shared" si="22"/>
        <v/>
      </c>
      <c r="AW15" s="70"/>
      <c r="AX15" s="81" t="str">
        <f t="shared" si="25"/>
        <v/>
      </c>
      <c r="AY15" s="81" t="str">
        <f t="shared" si="35"/>
        <v/>
      </c>
      <c r="AZ15" s="86" t="str">
        <f t="shared" si="26"/>
        <v/>
      </c>
      <c r="BA15" s="86" t="str">
        <f t="shared" si="23"/>
        <v/>
      </c>
      <c r="BB15" s="70"/>
      <c r="BC15" s="51"/>
    </row>
    <row r="16" spans="1:55" ht="14.4" customHeight="1">
      <c r="A16" s="51"/>
      <c r="B16" s="28">
        <v>0</v>
      </c>
      <c r="C16" s="13">
        <v>5</v>
      </c>
      <c r="D16" s="137">
        <v>7.0000000000000007E-2</v>
      </c>
      <c r="E16" s="138">
        <f>M5</f>
        <v>5255630.8514791057</v>
      </c>
      <c r="F16" s="52" t="s">
        <v>25</v>
      </c>
      <c r="G16" s="138">
        <f>M6</f>
        <v>5255630.8514791057</v>
      </c>
      <c r="H16" s="59"/>
      <c r="I16" s="70"/>
      <c r="J16" s="80" t="str">
        <f t="shared" si="6"/>
        <v/>
      </c>
      <c r="K16" s="81" t="str">
        <f t="shared" si="27"/>
        <v/>
      </c>
      <c r="L16" s="86" t="str">
        <f t="shared" si="7"/>
        <v/>
      </c>
      <c r="M16" s="86" t="str">
        <f t="shared" si="8"/>
        <v/>
      </c>
      <c r="N16" s="70"/>
      <c r="O16" s="81" t="str">
        <f t="shared" si="9"/>
        <v/>
      </c>
      <c r="P16" s="81" t="str">
        <f t="shared" si="28"/>
        <v/>
      </c>
      <c r="Q16" s="86" t="str">
        <f t="shared" si="10"/>
        <v/>
      </c>
      <c r="R16" s="86" t="str">
        <f t="shared" si="0"/>
        <v/>
      </c>
      <c r="S16" s="70"/>
      <c r="T16" s="81" t="str">
        <f t="shared" si="11"/>
        <v/>
      </c>
      <c r="U16" s="81" t="str">
        <f t="shared" si="29"/>
        <v/>
      </c>
      <c r="V16" s="86" t="str">
        <f t="shared" si="12"/>
        <v/>
      </c>
      <c r="W16" s="86" t="str">
        <f t="shared" si="1"/>
        <v/>
      </c>
      <c r="X16" s="70"/>
      <c r="Y16" s="81" t="str">
        <f t="shared" si="13"/>
        <v/>
      </c>
      <c r="Z16" s="81" t="str">
        <f t="shared" si="30"/>
        <v/>
      </c>
      <c r="AA16" s="86" t="str">
        <f t="shared" si="14"/>
        <v/>
      </c>
      <c r="AB16" s="86" t="str">
        <f t="shared" si="2"/>
        <v/>
      </c>
      <c r="AC16" s="70"/>
      <c r="AD16" s="81" t="str">
        <f t="shared" si="15"/>
        <v/>
      </c>
      <c r="AE16" s="81" t="str">
        <f t="shared" si="31"/>
        <v/>
      </c>
      <c r="AF16" s="86" t="str">
        <f t="shared" si="16"/>
        <v/>
      </c>
      <c r="AG16" s="86" t="str">
        <f t="shared" si="3"/>
        <v/>
      </c>
      <c r="AH16" s="70"/>
      <c r="AI16" s="81" t="str">
        <f t="shared" si="17"/>
        <v/>
      </c>
      <c r="AJ16" s="81" t="str">
        <f t="shared" si="32"/>
        <v/>
      </c>
      <c r="AK16" s="86" t="str">
        <f t="shared" si="18"/>
        <v/>
      </c>
      <c r="AL16" s="86" t="str">
        <f t="shared" si="4"/>
        <v/>
      </c>
      <c r="AM16" s="70"/>
      <c r="AN16" s="81" t="str">
        <f t="shared" si="19"/>
        <v/>
      </c>
      <c r="AO16" s="81" t="str">
        <f t="shared" si="33"/>
        <v/>
      </c>
      <c r="AP16" s="86" t="str">
        <f t="shared" si="20"/>
        <v/>
      </c>
      <c r="AQ16" s="86" t="str">
        <f t="shared" si="5"/>
        <v/>
      </c>
      <c r="AR16" s="70"/>
      <c r="AS16" s="81" t="str">
        <f t="shared" si="24"/>
        <v/>
      </c>
      <c r="AT16" s="81" t="str">
        <f t="shared" si="34"/>
        <v/>
      </c>
      <c r="AU16" s="86" t="str">
        <f t="shared" si="21"/>
        <v/>
      </c>
      <c r="AV16" s="86" t="str">
        <f t="shared" si="22"/>
        <v/>
      </c>
      <c r="AW16" s="70"/>
      <c r="AX16" s="81" t="str">
        <f t="shared" si="25"/>
        <v/>
      </c>
      <c r="AY16" s="81" t="str">
        <f t="shared" si="35"/>
        <v/>
      </c>
      <c r="AZ16" s="86" t="str">
        <f t="shared" si="26"/>
        <v/>
      </c>
      <c r="BA16" s="86" t="str">
        <f t="shared" si="23"/>
        <v/>
      </c>
      <c r="BB16" s="70"/>
      <c r="BC16" s="51"/>
    </row>
    <row r="17" spans="1:55" ht="14.4" customHeight="1">
      <c r="A17" s="139"/>
      <c r="B17" s="28">
        <v>1</v>
      </c>
      <c r="C17" s="13">
        <v>5</v>
      </c>
      <c r="D17" s="137">
        <v>7.0000000000000007E-2</v>
      </c>
      <c r="E17" s="138">
        <f>R5</f>
        <v>8086439.5261972407</v>
      </c>
      <c r="F17" s="140">
        <v>7.0000000000000007E-2</v>
      </c>
      <c r="G17" s="138">
        <f>R6</f>
        <v>5765519.6234090962</v>
      </c>
      <c r="H17" s="33"/>
      <c r="I17" s="70"/>
      <c r="J17" s="80" t="str">
        <f t="shared" si="6"/>
        <v/>
      </c>
      <c r="K17" s="81" t="str">
        <f t="shared" si="27"/>
        <v/>
      </c>
      <c r="L17" s="86" t="str">
        <f t="shared" si="7"/>
        <v/>
      </c>
      <c r="M17" s="86" t="str">
        <f t="shared" si="8"/>
        <v/>
      </c>
      <c r="N17" s="70"/>
      <c r="O17" s="81" t="str">
        <f t="shared" si="9"/>
        <v/>
      </c>
      <c r="P17" s="81" t="str">
        <f t="shared" si="28"/>
        <v/>
      </c>
      <c r="Q17" s="86" t="str">
        <f t="shared" si="10"/>
        <v/>
      </c>
      <c r="R17" s="86" t="str">
        <f t="shared" si="0"/>
        <v/>
      </c>
      <c r="S17" s="70"/>
      <c r="T17" s="81" t="str">
        <f t="shared" si="11"/>
        <v/>
      </c>
      <c r="U17" s="81" t="str">
        <f t="shared" si="29"/>
        <v/>
      </c>
      <c r="V17" s="86" t="str">
        <f t="shared" si="12"/>
        <v/>
      </c>
      <c r="W17" s="86" t="str">
        <f t="shared" si="1"/>
        <v/>
      </c>
      <c r="X17" s="70"/>
      <c r="Y17" s="81" t="str">
        <f t="shared" si="13"/>
        <v/>
      </c>
      <c r="Z17" s="81" t="str">
        <f t="shared" si="30"/>
        <v/>
      </c>
      <c r="AA17" s="86" t="str">
        <f t="shared" si="14"/>
        <v/>
      </c>
      <c r="AB17" s="86" t="str">
        <f t="shared" si="2"/>
        <v/>
      </c>
      <c r="AC17" s="70"/>
      <c r="AD17" s="81" t="str">
        <f t="shared" si="15"/>
        <v/>
      </c>
      <c r="AE17" s="81" t="str">
        <f t="shared" si="31"/>
        <v/>
      </c>
      <c r="AF17" s="86" t="str">
        <f t="shared" si="16"/>
        <v/>
      </c>
      <c r="AG17" s="86" t="str">
        <f t="shared" si="3"/>
        <v/>
      </c>
      <c r="AH17" s="70"/>
      <c r="AI17" s="81" t="str">
        <f t="shared" si="17"/>
        <v/>
      </c>
      <c r="AJ17" s="81" t="str">
        <f t="shared" si="32"/>
        <v/>
      </c>
      <c r="AK17" s="86" t="str">
        <f t="shared" si="18"/>
        <v/>
      </c>
      <c r="AL17" s="86" t="str">
        <f t="shared" si="4"/>
        <v/>
      </c>
      <c r="AM17" s="70"/>
      <c r="AN17" s="81" t="str">
        <f t="shared" si="19"/>
        <v/>
      </c>
      <c r="AO17" s="81" t="str">
        <f t="shared" si="33"/>
        <v/>
      </c>
      <c r="AP17" s="86" t="str">
        <f t="shared" si="20"/>
        <v/>
      </c>
      <c r="AQ17" s="86" t="str">
        <f t="shared" si="5"/>
        <v/>
      </c>
      <c r="AR17" s="70"/>
      <c r="AS17" s="81" t="str">
        <f t="shared" si="24"/>
        <v/>
      </c>
      <c r="AT17" s="81" t="str">
        <f t="shared" si="34"/>
        <v/>
      </c>
      <c r="AU17" s="86" t="str">
        <f t="shared" si="21"/>
        <v/>
      </c>
      <c r="AV17" s="86" t="str">
        <f t="shared" si="22"/>
        <v/>
      </c>
      <c r="AW17" s="70"/>
      <c r="AX17" s="81" t="str">
        <f t="shared" si="25"/>
        <v/>
      </c>
      <c r="AY17" s="81" t="str">
        <f t="shared" si="35"/>
        <v/>
      </c>
      <c r="AZ17" s="86" t="str">
        <f t="shared" si="26"/>
        <v/>
      </c>
      <c r="BA17" s="86" t="str">
        <f t="shared" si="23"/>
        <v/>
      </c>
      <c r="BB17" s="70"/>
      <c r="BC17" s="51"/>
    </row>
    <row r="18" spans="1:55">
      <c r="A18" s="51"/>
      <c r="B18" s="28">
        <v>2</v>
      </c>
      <c r="C18" s="13">
        <v>5</v>
      </c>
      <c r="D18" s="137">
        <v>7.0000000000000007E-2</v>
      </c>
      <c r="E18" s="138">
        <f>W5</f>
        <v>12441989.564857285</v>
      </c>
      <c r="F18" s="140">
        <v>7.0000000000000007E-2</v>
      </c>
      <c r="G18" s="138">
        <f>W6</f>
        <v>6324876.5880427463</v>
      </c>
      <c r="H18" s="59"/>
      <c r="I18" s="70"/>
      <c r="J18" s="80" t="str">
        <f t="shared" si="6"/>
        <v/>
      </c>
      <c r="K18" s="81" t="str">
        <f t="shared" si="27"/>
        <v/>
      </c>
      <c r="L18" s="86" t="str">
        <f t="shared" si="7"/>
        <v/>
      </c>
      <c r="M18" s="86" t="str">
        <f t="shared" si="8"/>
        <v/>
      </c>
      <c r="N18" s="70"/>
      <c r="O18" s="81" t="str">
        <f t="shared" si="9"/>
        <v/>
      </c>
      <c r="P18" s="81" t="str">
        <f t="shared" si="28"/>
        <v/>
      </c>
      <c r="Q18" s="86" t="str">
        <f t="shared" si="10"/>
        <v/>
      </c>
      <c r="R18" s="86" t="str">
        <f t="shared" si="0"/>
        <v/>
      </c>
      <c r="S18" s="70"/>
      <c r="T18" s="81" t="str">
        <f t="shared" si="11"/>
        <v/>
      </c>
      <c r="U18" s="81" t="str">
        <f t="shared" si="29"/>
        <v/>
      </c>
      <c r="V18" s="86" t="str">
        <f t="shared" si="12"/>
        <v/>
      </c>
      <c r="W18" s="86" t="str">
        <f t="shared" si="1"/>
        <v/>
      </c>
      <c r="X18" s="70"/>
      <c r="Y18" s="81" t="str">
        <f t="shared" si="13"/>
        <v/>
      </c>
      <c r="Z18" s="81" t="str">
        <f t="shared" si="30"/>
        <v/>
      </c>
      <c r="AA18" s="86" t="str">
        <f t="shared" si="14"/>
        <v/>
      </c>
      <c r="AB18" s="86" t="str">
        <f t="shared" si="2"/>
        <v/>
      </c>
      <c r="AC18" s="70"/>
      <c r="AD18" s="81" t="str">
        <f t="shared" si="15"/>
        <v/>
      </c>
      <c r="AE18" s="81" t="str">
        <f t="shared" si="31"/>
        <v/>
      </c>
      <c r="AF18" s="86" t="str">
        <f t="shared" si="16"/>
        <v/>
      </c>
      <c r="AG18" s="86" t="str">
        <f t="shared" si="3"/>
        <v/>
      </c>
      <c r="AH18" s="70"/>
      <c r="AI18" s="81" t="str">
        <f t="shared" si="17"/>
        <v/>
      </c>
      <c r="AJ18" s="81" t="str">
        <f t="shared" si="32"/>
        <v/>
      </c>
      <c r="AK18" s="86" t="str">
        <f t="shared" si="18"/>
        <v/>
      </c>
      <c r="AL18" s="86" t="str">
        <f t="shared" si="4"/>
        <v/>
      </c>
      <c r="AM18" s="70"/>
      <c r="AN18" s="81" t="str">
        <f t="shared" si="19"/>
        <v/>
      </c>
      <c r="AO18" s="81" t="str">
        <f t="shared" si="33"/>
        <v/>
      </c>
      <c r="AP18" s="86" t="str">
        <f t="shared" si="20"/>
        <v/>
      </c>
      <c r="AQ18" s="86" t="str">
        <f t="shared" si="5"/>
        <v/>
      </c>
      <c r="AR18" s="70"/>
      <c r="AS18" s="81" t="str">
        <f t="shared" si="24"/>
        <v/>
      </c>
      <c r="AT18" s="81" t="str">
        <f t="shared" si="34"/>
        <v/>
      </c>
      <c r="AU18" s="86" t="str">
        <f t="shared" si="21"/>
        <v/>
      </c>
      <c r="AV18" s="86" t="str">
        <f t="shared" si="22"/>
        <v/>
      </c>
      <c r="AW18" s="70"/>
      <c r="AX18" s="81" t="str">
        <f t="shared" si="25"/>
        <v/>
      </c>
      <c r="AY18" s="81" t="str">
        <f t="shared" si="35"/>
        <v/>
      </c>
      <c r="AZ18" s="86" t="str">
        <f t="shared" si="26"/>
        <v/>
      </c>
      <c r="BA18" s="86" t="str">
        <f t="shared" si="23"/>
        <v/>
      </c>
      <c r="BB18" s="70"/>
      <c r="BC18" s="51"/>
    </row>
    <row r="19" spans="1:55">
      <c r="A19" s="51"/>
      <c r="B19" s="28">
        <v>3</v>
      </c>
      <c r="C19" s="13">
        <v>5</v>
      </c>
      <c r="D19" s="137">
        <v>7.0000000000000007E-2</v>
      </c>
      <c r="E19" s="138">
        <f>AB5</f>
        <v>19143543.191105254</v>
      </c>
      <c r="F19" s="140">
        <v>0.1</v>
      </c>
      <c r="G19" s="138">
        <f>AB6</f>
        <v>4582812.0367057808</v>
      </c>
      <c r="H19" s="59"/>
      <c r="I19" s="70"/>
      <c r="J19" s="80" t="str">
        <f t="shared" si="6"/>
        <v/>
      </c>
      <c r="K19" s="81" t="str">
        <f t="shared" si="27"/>
        <v/>
      </c>
      <c r="L19" s="86" t="str">
        <f t="shared" si="7"/>
        <v/>
      </c>
      <c r="M19" s="86" t="str">
        <f t="shared" si="8"/>
        <v/>
      </c>
      <c r="N19" s="70"/>
      <c r="O19" s="81" t="str">
        <f t="shared" si="9"/>
        <v/>
      </c>
      <c r="P19" s="81" t="str">
        <f t="shared" si="28"/>
        <v/>
      </c>
      <c r="Q19" s="86" t="str">
        <f t="shared" si="10"/>
        <v/>
      </c>
      <c r="R19" s="86" t="str">
        <f t="shared" si="0"/>
        <v/>
      </c>
      <c r="S19" s="70"/>
      <c r="T19" s="81" t="str">
        <f t="shared" si="11"/>
        <v/>
      </c>
      <c r="U19" s="81" t="str">
        <f t="shared" si="29"/>
        <v/>
      </c>
      <c r="V19" s="86" t="str">
        <f t="shared" si="12"/>
        <v/>
      </c>
      <c r="W19" s="86" t="str">
        <f t="shared" si="1"/>
        <v/>
      </c>
      <c r="X19" s="70"/>
      <c r="Y19" s="81" t="str">
        <f t="shared" si="13"/>
        <v/>
      </c>
      <c r="Z19" s="81" t="str">
        <f t="shared" si="30"/>
        <v/>
      </c>
      <c r="AA19" s="86" t="str">
        <f t="shared" si="14"/>
        <v/>
      </c>
      <c r="AB19" s="86" t="str">
        <f t="shared" si="2"/>
        <v/>
      </c>
      <c r="AC19" s="70"/>
      <c r="AD19" s="81" t="str">
        <f t="shared" si="15"/>
        <v/>
      </c>
      <c r="AE19" s="81" t="str">
        <f t="shared" si="31"/>
        <v/>
      </c>
      <c r="AF19" s="86" t="str">
        <f t="shared" si="16"/>
        <v/>
      </c>
      <c r="AG19" s="86" t="str">
        <f t="shared" si="3"/>
        <v/>
      </c>
      <c r="AH19" s="70"/>
      <c r="AI19" s="81" t="str">
        <f t="shared" si="17"/>
        <v/>
      </c>
      <c r="AJ19" s="81" t="str">
        <f t="shared" si="32"/>
        <v/>
      </c>
      <c r="AK19" s="86" t="str">
        <f t="shared" si="18"/>
        <v/>
      </c>
      <c r="AL19" s="86" t="str">
        <f t="shared" si="4"/>
        <v/>
      </c>
      <c r="AM19" s="70"/>
      <c r="AN19" s="81" t="str">
        <f t="shared" si="19"/>
        <v/>
      </c>
      <c r="AO19" s="81" t="str">
        <f t="shared" si="33"/>
        <v/>
      </c>
      <c r="AP19" s="86" t="str">
        <f t="shared" si="20"/>
        <v/>
      </c>
      <c r="AQ19" s="86" t="str">
        <f t="shared" si="5"/>
        <v/>
      </c>
      <c r="AR19" s="70"/>
      <c r="AS19" s="81" t="str">
        <f t="shared" si="24"/>
        <v/>
      </c>
      <c r="AT19" s="81" t="str">
        <f t="shared" si="34"/>
        <v/>
      </c>
      <c r="AU19" s="86" t="str">
        <f t="shared" si="21"/>
        <v/>
      </c>
      <c r="AV19" s="86" t="str">
        <f t="shared" si="22"/>
        <v/>
      </c>
      <c r="AW19" s="70"/>
      <c r="AX19" s="81" t="str">
        <f t="shared" si="25"/>
        <v/>
      </c>
      <c r="AY19" s="81" t="str">
        <f t="shared" si="35"/>
        <v/>
      </c>
      <c r="AZ19" s="86" t="str">
        <f t="shared" si="26"/>
        <v/>
      </c>
      <c r="BA19" s="86" t="str">
        <f t="shared" si="23"/>
        <v/>
      </c>
      <c r="BB19" s="70"/>
      <c r="BC19" s="51"/>
    </row>
    <row r="20" spans="1:55">
      <c r="A20" s="51"/>
      <c r="B20" s="28">
        <v>4</v>
      </c>
      <c r="C20" s="13">
        <v>5</v>
      </c>
      <c r="D20" s="137">
        <v>7.0000000000000007E-2</v>
      </c>
      <c r="E20" s="138">
        <f>AG5</f>
        <v>29454714.135497343</v>
      </c>
      <c r="F20" s="140">
        <v>0.1</v>
      </c>
      <c r="G20" s="138">
        <f>AG6</f>
        <v>4378255.5715143485</v>
      </c>
      <c r="H20" s="59"/>
      <c r="I20" s="70"/>
      <c r="J20" s="80" t="str">
        <f t="shared" si="6"/>
        <v/>
      </c>
      <c r="K20" s="81" t="str">
        <f t="shared" si="27"/>
        <v/>
      </c>
      <c r="L20" s="86" t="str">
        <f t="shared" si="7"/>
        <v/>
      </c>
      <c r="M20" s="86" t="str">
        <f t="shared" si="8"/>
        <v/>
      </c>
      <c r="N20" s="70"/>
      <c r="O20" s="81" t="str">
        <f t="shared" si="9"/>
        <v/>
      </c>
      <c r="P20" s="81" t="str">
        <f t="shared" si="28"/>
        <v/>
      </c>
      <c r="Q20" s="86" t="str">
        <f t="shared" si="10"/>
        <v/>
      </c>
      <c r="R20" s="86" t="str">
        <f t="shared" si="0"/>
        <v/>
      </c>
      <c r="S20" s="70"/>
      <c r="T20" s="81" t="str">
        <f t="shared" si="11"/>
        <v/>
      </c>
      <c r="U20" s="81" t="str">
        <f t="shared" si="29"/>
        <v/>
      </c>
      <c r="V20" s="86" t="str">
        <f t="shared" si="12"/>
        <v/>
      </c>
      <c r="W20" s="86" t="str">
        <f t="shared" si="1"/>
        <v/>
      </c>
      <c r="X20" s="70"/>
      <c r="Y20" s="81" t="str">
        <f t="shared" si="13"/>
        <v/>
      </c>
      <c r="Z20" s="81" t="str">
        <f t="shared" si="30"/>
        <v/>
      </c>
      <c r="AA20" s="86" t="str">
        <f t="shared" si="14"/>
        <v/>
      </c>
      <c r="AB20" s="86" t="str">
        <f t="shared" si="2"/>
        <v/>
      </c>
      <c r="AC20" s="70"/>
      <c r="AD20" s="81" t="str">
        <f t="shared" si="15"/>
        <v/>
      </c>
      <c r="AE20" s="81" t="str">
        <f t="shared" si="31"/>
        <v/>
      </c>
      <c r="AF20" s="86" t="str">
        <f t="shared" si="16"/>
        <v/>
      </c>
      <c r="AG20" s="86" t="str">
        <f t="shared" si="3"/>
        <v/>
      </c>
      <c r="AH20" s="70"/>
      <c r="AI20" s="81" t="str">
        <f t="shared" si="17"/>
        <v/>
      </c>
      <c r="AJ20" s="81" t="str">
        <f t="shared" si="32"/>
        <v/>
      </c>
      <c r="AK20" s="86" t="str">
        <f t="shared" si="18"/>
        <v/>
      </c>
      <c r="AL20" s="86" t="str">
        <f t="shared" si="4"/>
        <v/>
      </c>
      <c r="AM20" s="70"/>
      <c r="AN20" s="81" t="str">
        <f t="shared" si="19"/>
        <v/>
      </c>
      <c r="AO20" s="81" t="str">
        <f t="shared" si="33"/>
        <v/>
      </c>
      <c r="AP20" s="86" t="str">
        <f t="shared" si="20"/>
        <v/>
      </c>
      <c r="AQ20" s="86" t="str">
        <f t="shared" si="5"/>
        <v/>
      </c>
      <c r="AR20" s="70"/>
      <c r="AS20" s="81" t="str">
        <f t="shared" si="24"/>
        <v/>
      </c>
      <c r="AT20" s="81" t="str">
        <f t="shared" si="34"/>
        <v/>
      </c>
      <c r="AU20" s="86" t="str">
        <f t="shared" si="21"/>
        <v/>
      </c>
      <c r="AV20" s="86" t="str">
        <f t="shared" si="22"/>
        <v/>
      </c>
      <c r="AW20" s="70"/>
      <c r="AX20" s="81" t="str">
        <f t="shared" si="25"/>
        <v/>
      </c>
      <c r="AY20" s="81" t="str">
        <f t="shared" si="35"/>
        <v/>
      </c>
      <c r="AZ20" s="86" t="str">
        <f t="shared" si="26"/>
        <v/>
      </c>
      <c r="BA20" s="86" t="str">
        <f t="shared" si="23"/>
        <v/>
      </c>
      <c r="BB20" s="70"/>
      <c r="BC20" s="51"/>
    </row>
    <row r="21" spans="1:55">
      <c r="A21" s="51"/>
      <c r="B21" s="28">
        <v>5</v>
      </c>
      <c r="C21" s="13">
        <v>5</v>
      </c>
      <c r="D21" s="137">
        <v>7.0000000000000007E-2</v>
      </c>
      <c r="E21" s="138">
        <f>AL5</f>
        <v>45319728.753607869</v>
      </c>
      <c r="F21" s="140">
        <v>0.1</v>
      </c>
      <c r="G21" s="138">
        <f>AL6</f>
        <v>4182829.6024280293</v>
      </c>
      <c r="H21" s="59"/>
      <c r="I21" s="70"/>
      <c r="J21" s="80" t="str">
        <f t="shared" si="6"/>
        <v/>
      </c>
      <c r="K21" s="81" t="str">
        <f t="shared" si="27"/>
        <v/>
      </c>
      <c r="L21" s="86" t="str">
        <f t="shared" si="7"/>
        <v/>
      </c>
      <c r="M21" s="86" t="str">
        <f t="shared" si="8"/>
        <v/>
      </c>
      <c r="N21" s="70"/>
      <c r="O21" s="81" t="str">
        <f t="shared" si="9"/>
        <v/>
      </c>
      <c r="P21" s="81" t="str">
        <f t="shared" si="28"/>
        <v/>
      </c>
      <c r="Q21" s="86" t="str">
        <f t="shared" si="10"/>
        <v/>
      </c>
      <c r="R21" s="86" t="str">
        <f t="shared" si="0"/>
        <v/>
      </c>
      <c r="S21" s="70"/>
      <c r="T21" s="81" t="str">
        <f t="shared" si="11"/>
        <v/>
      </c>
      <c r="U21" s="81" t="str">
        <f t="shared" si="29"/>
        <v/>
      </c>
      <c r="V21" s="86" t="str">
        <f t="shared" si="12"/>
        <v/>
      </c>
      <c r="W21" s="86" t="str">
        <f t="shared" si="1"/>
        <v/>
      </c>
      <c r="X21" s="70"/>
      <c r="Y21" s="81" t="str">
        <f t="shared" si="13"/>
        <v/>
      </c>
      <c r="Z21" s="81" t="str">
        <f t="shared" si="30"/>
        <v/>
      </c>
      <c r="AA21" s="86" t="str">
        <f t="shared" si="14"/>
        <v/>
      </c>
      <c r="AB21" s="86" t="str">
        <f t="shared" si="2"/>
        <v/>
      </c>
      <c r="AC21" s="70"/>
      <c r="AD21" s="81" t="str">
        <f t="shared" si="15"/>
        <v/>
      </c>
      <c r="AE21" s="81" t="str">
        <f t="shared" si="31"/>
        <v/>
      </c>
      <c r="AF21" s="86" t="str">
        <f t="shared" si="16"/>
        <v/>
      </c>
      <c r="AG21" s="86" t="str">
        <f t="shared" si="3"/>
        <v/>
      </c>
      <c r="AH21" s="70"/>
      <c r="AI21" s="81" t="str">
        <f t="shared" si="17"/>
        <v/>
      </c>
      <c r="AJ21" s="81" t="str">
        <f t="shared" si="32"/>
        <v/>
      </c>
      <c r="AK21" s="86" t="str">
        <f t="shared" si="18"/>
        <v/>
      </c>
      <c r="AL21" s="86" t="str">
        <f t="shared" si="4"/>
        <v/>
      </c>
      <c r="AM21" s="70"/>
      <c r="AN21" s="81" t="str">
        <f t="shared" si="19"/>
        <v/>
      </c>
      <c r="AO21" s="81" t="str">
        <f t="shared" si="33"/>
        <v/>
      </c>
      <c r="AP21" s="86" t="str">
        <f t="shared" si="20"/>
        <v/>
      </c>
      <c r="AQ21" s="86" t="str">
        <f t="shared" si="5"/>
        <v/>
      </c>
      <c r="AR21" s="70"/>
      <c r="AS21" s="81" t="str">
        <f t="shared" si="24"/>
        <v/>
      </c>
      <c r="AT21" s="81" t="str">
        <f t="shared" si="34"/>
        <v/>
      </c>
      <c r="AU21" s="86" t="str">
        <f t="shared" si="21"/>
        <v/>
      </c>
      <c r="AV21" s="86" t="str">
        <f t="shared" si="22"/>
        <v/>
      </c>
      <c r="AW21" s="70"/>
      <c r="AX21" s="81" t="str">
        <f t="shared" si="25"/>
        <v/>
      </c>
      <c r="AY21" s="81" t="str">
        <f t="shared" si="35"/>
        <v/>
      </c>
      <c r="AZ21" s="86" t="str">
        <f t="shared" si="26"/>
        <v/>
      </c>
      <c r="BA21" s="86" t="str">
        <f t="shared" si="23"/>
        <v/>
      </c>
      <c r="BB21" s="70"/>
      <c r="BC21" s="51"/>
    </row>
    <row r="22" spans="1:55">
      <c r="A22" s="51"/>
      <c r="B22" s="28">
        <v>6</v>
      </c>
      <c r="C22" s="13">
        <v>5</v>
      </c>
      <c r="D22" s="137">
        <v>7.0000000000000007E-2</v>
      </c>
      <c r="E22" s="138">
        <f>AQ5</f>
        <v>69730020.289871395</v>
      </c>
      <c r="F22" s="140">
        <v>0.1</v>
      </c>
      <c r="G22" s="138">
        <f>AQ6</f>
        <v>3996126.5844736183</v>
      </c>
      <c r="H22" s="59"/>
      <c r="I22" s="70"/>
      <c r="J22" s="80" t="str">
        <f t="shared" si="6"/>
        <v/>
      </c>
      <c r="K22" s="81" t="str">
        <f t="shared" si="27"/>
        <v/>
      </c>
      <c r="L22" s="86" t="str">
        <f t="shared" si="7"/>
        <v/>
      </c>
      <c r="M22" s="86" t="str">
        <f t="shared" si="8"/>
        <v/>
      </c>
      <c r="N22" s="70"/>
      <c r="O22" s="81" t="str">
        <f t="shared" si="9"/>
        <v/>
      </c>
      <c r="P22" s="81" t="str">
        <f t="shared" si="28"/>
        <v/>
      </c>
      <c r="Q22" s="86" t="str">
        <f t="shared" si="10"/>
        <v/>
      </c>
      <c r="R22" s="86" t="str">
        <f t="shared" si="0"/>
        <v/>
      </c>
      <c r="S22" s="70"/>
      <c r="T22" s="81" t="str">
        <f t="shared" si="11"/>
        <v/>
      </c>
      <c r="U22" s="81" t="str">
        <f t="shared" si="29"/>
        <v/>
      </c>
      <c r="V22" s="86" t="str">
        <f t="shared" si="12"/>
        <v/>
      </c>
      <c r="W22" s="86" t="str">
        <f t="shared" si="1"/>
        <v/>
      </c>
      <c r="X22" s="70"/>
      <c r="Y22" s="81" t="str">
        <f t="shared" si="13"/>
        <v/>
      </c>
      <c r="Z22" s="81" t="str">
        <f t="shared" si="30"/>
        <v/>
      </c>
      <c r="AA22" s="86" t="str">
        <f t="shared" si="14"/>
        <v/>
      </c>
      <c r="AB22" s="86" t="str">
        <f t="shared" si="2"/>
        <v/>
      </c>
      <c r="AC22" s="70"/>
      <c r="AD22" s="81" t="str">
        <f t="shared" si="15"/>
        <v/>
      </c>
      <c r="AE22" s="81" t="str">
        <f t="shared" si="31"/>
        <v/>
      </c>
      <c r="AF22" s="86" t="str">
        <f t="shared" si="16"/>
        <v/>
      </c>
      <c r="AG22" s="86" t="str">
        <f t="shared" si="3"/>
        <v/>
      </c>
      <c r="AH22" s="70"/>
      <c r="AI22" s="81" t="str">
        <f t="shared" si="17"/>
        <v/>
      </c>
      <c r="AJ22" s="81" t="str">
        <f t="shared" si="32"/>
        <v/>
      </c>
      <c r="AK22" s="86" t="str">
        <f t="shared" si="18"/>
        <v/>
      </c>
      <c r="AL22" s="86" t="str">
        <f t="shared" si="4"/>
        <v/>
      </c>
      <c r="AM22" s="70"/>
      <c r="AN22" s="81" t="str">
        <f t="shared" si="19"/>
        <v/>
      </c>
      <c r="AO22" s="81" t="str">
        <f t="shared" si="33"/>
        <v/>
      </c>
      <c r="AP22" s="86" t="str">
        <f t="shared" si="20"/>
        <v/>
      </c>
      <c r="AQ22" s="86" t="str">
        <f t="shared" si="5"/>
        <v/>
      </c>
      <c r="AR22" s="70"/>
      <c r="AS22" s="81" t="str">
        <f t="shared" si="24"/>
        <v/>
      </c>
      <c r="AT22" s="81" t="str">
        <f t="shared" si="34"/>
        <v/>
      </c>
      <c r="AU22" s="86" t="str">
        <f t="shared" si="21"/>
        <v/>
      </c>
      <c r="AV22" s="86" t="str">
        <f t="shared" si="22"/>
        <v/>
      </c>
      <c r="AW22" s="70"/>
      <c r="AX22" s="81" t="str">
        <f t="shared" si="25"/>
        <v/>
      </c>
      <c r="AY22" s="81" t="str">
        <f t="shared" si="35"/>
        <v/>
      </c>
      <c r="AZ22" s="86" t="str">
        <f t="shared" si="26"/>
        <v/>
      </c>
      <c r="BA22" s="86" t="str">
        <f t="shared" si="23"/>
        <v/>
      </c>
      <c r="BB22" s="70"/>
      <c r="BC22" s="51"/>
    </row>
    <row r="23" spans="1:55">
      <c r="B23" s="141">
        <v>7</v>
      </c>
      <c r="C23" s="13">
        <v>5</v>
      </c>
      <c r="D23" s="137">
        <v>7.0000000000000007E-2</v>
      </c>
      <c r="E23" s="142">
        <f>AV5</f>
        <v>107288279.59365922</v>
      </c>
      <c r="F23" s="140">
        <v>0.1</v>
      </c>
      <c r="G23" s="143">
        <f>AV6</f>
        <v>3817757.1636834471</v>
      </c>
      <c r="H23" s="59"/>
      <c r="I23" s="70"/>
      <c r="J23" s="80" t="str">
        <f t="shared" si="6"/>
        <v/>
      </c>
      <c r="K23" s="81" t="str">
        <f t="shared" si="27"/>
        <v/>
      </c>
      <c r="L23" s="86" t="str">
        <f t="shared" si="7"/>
        <v/>
      </c>
      <c r="M23" s="86" t="str">
        <f t="shared" si="8"/>
        <v/>
      </c>
      <c r="N23" s="70"/>
      <c r="O23" s="81" t="str">
        <f t="shared" si="9"/>
        <v/>
      </c>
      <c r="P23" s="81" t="str">
        <f t="shared" si="28"/>
        <v/>
      </c>
      <c r="Q23" s="86" t="str">
        <f t="shared" si="10"/>
        <v/>
      </c>
      <c r="R23" s="86" t="str">
        <f t="shared" si="0"/>
        <v/>
      </c>
      <c r="S23" s="70"/>
      <c r="T23" s="81" t="str">
        <f t="shared" si="11"/>
        <v/>
      </c>
      <c r="U23" s="81" t="str">
        <f t="shared" si="29"/>
        <v/>
      </c>
      <c r="V23" s="86" t="str">
        <f t="shared" si="12"/>
        <v/>
      </c>
      <c r="W23" s="86" t="str">
        <f t="shared" si="1"/>
        <v/>
      </c>
      <c r="X23" s="70"/>
      <c r="Y23" s="81" t="str">
        <f t="shared" si="13"/>
        <v/>
      </c>
      <c r="Z23" s="81" t="str">
        <f t="shared" si="30"/>
        <v/>
      </c>
      <c r="AA23" s="86" t="str">
        <f t="shared" si="14"/>
        <v/>
      </c>
      <c r="AB23" s="86" t="str">
        <f t="shared" si="2"/>
        <v/>
      </c>
      <c r="AC23" s="70"/>
      <c r="AD23" s="81" t="str">
        <f t="shared" si="15"/>
        <v/>
      </c>
      <c r="AE23" s="81" t="str">
        <f t="shared" si="31"/>
        <v/>
      </c>
      <c r="AF23" s="86" t="str">
        <f t="shared" si="16"/>
        <v/>
      </c>
      <c r="AG23" s="86" t="str">
        <f t="shared" si="3"/>
        <v/>
      </c>
      <c r="AH23" s="70"/>
      <c r="AI23" s="81" t="str">
        <f t="shared" si="17"/>
        <v/>
      </c>
      <c r="AJ23" s="81" t="str">
        <f t="shared" si="32"/>
        <v/>
      </c>
      <c r="AK23" s="86" t="str">
        <f t="shared" si="18"/>
        <v/>
      </c>
      <c r="AL23" s="86" t="str">
        <f t="shared" si="4"/>
        <v/>
      </c>
      <c r="AM23" s="70"/>
      <c r="AN23" s="81" t="str">
        <f t="shared" si="19"/>
        <v/>
      </c>
      <c r="AO23" s="81" t="str">
        <f t="shared" si="33"/>
        <v/>
      </c>
      <c r="AP23" s="86" t="str">
        <f t="shared" si="20"/>
        <v/>
      </c>
      <c r="AQ23" s="86" t="str">
        <f t="shared" si="5"/>
        <v/>
      </c>
      <c r="AR23" s="70"/>
      <c r="AS23" s="81" t="str">
        <f t="shared" si="24"/>
        <v/>
      </c>
      <c r="AT23" s="81" t="str">
        <f t="shared" si="34"/>
        <v/>
      </c>
      <c r="AU23" s="86" t="str">
        <f t="shared" si="21"/>
        <v/>
      </c>
      <c r="AV23" s="86" t="str">
        <f t="shared" si="22"/>
        <v/>
      </c>
      <c r="AW23" s="70"/>
      <c r="AX23" s="81" t="str">
        <f t="shared" si="25"/>
        <v/>
      </c>
      <c r="AY23" s="81" t="str">
        <f t="shared" si="35"/>
        <v/>
      </c>
      <c r="AZ23" s="86" t="str">
        <f t="shared" si="26"/>
        <v/>
      </c>
      <c r="BA23" s="86" t="str">
        <f t="shared" si="23"/>
        <v/>
      </c>
      <c r="BB23" s="70"/>
      <c r="BC23" s="51"/>
    </row>
    <row r="24" spans="1:55">
      <c r="A24" s="144" t="str">
        <f>IF(SUM(C16:C24)&lt;&gt;time,CONCATENATE("Please ensure total bucket tenure is = ",time," years"),"")</f>
        <v>Please ensure total bucket tenure is = 40 years</v>
      </c>
      <c r="B24" s="141">
        <v>8</v>
      </c>
      <c r="C24" s="13">
        <v>5</v>
      </c>
      <c r="D24" s="137">
        <v>7.0000000000000007E-2</v>
      </c>
      <c r="E24" s="145"/>
      <c r="F24" s="140">
        <v>0.1</v>
      </c>
      <c r="G24" s="143">
        <f>BA6</f>
        <v>0</v>
      </c>
      <c r="H24" s="59"/>
      <c r="I24" s="70"/>
      <c r="J24" s="80" t="str">
        <f t="shared" si="6"/>
        <v/>
      </c>
      <c r="K24" s="81" t="str">
        <f t="shared" si="27"/>
        <v/>
      </c>
      <c r="L24" s="86" t="str">
        <f t="shared" si="7"/>
        <v/>
      </c>
      <c r="M24" s="86" t="str">
        <f t="shared" si="8"/>
        <v/>
      </c>
      <c r="N24" s="70"/>
      <c r="O24" s="81" t="str">
        <f t="shared" si="9"/>
        <v/>
      </c>
      <c r="P24" s="81" t="str">
        <f t="shared" si="28"/>
        <v/>
      </c>
      <c r="Q24" s="86" t="str">
        <f t="shared" si="10"/>
        <v/>
      </c>
      <c r="R24" s="86" t="str">
        <f t="shared" si="0"/>
        <v/>
      </c>
      <c r="S24" s="70"/>
      <c r="T24" s="81" t="str">
        <f t="shared" si="11"/>
        <v/>
      </c>
      <c r="U24" s="81" t="str">
        <f t="shared" si="29"/>
        <v/>
      </c>
      <c r="V24" s="86" t="str">
        <f t="shared" si="12"/>
        <v/>
      </c>
      <c r="W24" s="86" t="str">
        <f t="shared" si="1"/>
        <v/>
      </c>
      <c r="X24" s="70"/>
      <c r="Y24" s="81" t="str">
        <f t="shared" si="13"/>
        <v/>
      </c>
      <c r="Z24" s="81" t="str">
        <f t="shared" si="30"/>
        <v/>
      </c>
      <c r="AA24" s="86" t="str">
        <f t="shared" si="14"/>
        <v/>
      </c>
      <c r="AB24" s="86" t="str">
        <f t="shared" si="2"/>
        <v/>
      </c>
      <c r="AC24" s="70"/>
      <c r="AD24" s="81" t="str">
        <f t="shared" si="15"/>
        <v/>
      </c>
      <c r="AE24" s="81" t="str">
        <f t="shared" si="31"/>
        <v/>
      </c>
      <c r="AF24" s="86" t="str">
        <f t="shared" si="16"/>
        <v/>
      </c>
      <c r="AG24" s="86" t="str">
        <f t="shared" si="3"/>
        <v/>
      </c>
      <c r="AH24" s="70"/>
      <c r="AI24" s="81" t="str">
        <f t="shared" si="17"/>
        <v/>
      </c>
      <c r="AJ24" s="81" t="str">
        <f t="shared" si="32"/>
        <v/>
      </c>
      <c r="AK24" s="86" t="str">
        <f t="shared" si="18"/>
        <v/>
      </c>
      <c r="AL24" s="86" t="str">
        <f t="shared" si="4"/>
        <v/>
      </c>
      <c r="AM24" s="70"/>
      <c r="AN24" s="81" t="str">
        <f t="shared" si="19"/>
        <v/>
      </c>
      <c r="AO24" s="81" t="str">
        <f t="shared" si="33"/>
        <v/>
      </c>
      <c r="AP24" s="86" t="str">
        <f t="shared" si="20"/>
        <v/>
      </c>
      <c r="AQ24" s="86" t="str">
        <f t="shared" si="5"/>
        <v/>
      </c>
      <c r="AR24" s="70"/>
      <c r="AS24" s="81" t="str">
        <f t="shared" si="24"/>
        <v/>
      </c>
      <c r="AT24" s="81" t="str">
        <f t="shared" si="34"/>
        <v/>
      </c>
      <c r="AU24" s="86" t="str">
        <f t="shared" si="21"/>
        <v/>
      </c>
      <c r="AV24" s="86" t="str">
        <f t="shared" si="22"/>
        <v/>
      </c>
      <c r="AW24" s="70"/>
      <c r="AX24" s="81" t="str">
        <f t="shared" si="25"/>
        <v/>
      </c>
      <c r="AY24" s="81" t="str">
        <f t="shared" si="35"/>
        <v/>
      </c>
      <c r="AZ24" s="86" t="str">
        <f t="shared" si="26"/>
        <v/>
      </c>
      <c r="BA24" s="86" t="str">
        <f t="shared" si="23"/>
        <v/>
      </c>
      <c r="BB24" s="70"/>
      <c r="BC24" s="51"/>
    </row>
    <row r="25" spans="1:55">
      <c r="A25" s="144" t="str">
        <f>IF(SUM(C16:C24)&lt;&gt;time,"Else last bucket will be auto allocated","")</f>
        <v>Else last bucket will be auto allocated</v>
      </c>
      <c r="B25" s="146" t="s">
        <v>65</v>
      </c>
      <c r="C25" s="28">
        <f>SUM(C16:C24)</f>
        <v>45</v>
      </c>
      <c r="D25" s="145"/>
      <c r="E25" s="145"/>
      <c r="F25" s="145"/>
      <c r="G25" s="147">
        <f>SUM(G16:G24)</f>
        <v>38303808.021736175</v>
      </c>
      <c r="H25" s="59"/>
      <c r="I25" s="70"/>
      <c r="J25" s="80" t="str">
        <f t="shared" si="6"/>
        <v/>
      </c>
      <c r="K25" s="81" t="str">
        <f t="shared" si="27"/>
        <v/>
      </c>
      <c r="L25" s="86" t="str">
        <f t="shared" si="7"/>
        <v/>
      </c>
      <c r="M25" s="86" t="str">
        <f t="shared" si="8"/>
        <v/>
      </c>
      <c r="N25" s="70"/>
      <c r="O25" s="81" t="str">
        <f t="shared" si="9"/>
        <v/>
      </c>
      <c r="P25" s="81" t="str">
        <f t="shared" si="28"/>
        <v/>
      </c>
      <c r="Q25" s="86" t="str">
        <f t="shared" si="10"/>
        <v/>
      </c>
      <c r="R25" s="86" t="str">
        <f t="shared" si="0"/>
        <v/>
      </c>
      <c r="S25" s="70"/>
      <c r="T25" s="81" t="str">
        <f t="shared" si="11"/>
        <v/>
      </c>
      <c r="U25" s="81" t="str">
        <f t="shared" si="29"/>
        <v/>
      </c>
      <c r="V25" s="86" t="str">
        <f t="shared" si="12"/>
        <v/>
      </c>
      <c r="W25" s="86" t="str">
        <f t="shared" si="1"/>
        <v/>
      </c>
      <c r="X25" s="70"/>
      <c r="Y25" s="81" t="str">
        <f t="shared" si="13"/>
        <v/>
      </c>
      <c r="Z25" s="81" t="str">
        <f t="shared" si="30"/>
        <v/>
      </c>
      <c r="AA25" s="86" t="str">
        <f t="shared" si="14"/>
        <v/>
      </c>
      <c r="AB25" s="86" t="str">
        <f t="shared" si="2"/>
        <v/>
      </c>
      <c r="AC25" s="70"/>
      <c r="AD25" s="81" t="str">
        <f t="shared" si="15"/>
        <v/>
      </c>
      <c r="AE25" s="81" t="str">
        <f t="shared" si="31"/>
        <v/>
      </c>
      <c r="AF25" s="86" t="str">
        <f t="shared" si="16"/>
        <v/>
      </c>
      <c r="AG25" s="86" t="str">
        <f t="shared" si="3"/>
        <v/>
      </c>
      <c r="AH25" s="70"/>
      <c r="AI25" s="81" t="str">
        <f t="shared" si="17"/>
        <v/>
      </c>
      <c r="AJ25" s="81" t="str">
        <f t="shared" si="32"/>
        <v/>
      </c>
      <c r="AK25" s="86" t="str">
        <f t="shared" si="18"/>
        <v/>
      </c>
      <c r="AL25" s="86" t="str">
        <f t="shared" si="4"/>
        <v/>
      </c>
      <c r="AM25" s="70"/>
      <c r="AN25" s="81" t="str">
        <f t="shared" si="19"/>
        <v/>
      </c>
      <c r="AO25" s="81" t="str">
        <f t="shared" si="33"/>
        <v/>
      </c>
      <c r="AP25" s="86" t="str">
        <f t="shared" si="20"/>
        <v/>
      </c>
      <c r="AQ25" s="86" t="str">
        <f t="shared" si="5"/>
        <v/>
      </c>
      <c r="AR25" s="70"/>
      <c r="AS25" s="81" t="str">
        <f t="shared" si="24"/>
        <v/>
      </c>
      <c r="AT25" s="81" t="str">
        <f t="shared" si="34"/>
        <v/>
      </c>
      <c r="AU25" s="86" t="str">
        <f t="shared" si="21"/>
        <v/>
      </c>
      <c r="AV25" s="86" t="str">
        <f t="shared" si="22"/>
        <v/>
      </c>
      <c r="AW25" s="70"/>
      <c r="AX25" s="81" t="str">
        <f t="shared" si="25"/>
        <v/>
      </c>
      <c r="AY25" s="81" t="str">
        <f t="shared" si="35"/>
        <v/>
      </c>
      <c r="AZ25" s="86" t="str">
        <f t="shared" si="26"/>
        <v/>
      </c>
      <c r="BA25" s="86" t="str">
        <f t="shared" si="23"/>
        <v/>
      </c>
      <c r="BB25" s="70"/>
      <c r="BC25" s="51"/>
    </row>
    <row r="26" spans="1:55">
      <c r="A26" s="51"/>
      <c r="B26" s="148" t="s">
        <v>78</v>
      </c>
      <c r="C26" s="56">
        <f>k+k2b+k3b+k4b+k5b+k6b+k7b+AV3+BA3</f>
        <v>40</v>
      </c>
      <c r="D26" s="104" t="s">
        <v>45</v>
      </c>
      <c r="E26" s="54"/>
      <c r="F26" s="55" t="s">
        <v>45</v>
      </c>
      <c r="G26" s="54"/>
      <c r="H26" s="59"/>
      <c r="I26" s="70"/>
      <c r="J26" s="80" t="str">
        <f t="shared" si="6"/>
        <v/>
      </c>
      <c r="K26" s="81" t="str">
        <f t="shared" si="27"/>
        <v/>
      </c>
      <c r="L26" s="86" t="str">
        <f t="shared" si="7"/>
        <v/>
      </c>
      <c r="M26" s="86" t="str">
        <f t="shared" si="8"/>
        <v/>
      </c>
      <c r="N26" s="70"/>
      <c r="O26" s="81" t="str">
        <f t="shared" si="9"/>
        <v/>
      </c>
      <c r="P26" s="81" t="str">
        <f t="shared" si="28"/>
        <v/>
      </c>
      <c r="Q26" s="86" t="str">
        <f t="shared" si="10"/>
        <v/>
      </c>
      <c r="R26" s="86" t="str">
        <f t="shared" si="0"/>
        <v/>
      </c>
      <c r="S26" s="70"/>
      <c r="T26" s="81" t="str">
        <f t="shared" si="11"/>
        <v/>
      </c>
      <c r="U26" s="81" t="str">
        <f t="shared" si="29"/>
        <v/>
      </c>
      <c r="V26" s="86" t="str">
        <f t="shared" si="12"/>
        <v/>
      </c>
      <c r="W26" s="86" t="str">
        <f t="shared" si="1"/>
        <v/>
      </c>
      <c r="X26" s="70"/>
      <c r="Y26" s="81" t="str">
        <f t="shared" si="13"/>
        <v/>
      </c>
      <c r="Z26" s="81" t="str">
        <f t="shared" si="30"/>
        <v/>
      </c>
      <c r="AA26" s="86" t="str">
        <f t="shared" si="14"/>
        <v/>
      </c>
      <c r="AB26" s="86" t="str">
        <f t="shared" si="2"/>
        <v/>
      </c>
      <c r="AC26" s="70"/>
      <c r="AD26" s="81" t="str">
        <f t="shared" si="15"/>
        <v/>
      </c>
      <c r="AE26" s="81" t="str">
        <f t="shared" si="31"/>
        <v/>
      </c>
      <c r="AF26" s="86" t="str">
        <f t="shared" si="16"/>
        <v/>
      </c>
      <c r="AG26" s="86" t="str">
        <f t="shared" si="3"/>
        <v/>
      </c>
      <c r="AH26" s="70"/>
      <c r="AI26" s="81" t="str">
        <f t="shared" si="17"/>
        <v/>
      </c>
      <c r="AJ26" s="81" t="str">
        <f t="shared" si="32"/>
        <v/>
      </c>
      <c r="AK26" s="86" t="str">
        <f t="shared" si="18"/>
        <v/>
      </c>
      <c r="AL26" s="86" t="str">
        <f t="shared" si="4"/>
        <v/>
      </c>
      <c r="AM26" s="70"/>
      <c r="AN26" s="81" t="str">
        <f t="shared" si="19"/>
        <v/>
      </c>
      <c r="AO26" s="81" t="str">
        <f t="shared" si="33"/>
        <v/>
      </c>
      <c r="AP26" s="86" t="str">
        <f t="shared" si="20"/>
        <v/>
      </c>
      <c r="AQ26" s="86" t="str">
        <f t="shared" si="5"/>
        <v/>
      </c>
      <c r="AR26" s="70"/>
      <c r="AS26" s="81" t="str">
        <f t="shared" si="24"/>
        <v/>
      </c>
      <c r="AT26" s="81" t="str">
        <f t="shared" si="34"/>
        <v/>
      </c>
      <c r="AU26" s="86" t="str">
        <f t="shared" si="21"/>
        <v/>
      </c>
      <c r="AV26" s="86" t="str">
        <f t="shared" si="22"/>
        <v/>
      </c>
      <c r="AW26" s="70"/>
      <c r="AX26" s="81" t="str">
        <f t="shared" si="25"/>
        <v/>
      </c>
      <c r="AY26" s="81" t="str">
        <f t="shared" si="35"/>
        <v/>
      </c>
      <c r="AZ26" s="86" t="str">
        <f t="shared" si="26"/>
        <v/>
      </c>
      <c r="BA26" s="86" t="str">
        <f t="shared" si="23"/>
        <v/>
      </c>
      <c r="BB26" s="70"/>
      <c r="BC26" s="51"/>
    </row>
    <row r="27" spans="1:55">
      <c r="A27" s="51"/>
      <c r="C27" s="56"/>
      <c r="D27" s="55" t="s">
        <v>46</v>
      </c>
      <c r="E27" s="56"/>
      <c r="F27" s="55" t="s">
        <v>50</v>
      </c>
      <c r="G27" s="56"/>
      <c r="I27" s="70"/>
      <c r="J27" s="80" t="str">
        <f t="shared" si="6"/>
        <v/>
      </c>
      <c r="K27" s="81" t="str">
        <f t="shared" si="27"/>
        <v/>
      </c>
      <c r="L27" s="86" t="str">
        <f t="shared" si="7"/>
        <v/>
      </c>
      <c r="M27" s="86" t="str">
        <f t="shared" si="8"/>
        <v/>
      </c>
      <c r="N27" s="70"/>
      <c r="O27" s="81" t="str">
        <f t="shared" si="9"/>
        <v/>
      </c>
      <c r="P27" s="81" t="str">
        <f t="shared" si="28"/>
        <v/>
      </c>
      <c r="Q27" s="86" t="str">
        <f t="shared" si="10"/>
        <v/>
      </c>
      <c r="R27" s="86" t="str">
        <f t="shared" si="0"/>
        <v/>
      </c>
      <c r="S27" s="70"/>
      <c r="T27" s="81" t="str">
        <f t="shared" si="11"/>
        <v/>
      </c>
      <c r="U27" s="81" t="str">
        <f t="shared" si="29"/>
        <v/>
      </c>
      <c r="V27" s="86" t="str">
        <f t="shared" si="12"/>
        <v/>
      </c>
      <c r="W27" s="86" t="str">
        <f t="shared" si="1"/>
        <v/>
      </c>
      <c r="X27" s="70"/>
      <c r="Y27" s="81" t="str">
        <f t="shared" si="13"/>
        <v/>
      </c>
      <c r="Z27" s="81" t="str">
        <f t="shared" si="30"/>
        <v/>
      </c>
      <c r="AA27" s="86" t="str">
        <f t="shared" si="14"/>
        <v/>
      </c>
      <c r="AB27" s="86" t="str">
        <f t="shared" si="2"/>
        <v/>
      </c>
      <c r="AC27" s="70"/>
      <c r="AD27" s="81" t="str">
        <f t="shared" si="15"/>
        <v/>
      </c>
      <c r="AE27" s="81" t="str">
        <f t="shared" si="31"/>
        <v/>
      </c>
      <c r="AF27" s="86" t="str">
        <f t="shared" si="16"/>
        <v/>
      </c>
      <c r="AG27" s="86" t="str">
        <f t="shared" si="3"/>
        <v/>
      </c>
      <c r="AH27" s="70"/>
      <c r="AI27" s="81" t="str">
        <f t="shared" si="17"/>
        <v/>
      </c>
      <c r="AJ27" s="81" t="str">
        <f t="shared" si="32"/>
        <v/>
      </c>
      <c r="AK27" s="86" t="str">
        <f t="shared" si="18"/>
        <v/>
      </c>
      <c r="AL27" s="86" t="str">
        <f t="shared" si="4"/>
        <v/>
      </c>
      <c r="AM27" s="70"/>
      <c r="AN27" s="81" t="str">
        <f t="shared" si="19"/>
        <v/>
      </c>
      <c r="AO27" s="81" t="str">
        <f t="shared" si="33"/>
        <v/>
      </c>
      <c r="AP27" s="86" t="str">
        <f t="shared" si="20"/>
        <v/>
      </c>
      <c r="AQ27" s="86" t="str">
        <f t="shared" si="5"/>
        <v/>
      </c>
      <c r="AR27" s="70"/>
      <c r="AS27" s="81" t="str">
        <f t="shared" si="24"/>
        <v/>
      </c>
      <c r="AT27" s="81" t="str">
        <f t="shared" si="34"/>
        <v/>
      </c>
      <c r="AU27" s="86" t="str">
        <f t="shared" si="21"/>
        <v/>
      </c>
      <c r="AV27" s="86" t="str">
        <f t="shared" si="22"/>
        <v/>
      </c>
      <c r="AW27" s="70"/>
      <c r="AX27" s="81" t="str">
        <f t="shared" si="25"/>
        <v/>
      </c>
      <c r="AY27" s="81" t="str">
        <f t="shared" si="35"/>
        <v/>
      </c>
      <c r="AZ27" s="86" t="str">
        <f t="shared" si="26"/>
        <v/>
      </c>
      <c r="BA27" s="86" t="str">
        <f t="shared" si="23"/>
        <v/>
      </c>
      <c r="BB27" s="70"/>
      <c r="BC27" s="51"/>
    </row>
    <row r="28" spans="1:55">
      <c r="A28" s="51"/>
      <c r="B28" s="53"/>
      <c r="C28" s="56"/>
      <c r="D28" s="105" t="s">
        <v>67</v>
      </c>
      <c r="E28" s="56"/>
      <c r="F28" s="105" t="s">
        <v>68</v>
      </c>
      <c r="G28" s="56"/>
      <c r="I28" s="70"/>
      <c r="J28" s="80" t="str">
        <f t="shared" si="6"/>
        <v/>
      </c>
      <c r="K28" s="81" t="str">
        <f t="shared" si="27"/>
        <v/>
      </c>
      <c r="L28" s="86" t="str">
        <f t="shared" si="7"/>
        <v/>
      </c>
      <c r="M28" s="86" t="str">
        <f t="shared" si="8"/>
        <v/>
      </c>
      <c r="N28" s="70"/>
      <c r="O28" s="81" t="str">
        <f t="shared" si="9"/>
        <v/>
      </c>
      <c r="P28" s="81" t="str">
        <f t="shared" si="28"/>
        <v/>
      </c>
      <c r="Q28" s="86" t="str">
        <f t="shared" si="10"/>
        <v/>
      </c>
      <c r="R28" s="86" t="str">
        <f t="shared" si="0"/>
        <v/>
      </c>
      <c r="S28" s="70"/>
      <c r="T28" s="81" t="str">
        <f t="shared" si="11"/>
        <v/>
      </c>
      <c r="U28" s="81" t="str">
        <f t="shared" si="29"/>
        <v/>
      </c>
      <c r="V28" s="86" t="str">
        <f t="shared" si="12"/>
        <v/>
      </c>
      <c r="W28" s="86" t="str">
        <f t="shared" si="1"/>
        <v/>
      </c>
      <c r="X28" s="70"/>
      <c r="Y28" s="81" t="str">
        <f t="shared" si="13"/>
        <v/>
      </c>
      <c r="Z28" s="81" t="str">
        <f t="shared" si="30"/>
        <v/>
      </c>
      <c r="AA28" s="86" t="str">
        <f t="shared" si="14"/>
        <v/>
      </c>
      <c r="AB28" s="86" t="str">
        <f t="shared" si="2"/>
        <v/>
      </c>
      <c r="AC28" s="70"/>
      <c r="AD28" s="81" t="str">
        <f t="shared" si="15"/>
        <v/>
      </c>
      <c r="AE28" s="81" t="str">
        <f t="shared" si="31"/>
        <v/>
      </c>
      <c r="AF28" s="86" t="str">
        <f t="shared" si="16"/>
        <v/>
      </c>
      <c r="AG28" s="86" t="str">
        <f t="shared" si="3"/>
        <v/>
      </c>
      <c r="AH28" s="70"/>
      <c r="AI28" s="81" t="str">
        <f t="shared" si="17"/>
        <v/>
      </c>
      <c r="AJ28" s="81" t="str">
        <f t="shared" si="32"/>
        <v/>
      </c>
      <c r="AK28" s="86" t="str">
        <f t="shared" si="18"/>
        <v/>
      </c>
      <c r="AL28" s="86" t="str">
        <f t="shared" si="4"/>
        <v/>
      </c>
      <c r="AM28" s="70"/>
      <c r="AN28" s="81" t="str">
        <f t="shared" si="19"/>
        <v/>
      </c>
      <c r="AO28" s="81" t="str">
        <f t="shared" si="33"/>
        <v/>
      </c>
      <c r="AP28" s="86" t="str">
        <f t="shared" si="20"/>
        <v/>
      </c>
      <c r="AQ28" s="86" t="str">
        <f t="shared" si="5"/>
        <v/>
      </c>
      <c r="AR28" s="70"/>
      <c r="AS28" s="81" t="str">
        <f t="shared" si="24"/>
        <v/>
      </c>
      <c r="AT28" s="81" t="str">
        <f t="shared" si="34"/>
        <v/>
      </c>
      <c r="AU28" s="86" t="str">
        <f t="shared" si="21"/>
        <v/>
      </c>
      <c r="AV28" s="86" t="str">
        <f t="shared" si="22"/>
        <v/>
      </c>
      <c r="AW28" s="70"/>
      <c r="AX28" s="81" t="str">
        <f t="shared" si="25"/>
        <v/>
      </c>
      <c r="AY28" s="81" t="str">
        <f t="shared" si="35"/>
        <v/>
      </c>
      <c r="AZ28" s="86" t="str">
        <f t="shared" si="26"/>
        <v/>
      </c>
      <c r="BA28" s="86" t="str">
        <f t="shared" si="23"/>
        <v/>
      </c>
      <c r="BB28" s="70"/>
      <c r="BC28" s="51"/>
    </row>
    <row r="29" spans="1:55">
      <c r="A29" s="51"/>
      <c r="B29" s="53"/>
      <c r="C29" s="56"/>
      <c r="D29" s="55" t="s">
        <v>47</v>
      </c>
      <c r="E29" s="56"/>
      <c r="F29" s="55" t="s">
        <v>51</v>
      </c>
      <c r="G29" s="56"/>
      <c r="H29" s="59"/>
      <c r="I29" s="70"/>
      <c r="J29" s="80" t="str">
        <f t="shared" si="6"/>
        <v/>
      </c>
      <c r="K29" s="81" t="str">
        <f t="shared" si="27"/>
        <v/>
      </c>
      <c r="L29" s="86" t="str">
        <f t="shared" si="7"/>
        <v/>
      </c>
      <c r="M29" s="86" t="str">
        <f t="shared" si="8"/>
        <v/>
      </c>
      <c r="N29" s="70"/>
      <c r="O29" s="81" t="str">
        <f t="shared" si="9"/>
        <v/>
      </c>
      <c r="P29" s="81" t="str">
        <f t="shared" si="28"/>
        <v/>
      </c>
      <c r="Q29" s="86" t="str">
        <f t="shared" si="10"/>
        <v/>
      </c>
      <c r="R29" s="86" t="str">
        <f t="shared" si="0"/>
        <v/>
      </c>
      <c r="S29" s="70"/>
      <c r="T29" s="81" t="str">
        <f t="shared" si="11"/>
        <v/>
      </c>
      <c r="U29" s="81" t="str">
        <f t="shared" si="29"/>
        <v/>
      </c>
      <c r="V29" s="86" t="str">
        <f t="shared" si="12"/>
        <v/>
      </c>
      <c r="W29" s="86" t="str">
        <f t="shared" si="1"/>
        <v/>
      </c>
      <c r="X29" s="70"/>
      <c r="Y29" s="81" t="str">
        <f t="shared" si="13"/>
        <v/>
      </c>
      <c r="Z29" s="81" t="str">
        <f t="shared" si="30"/>
        <v/>
      </c>
      <c r="AA29" s="86" t="str">
        <f t="shared" si="14"/>
        <v/>
      </c>
      <c r="AB29" s="86" t="str">
        <f t="shared" si="2"/>
        <v/>
      </c>
      <c r="AC29" s="70"/>
      <c r="AD29" s="81" t="str">
        <f t="shared" si="15"/>
        <v/>
      </c>
      <c r="AE29" s="81" t="str">
        <f t="shared" si="31"/>
        <v/>
      </c>
      <c r="AF29" s="86" t="str">
        <f t="shared" si="16"/>
        <v/>
      </c>
      <c r="AG29" s="86" t="str">
        <f t="shared" si="3"/>
        <v/>
      </c>
      <c r="AH29" s="70"/>
      <c r="AI29" s="81" t="str">
        <f t="shared" si="17"/>
        <v/>
      </c>
      <c r="AJ29" s="81" t="str">
        <f t="shared" si="32"/>
        <v/>
      </c>
      <c r="AK29" s="86" t="str">
        <f t="shared" si="18"/>
        <v/>
      </c>
      <c r="AL29" s="86" t="str">
        <f t="shared" si="4"/>
        <v/>
      </c>
      <c r="AM29" s="70"/>
      <c r="AN29" s="81" t="str">
        <f t="shared" si="19"/>
        <v/>
      </c>
      <c r="AO29" s="81" t="str">
        <f t="shared" si="33"/>
        <v/>
      </c>
      <c r="AP29" s="86" t="str">
        <f t="shared" si="20"/>
        <v/>
      </c>
      <c r="AQ29" s="86" t="str">
        <f t="shared" si="5"/>
        <v/>
      </c>
      <c r="AR29" s="70"/>
      <c r="AS29" s="81" t="str">
        <f t="shared" si="24"/>
        <v/>
      </c>
      <c r="AT29" s="81" t="str">
        <f t="shared" si="34"/>
        <v/>
      </c>
      <c r="AU29" s="86" t="str">
        <f t="shared" si="21"/>
        <v/>
      </c>
      <c r="AV29" s="86" t="str">
        <f t="shared" si="22"/>
        <v/>
      </c>
      <c r="AW29" s="70"/>
      <c r="AX29" s="81" t="str">
        <f t="shared" si="25"/>
        <v/>
      </c>
      <c r="AY29" s="81" t="str">
        <f t="shared" si="35"/>
        <v/>
      </c>
      <c r="AZ29" s="86" t="str">
        <f t="shared" si="26"/>
        <v/>
      </c>
      <c r="BA29" s="86" t="str">
        <f t="shared" si="23"/>
        <v/>
      </c>
      <c r="BB29" s="70"/>
      <c r="BC29" s="51"/>
    </row>
    <row r="30" spans="1:55">
      <c r="A30" s="51"/>
      <c r="B30" s="54"/>
      <c r="C30" s="51"/>
      <c r="D30" s="55" t="s">
        <v>48</v>
      </c>
      <c r="E30" s="51"/>
      <c r="F30" s="105" t="s">
        <v>69</v>
      </c>
      <c r="G30" s="51"/>
      <c r="H30" s="59"/>
      <c r="I30" s="70"/>
      <c r="J30" s="80" t="str">
        <f t="shared" si="6"/>
        <v/>
      </c>
      <c r="K30" s="81" t="str">
        <f t="shared" si="27"/>
        <v/>
      </c>
      <c r="L30" s="86" t="str">
        <f t="shared" si="7"/>
        <v/>
      </c>
      <c r="M30" s="86" t="str">
        <f t="shared" si="8"/>
        <v/>
      </c>
      <c r="N30" s="70"/>
      <c r="O30" s="81" t="str">
        <f t="shared" si="9"/>
        <v/>
      </c>
      <c r="P30" s="81" t="str">
        <f t="shared" si="28"/>
        <v/>
      </c>
      <c r="Q30" s="86" t="str">
        <f t="shared" si="10"/>
        <v/>
      </c>
      <c r="R30" s="86" t="str">
        <f t="shared" si="0"/>
        <v/>
      </c>
      <c r="S30" s="70"/>
      <c r="T30" s="81" t="str">
        <f t="shared" si="11"/>
        <v/>
      </c>
      <c r="U30" s="81" t="str">
        <f t="shared" si="29"/>
        <v/>
      </c>
      <c r="V30" s="86" t="str">
        <f t="shared" si="12"/>
        <v/>
      </c>
      <c r="W30" s="86" t="str">
        <f t="shared" si="1"/>
        <v/>
      </c>
      <c r="X30" s="70"/>
      <c r="Y30" s="81" t="str">
        <f t="shared" si="13"/>
        <v/>
      </c>
      <c r="Z30" s="81" t="str">
        <f t="shared" si="30"/>
        <v/>
      </c>
      <c r="AA30" s="86" t="str">
        <f t="shared" si="14"/>
        <v/>
      </c>
      <c r="AB30" s="86" t="str">
        <f t="shared" si="2"/>
        <v/>
      </c>
      <c r="AC30" s="70"/>
      <c r="AD30" s="81" t="str">
        <f t="shared" si="15"/>
        <v/>
      </c>
      <c r="AE30" s="81" t="str">
        <f t="shared" si="31"/>
        <v/>
      </c>
      <c r="AF30" s="86" t="str">
        <f t="shared" si="16"/>
        <v/>
      </c>
      <c r="AG30" s="86" t="str">
        <f t="shared" si="3"/>
        <v/>
      </c>
      <c r="AH30" s="70"/>
      <c r="AI30" s="81" t="str">
        <f t="shared" si="17"/>
        <v/>
      </c>
      <c r="AJ30" s="81" t="str">
        <f t="shared" si="32"/>
        <v/>
      </c>
      <c r="AK30" s="86" t="str">
        <f t="shared" si="18"/>
        <v/>
      </c>
      <c r="AL30" s="86" t="str">
        <f t="shared" si="4"/>
        <v/>
      </c>
      <c r="AM30" s="70"/>
      <c r="AN30" s="81" t="str">
        <f t="shared" si="19"/>
        <v/>
      </c>
      <c r="AO30" s="81" t="str">
        <f t="shared" si="33"/>
        <v/>
      </c>
      <c r="AP30" s="86" t="str">
        <f t="shared" si="20"/>
        <v/>
      </c>
      <c r="AQ30" s="86" t="str">
        <f t="shared" si="5"/>
        <v/>
      </c>
      <c r="AR30" s="70"/>
      <c r="AS30" s="81" t="str">
        <f t="shared" si="24"/>
        <v/>
      </c>
      <c r="AT30" s="81" t="str">
        <f t="shared" si="34"/>
        <v/>
      </c>
      <c r="AU30" s="86" t="str">
        <f t="shared" si="21"/>
        <v/>
      </c>
      <c r="AV30" s="86" t="str">
        <f t="shared" si="22"/>
        <v/>
      </c>
      <c r="AW30" s="70"/>
      <c r="AX30" s="81" t="str">
        <f t="shared" si="25"/>
        <v/>
      </c>
      <c r="AY30" s="81" t="str">
        <f t="shared" si="35"/>
        <v/>
      </c>
      <c r="AZ30" s="86" t="str">
        <f t="shared" si="26"/>
        <v/>
      </c>
      <c r="BA30" s="86" t="str">
        <f t="shared" si="23"/>
        <v/>
      </c>
      <c r="BB30" s="70"/>
      <c r="BC30" s="51"/>
    </row>
    <row r="31" spans="1:55" ht="15" thickBot="1">
      <c r="D31" s="57" t="s">
        <v>49</v>
      </c>
      <c r="F31" s="43" t="s">
        <v>55</v>
      </c>
      <c r="I31" s="70"/>
      <c r="J31" s="80" t="str">
        <f t="shared" si="6"/>
        <v/>
      </c>
      <c r="K31" s="81" t="str">
        <f t="shared" si="27"/>
        <v/>
      </c>
      <c r="L31" s="86" t="str">
        <f t="shared" si="7"/>
        <v/>
      </c>
      <c r="M31" s="86" t="str">
        <f t="shared" si="8"/>
        <v/>
      </c>
      <c r="N31" s="70"/>
      <c r="O31" s="81" t="str">
        <f t="shared" si="9"/>
        <v/>
      </c>
      <c r="P31" s="81" t="str">
        <f t="shared" si="28"/>
        <v/>
      </c>
      <c r="Q31" s="86" t="str">
        <f t="shared" si="10"/>
        <v/>
      </c>
      <c r="R31" s="86" t="str">
        <f t="shared" si="0"/>
        <v/>
      </c>
      <c r="S31" s="70"/>
      <c r="T31" s="81" t="str">
        <f t="shared" si="11"/>
        <v/>
      </c>
      <c r="U31" s="81" t="str">
        <f t="shared" si="29"/>
        <v/>
      </c>
      <c r="V31" s="86" t="str">
        <f t="shared" si="12"/>
        <v/>
      </c>
      <c r="W31" s="86" t="str">
        <f t="shared" si="1"/>
        <v/>
      </c>
      <c r="X31" s="70"/>
      <c r="Y31" s="81" t="str">
        <f t="shared" si="13"/>
        <v/>
      </c>
      <c r="Z31" s="81" t="str">
        <f t="shared" si="30"/>
        <v/>
      </c>
      <c r="AA31" s="86" t="str">
        <f t="shared" si="14"/>
        <v/>
      </c>
      <c r="AB31" s="86" t="str">
        <f t="shared" si="2"/>
        <v/>
      </c>
      <c r="AC31" s="70"/>
      <c r="AD31" s="81" t="str">
        <f t="shared" si="15"/>
        <v/>
      </c>
      <c r="AE31" s="81" t="str">
        <f t="shared" si="31"/>
        <v/>
      </c>
      <c r="AF31" s="86" t="str">
        <f t="shared" si="16"/>
        <v/>
      </c>
      <c r="AG31" s="86" t="str">
        <f t="shared" si="3"/>
        <v/>
      </c>
      <c r="AH31" s="70"/>
      <c r="AI31" s="81" t="str">
        <f t="shared" si="17"/>
        <v/>
      </c>
      <c r="AJ31" s="81" t="str">
        <f t="shared" si="32"/>
        <v/>
      </c>
      <c r="AK31" s="86" t="str">
        <f t="shared" si="18"/>
        <v/>
      </c>
      <c r="AL31" s="86" t="str">
        <f t="shared" si="4"/>
        <v/>
      </c>
      <c r="AM31" s="70"/>
      <c r="AN31" s="81" t="str">
        <f t="shared" si="19"/>
        <v/>
      </c>
      <c r="AO31" s="81" t="str">
        <f t="shared" si="33"/>
        <v/>
      </c>
      <c r="AP31" s="86" t="str">
        <f t="shared" si="20"/>
        <v/>
      </c>
      <c r="AQ31" s="86" t="str">
        <f t="shared" si="5"/>
        <v/>
      </c>
      <c r="AR31" s="70"/>
      <c r="AS31" s="81" t="str">
        <f t="shared" si="24"/>
        <v/>
      </c>
      <c r="AT31" s="81" t="str">
        <f t="shared" si="34"/>
        <v/>
      </c>
      <c r="AU31" s="86" t="str">
        <f t="shared" si="21"/>
        <v/>
      </c>
      <c r="AV31" s="86" t="str">
        <f t="shared" si="22"/>
        <v/>
      </c>
      <c r="AW31" s="70"/>
      <c r="AX31" s="81" t="str">
        <f t="shared" si="25"/>
        <v/>
      </c>
      <c r="AY31" s="81" t="str">
        <f t="shared" si="35"/>
        <v/>
      </c>
      <c r="AZ31" s="86" t="str">
        <f t="shared" si="26"/>
        <v/>
      </c>
      <c r="BA31" s="86" t="str">
        <f t="shared" si="23"/>
        <v/>
      </c>
      <c r="BB31" s="70"/>
      <c r="BC31" s="51"/>
    </row>
    <row r="32" spans="1:55">
      <c r="I32" s="70"/>
      <c r="J32" s="80" t="str">
        <f t="shared" si="6"/>
        <v/>
      </c>
      <c r="K32" s="81" t="str">
        <f t="shared" si="27"/>
        <v/>
      </c>
      <c r="L32" s="86" t="str">
        <f t="shared" si="7"/>
        <v/>
      </c>
      <c r="M32" s="86" t="str">
        <f t="shared" si="8"/>
        <v/>
      </c>
      <c r="N32" s="70"/>
      <c r="O32" s="81" t="str">
        <f t="shared" si="9"/>
        <v/>
      </c>
      <c r="P32" s="81" t="str">
        <f t="shared" si="28"/>
        <v/>
      </c>
      <c r="Q32" s="86" t="str">
        <f t="shared" si="10"/>
        <v/>
      </c>
      <c r="R32" s="86" t="str">
        <f t="shared" si="0"/>
        <v/>
      </c>
      <c r="S32" s="70"/>
      <c r="T32" s="81" t="str">
        <f t="shared" si="11"/>
        <v/>
      </c>
      <c r="U32" s="81" t="str">
        <f t="shared" si="29"/>
        <v/>
      </c>
      <c r="V32" s="86" t="str">
        <f t="shared" si="12"/>
        <v/>
      </c>
      <c r="W32" s="86" t="str">
        <f t="shared" si="1"/>
        <v/>
      </c>
      <c r="X32" s="70"/>
      <c r="Y32" s="81" t="str">
        <f t="shared" si="13"/>
        <v/>
      </c>
      <c r="Z32" s="81" t="str">
        <f t="shared" si="30"/>
        <v/>
      </c>
      <c r="AA32" s="86" t="str">
        <f t="shared" si="14"/>
        <v/>
      </c>
      <c r="AB32" s="86" t="str">
        <f t="shared" si="2"/>
        <v/>
      </c>
      <c r="AC32" s="70"/>
      <c r="AD32" s="81" t="str">
        <f t="shared" si="15"/>
        <v/>
      </c>
      <c r="AE32" s="81" t="str">
        <f t="shared" si="31"/>
        <v/>
      </c>
      <c r="AF32" s="86" t="str">
        <f t="shared" si="16"/>
        <v/>
      </c>
      <c r="AG32" s="86" t="str">
        <f t="shared" si="3"/>
        <v/>
      </c>
      <c r="AH32" s="70"/>
      <c r="AI32" s="81" t="str">
        <f t="shared" si="17"/>
        <v/>
      </c>
      <c r="AJ32" s="81" t="str">
        <f t="shared" si="32"/>
        <v/>
      </c>
      <c r="AK32" s="86" t="str">
        <f t="shared" si="18"/>
        <v/>
      </c>
      <c r="AL32" s="86" t="str">
        <f t="shared" si="4"/>
        <v/>
      </c>
      <c r="AM32" s="70"/>
      <c r="AN32" s="81" t="str">
        <f t="shared" si="19"/>
        <v/>
      </c>
      <c r="AO32" s="81" t="str">
        <f t="shared" si="33"/>
        <v/>
      </c>
      <c r="AP32" s="86" t="str">
        <f t="shared" si="20"/>
        <v/>
      </c>
      <c r="AQ32" s="86" t="str">
        <f t="shared" si="5"/>
        <v/>
      </c>
      <c r="AR32" s="70"/>
      <c r="AS32" s="81" t="str">
        <f t="shared" si="24"/>
        <v/>
      </c>
      <c r="AT32" s="81" t="str">
        <f t="shared" si="34"/>
        <v/>
      </c>
      <c r="AU32" s="86" t="str">
        <f t="shared" si="21"/>
        <v/>
      </c>
      <c r="AV32" s="86" t="str">
        <f t="shared" si="22"/>
        <v/>
      </c>
      <c r="AW32" s="70"/>
      <c r="AX32" s="81" t="str">
        <f t="shared" si="25"/>
        <v/>
      </c>
      <c r="AY32" s="81" t="str">
        <f t="shared" si="35"/>
        <v/>
      </c>
      <c r="AZ32" s="86" t="str">
        <f t="shared" si="26"/>
        <v/>
      </c>
      <c r="BA32" s="86" t="str">
        <f t="shared" si="23"/>
        <v/>
      </c>
      <c r="BB32" s="70"/>
      <c r="BC32" s="51"/>
    </row>
    <row r="33" spans="1:55">
      <c r="A33" s="51"/>
      <c r="B33" s="54"/>
      <c r="C33" s="51"/>
      <c r="E33" s="51"/>
      <c r="G33" s="51"/>
      <c r="H33" s="59"/>
      <c r="I33" s="70"/>
      <c r="J33" s="80" t="str">
        <f t="shared" si="6"/>
        <v/>
      </c>
      <c r="K33" s="81" t="str">
        <f t="shared" si="27"/>
        <v/>
      </c>
      <c r="L33" s="86" t="str">
        <f t="shared" si="7"/>
        <v/>
      </c>
      <c r="M33" s="86" t="str">
        <f t="shared" si="8"/>
        <v/>
      </c>
      <c r="N33" s="70"/>
      <c r="O33" s="81" t="str">
        <f t="shared" si="9"/>
        <v/>
      </c>
      <c r="P33" s="81" t="str">
        <f t="shared" si="28"/>
        <v/>
      </c>
      <c r="Q33" s="86" t="str">
        <f t="shared" si="10"/>
        <v/>
      </c>
      <c r="R33" s="86" t="str">
        <f t="shared" si="0"/>
        <v/>
      </c>
      <c r="S33" s="70"/>
      <c r="T33" s="81" t="str">
        <f t="shared" si="11"/>
        <v/>
      </c>
      <c r="U33" s="81" t="str">
        <f t="shared" si="29"/>
        <v/>
      </c>
      <c r="V33" s="86" t="str">
        <f t="shared" si="12"/>
        <v/>
      </c>
      <c r="W33" s="86" t="str">
        <f t="shared" si="1"/>
        <v/>
      </c>
      <c r="X33" s="70"/>
      <c r="Y33" s="81" t="str">
        <f t="shared" si="13"/>
        <v/>
      </c>
      <c r="Z33" s="81" t="str">
        <f t="shared" si="30"/>
        <v/>
      </c>
      <c r="AA33" s="86" t="str">
        <f t="shared" si="14"/>
        <v/>
      </c>
      <c r="AB33" s="86" t="str">
        <f t="shared" si="2"/>
        <v/>
      </c>
      <c r="AC33" s="70"/>
      <c r="AD33" s="81" t="str">
        <f t="shared" si="15"/>
        <v/>
      </c>
      <c r="AE33" s="81" t="str">
        <f t="shared" si="31"/>
        <v/>
      </c>
      <c r="AF33" s="86" t="str">
        <f t="shared" si="16"/>
        <v/>
      </c>
      <c r="AG33" s="86" t="str">
        <f t="shared" si="3"/>
        <v/>
      </c>
      <c r="AH33" s="70"/>
      <c r="AI33" s="81" t="str">
        <f t="shared" si="17"/>
        <v/>
      </c>
      <c r="AJ33" s="81" t="str">
        <f t="shared" si="32"/>
        <v/>
      </c>
      <c r="AK33" s="86" t="str">
        <f t="shared" si="18"/>
        <v/>
      </c>
      <c r="AL33" s="86" t="str">
        <f t="shared" si="4"/>
        <v/>
      </c>
      <c r="AM33" s="70"/>
      <c r="AN33" s="81" t="str">
        <f t="shared" si="19"/>
        <v/>
      </c>
      <c r="AO33" s="81" t="str">
        <f t="shared" si="33"/>
        <v/>
      </c>
      <c r="AP33" s="86" t="str">
        <f t="shared" si="20"/>
        <v/>
      </c>
      <c r="AQ33" s="86" t="str">
        <f t="shared" si="5"/>
        <v/>
      </c>
      <c r="AR33" s="70"/>
      <c r="AS33" s="81" t="str">
        <f t="shared" si="24"/>
        <v/>
      </c>
      <c r="AT33" s="81" t="str">
        <f t="shared" si="34"/>
        <v/>
      </c>
      <c r="AU33" s="86" t="str">
        <f t="shared" si="21"/>
        <v/>
      </c>
      <c r="AV33" s="86" t="str">
        <f t="shared" si="22"/>
        <v/>
      </c>
      <c r="AW33" s="70"/>
      <c r="AX33" s="81" t="str">
        <f t="shared" si="25"/>
        <v/>
      </c>
      <c r="AY33" s="81" t="str">
        <f t="shared" si="35"/>
        <v/>
      </c>
      <c r="AZ33" s="86" t="str">
        <f t="shared" si="26"/>
        <v/>
      </c>
      <c r="BA33" s="86" t="str">
        <f t="shared" si="23"/>
        <v/>
      </c>
      <c r="BB33" s="70"/>
      <c r="BC33" s="51"/>
    </row>
    <row r="34" spans="1:55" ht="15" thickBot="1">
      <c r="A34" s="51"/>
      <c r="B34" s="54"/>
      <c r="C34" s="51"/>
      <c r="E34" s="51"/>
      <c r="G34" s="51"/>
      <c r="H34" s="59"/>
      <c r="I34" s="70"/>
      <c r="J34" s="80" t="str">
        <f t="shared" si="6"/>
        <v/>
      </c>
      <c r="K34" s="81" t="str">
        <f t="shared" si="27"/>
        <v/>
      </c>
      <c r="L34" s="86" t="str">
        <f t="shared" si="7"/>
        <v/>
      </c>
      <c r="M34" s="86" t="str">
        <f t="shared" si="8"/>
        <v/>
      </c>
      <c r="N34" s="70"/>
      <c r="O34" s="81" t="str">
        <f t="shared" si="9"/>
        <v/>
      </c>
      <c r="P34" s="81" t="str">
        <f t="shared" si="28"/>
        <v/>
      </c>
      <c r="Q34" s="86" t="str">
        <f t="shared" si="10"/>
        <v/>
      </c>
      <c r="R34" s="86" t="str">
        <f t="shared" si="0"/>
        <v/>
      </c>
      <c r="S34" s="70"/>
      <c r="T34" s="81" t="str">
        <f t="shared" si="11"/>
        <v/>
      </c>
      <c r="U34" s="81" t="str">
        <f t="shared" si="29"/>
        <v/>
      </c>
      <c r="V34" s="86" t="str">
        <f t="shared" si="12"/>
        <v/>
      </c>
      <c r="W34" s="86" t="str">
        <f t="shared" si="1"/>
        <v/>
      </c>
      <c r="X34" s="70"/>
      <c r="Y34" s="81" t="str">
        <f t="shared" si="13"/>
        <v/>
      </c>
      <c r="Z34" s="81" t="str">
        <f t="shared" si="30"/>
        <v/>
      </c>
      <c r="AA34" s="86" t="str">
        <f t="shared" si="14"/>
        <v/>
      </c>
      <c r="AB34" s="86" t="str">
        <f t="shared" si="2"/>
        <v/>
      </c>
      <c r="AC34" s="70"/>
      <c r="AD34" s="81" t="str">
        <f t="shared" si="15"/>
        <v/>
      </c>
      <c r="AE34" s="81" t="str">
        <f t="shared" si="31"/>
        <v/>
      </c>
      <c r="AF34" s="86" t="str">
        <f t="shared" si="16"/>
        <v/>
      </c>
      <c r="AG34" s="86" t="str">
        <f t="shared" si="3"/>
        <v/>
      </c>
      <c r="AH34" s="70"/>
      <c r="AI34" s="81" t="str">
        <f t="shared" si="17"/>
        <v/>
      </c>
      <c r="AJ34" s="81" t="str">
        <f t="shared" si="32"/>
        <v/>
      </c>
      <c r="AK34" s="86" t="str">
        <f t="shared" si="18"/>
        <v/>
      </c>
      <c r="AL34" s="86" t="str">
        <f t="shared" si="4"/>
        <v/>
      </c>
      <c r="AM34" s="70"/>
      <c r="AN34" s="81" t="str">
        <f t="shared" si="19"/>
        <v/>
      </c>
      <c r="AO34" s="81" t="str">
        <f t="shared" si="33"/>
        <v/>
      </c>
      <c r="AP34" s="86" t="str">
        <f t="shared" si="20"/>
        <v/>
      </c>
      <c r="AQ34" s="86" t="str">
        <f t="shared" si="5"/>
        <v/>
      </c>
      <c r="AR34" s="70"/>
      <c r="AS34" s="81" t="str">
        <f t="shared" si="24"/>
        <v/>
      </c>
      <c r="AT34" s="81" t="str">
        <f t="shared" si="34"/>
        <v/>
      </c>
      <c r="AU34" s="86" t="str">
        <f t="shared" si="21"/>
        <v/>
      </c>
      <c r="AV34" s="86" t="str">
        <f t="shared" si="22"/>
        <v/>
      </c>
      <c r="AW34" s="70"/>
      <c r="AX34" s="81" t="str">
        <f t="shared" si="25"/>
        <v/>
      </c>
      <c r="AY34" s="81" t="str">
        <f t="shared" si="35"/>
        <v/>
      </c>
      <c r="AZ34" s="86" t="str">
        <f t="shared" si="26"/>
        <v/>
      </c>
      <c r="BA34" s="86" t="str">
        <f t="shared" si="23"/>
        <v/>
      </c>
      <c r="BB34" s="70"/>
      <c r="BC34" s="51"/>
    </row>
    <row r="35" spans="1:55">
      <c r="A35" s="49" t="s">
        <v>53</v>
      </c>
      <c r="B35" s="89"/>
      <c r="C35" s="90"/>
      <c r="D35" s="89"/>
      <c r="E35" s="89"/>
      <c r="F35" s="89"/>
      <c r="G35" s="91"/>
      <c r="H35" s="92"/>
      <c r="I35" s="70"/>
      <c r="J35" s="80" t="str">
        <f t="shared" si="6"/>
        <v/>
      </c>
      <c r="K35" s="81" t="str">
        <f t="shared" si="27"/>
        <v/>
      </c>
      <c r="L35" s="86" t="str">
        <f t="shared" si="7"/>
        <v/>
      </c>
      <c r="M35" s="86" t="str">
        <f t="shared" si="8"/>
        <v/>
      </c>
      <c r="N35" s="70"/>
      <c r="O35" s="81" t="str">
        <f t="shared" si="9"/>
        <v/>
      </c>
      <c r="P35" s="81" t="str">
        <f t="shared" si="28"/>
        <v/>
      </c>
      <c r="Q35" s="86" t="str">
        <f t="shared" si="10"/>
        <v/>
      </c>
      <c r="R35" s="86" t="str">
        <f t="shared" si="0"/>
        <v/>
      </c>
      <c r="S35" s="70"/>
      <c r="T35" s="81" t="str">
        <f t="shared" si="11"/>
        <v/>
      </c>
      <c r="U35" s="81" t="str">
        <f t="shared" si="29"/>
        <v/>
      </c>
      <c r="V35" s="86" t="str">
        <f t="shared" si="12"/>
        <v/>
      </c>
      <c r="W35" s="86" t="str">
        <f t="shared" si="1"/>
        <v/>
      </c>
      <c r="X35" s="70"/>
      <c r="Y35" s="81" t="str">
        <f t="shared" si="13"/>
        <v/>
      </c>
      <c r="Z35" s="81" t="str">
        <f t="shared" si="30"/>
        <v/>
      </c>
      <c r="AA35" s="86" t="str">
        <f t="shared" si="14"/>
        <v/>
      </c>
      <c r="AB35" s="86" t="str">
        <f t="shared" si="2"/>
        <v/>
      </c>
      <c r="AC35" s="70"/>
      <c r="AD35" s="81" t="str">
        <f t="shared" si="15"/>
        <v/>
      </c>
      <c r="AE35" s="81" t="str">
        <f t="shared" si="31"/>
        <v/>
      </c>
      <c r="AF35" s="86" t="str">
        <f t="shared" si="16"/>
        <v/>
      </c>
      <c r="AG35" s="86" t="str">
        <f t="shared" si="3"/>
        <v/>
      </c>
      <c r="AH35" s="70"/>
      <c r="AI35" s="81" t="str">
        <f t="shared" si="17"/>
        <v/>
      </c>
      <c r="AJ35" s="81" t="str">
        <f t="shared" si="32"/>
        <v/>
      </c>
      <c r="AK35" s="86" t="str">
        <f t="shared" si="18"/>
        <v/>
      </c>
      <c r="AL35" s="86" t="str">
        <f t="shared" si="4"/>
        <v/>
      </c>
      <c r="AM35" s="70"/>
      <c r="AN35" s="81" t="str">
        <f t="shared" si="19"/>
        <v/>
      </c>
      <c r="AO35" s="81" t="str">
        <f t="shared" si="33"/>
        <v/>
      </c>
      <c r="AP35" s="86" t="str">
        <f t="shared" si="20"/>
        <v/>
      </c>
      <c r="AQ35" s="86" t="str">
        <f t="shared" si="5"/>
        <v/>
      </c>
      <c r="AR35" s="70"/>
      <c r="AS35" s="81" t="str">
        <f t="shared" si="24"/>
        <v/>
      </c>
      <c r="AT35" s="81" t="str">
        <f t="shared" si="34"/>
        <v/>
      </c>
      <c r="AU35" s="86" t="str">
        <f t="shared" si="21"/>
        <v/>
      </c>
      <c r="AV35" s="86" t="str">
        <f t="shared" si="22"/>
        <v/>
      </c>
      <c r="AW35" s="70"/>
      <c r="AX35" s="81" t="str">
        <f t="shared" si="25"/>
        <v/>
      </c>
      <c r="AY35" s="81" t="str">
        <f t="shared" si="35"/>
        <v/>
      </c>
      <c r="AZ35" s="86" t="str">
        <f t="shared" si="26"/>
        <v/>
      </c>
      <c r="BA35" s="86" t="str">
        <f t="shared" si="23"/>
        <v/>
      </c>
      <c r="BB35" s="70"/>
      <c r="BC35" s="51"/>
    </row>
    <row r="36" spans="1:55" ht="15" thickBot="1">
      <c r="A36" s="50" t="s">
        <v>54</v>
      </c>
      <c r="B36" s="93"/>
      <c r="C36" s="94"/>
      <c r="D36" s="93"/>
      <c r="E36" s="93"/>
      <c r="F36" s="93"/>
      <c r="G36" s="95"/>
      <c r="H36" s="96"/>
      <c r="I36" s="70"/>
      <c r="J36" s="80" t="str">
        <f t="shared" si="6"/>
        <v/>
      </c>
      <c r="K36" s="81" t="str">
        <f t="shared" si="27"/>
        <v/>
      </c>
      <c r="L36" s="86" t="str">
        <f t="shared" si="7"/>
        <v/>
      </c>
      <c r="M36" s="86" t="str">
        <f t="shared" si="8"/>
        <v/>
      </c>
      <c r="N36" s="70"/>
      <c r="O36" s="81" t="str">
        <f t="shared" si="9"/>
        <v/>
      </c>
      <c r="P36" s="81" t="str">
        <f t="shared" si="28"/>
        <v/>
      </c>
      <c r="Q36" s="86" t="str">
        <f t="shared" si="10"/>
        <v/>
      </c>
      <c r="R36" s="86" t="str">
        <f t="shared" si="0"/>
        <v/>
      </c>
      <c r="S36" s="70"/>
      <c r="T36" s="81" t="str">
        <f t="shared" si="11"/>
        <v/>
      </c>
      <c r="U36" s="81" t="str">
        <f t="shared" si="29"/>
        <v/>
      </c>
      <c r="V36" s="86" t="str">
        <f t="shared" si="12"/>
        <v/>
      </c>
      <c r="W36" s="86" t="str">
        <f t="shared" si="1"/>
        <v/>
      </c>
      <c r="X36" s="70"/>
      <c r="Y36" s="81" t="str">
        <f t="shared" si="13"/>
        <v/>
      </c>
      <c r="Z36" s="81" t="str">
        <f t="shared" si="30"/>
        <v/>
      </c>
      <c r="AA36" s="86" t="str">
        <f t="shared" si="14"/>
        <v/>
      </c>
      <c r="AB36" s="86" t="str">
        <f t="shared" si="2"/>
        <v/>
      </c>
      <c r="AC36" s="70"/>
      <c r="AD36" s="81" t="str">
        <f t="shared" si="15"/>
        <v/>
      </c>
      <c r="AE36" s="81" t="str">
        <f t="shared" si="31"/>
        <v/>
      </c>
      <c r="AF36" s="86" t="str">
        <f t="shared" si="16"/>
        <v/>
      </c>
      <c r="AG36" s="86" t="str">
        <f t="shared" si="3"/>
        <v/>
      </c>
      <c r="AH36" s="70"/>
      <c r="AI36" s="81" t="str">
        <f t="shared" si="17"/>
        <v/>
      </c>
      <c r="AJ36" s="81" t="str">
        <f t="shared" si="32"/>
        <v/>
      </c>
      <c r="AK36" s="86" t="str">
        <f t="shared" si="18"/>
        <v/>
      </c>
      <c r="AL36" s="86" t="str">
        <f t="shared" si="4"/>
        <v/>
      </c>
      <c r="AM36" s="70"/>
      <c r="AN36" s="81" t="str">
        <f t="shared" si="19"/>
        <v/>
      </c>
      <c r="AO36" s="81" t="str">
        <f t="shared" si="33"/>
        <v/>
      </c>
      <c r="AP36" s="86" t="str">
        <f t="shared" si="20"/>
        <v/>
      </c>
      <c r="AQ36" s="86" t="str">
        <f t="shared" si="5"/>
        <v/>
      </c>
      <c r="AR36" s="70"/>
      <c r="AS36" s="81" t="str">
        <f t="shared" si="24"/>
        <v/>
      </c>
      <c r="AT36" s="81" t="str">
        <f t="shared" si="34"/>
        <v/>
      </c>
      <c r="AU36" s="86" t="str">
        <f t="shared" si="21"/>
        <v/>
      </c>
      <c r="AV36" s="86" t="str">
        <f t="shared" si="22"/>
        <v/>
      </c>
      <c r="AW36" s="70"/>
      <c r="AX36" s="81" t="str">
        <f t="shared" si="25"/>
        <v/>
      </c>
      <c r="AY36" s="81" t="str">
        <f t="shared" si="35"/>
        <v/>
      </c>
      <c r="AZ36" s="86" t="str">
        <f t="shared" si="26"/>
        <v/>
      </c>
      <c r="BA36" s="86" t="str">
        <f t="shared" si="23"/>
        <v/>
      </c>
      <c r="BB36" s="70"/>
      <c r="BC36" s="51"/>
    </row>
    <row r="37" spans="1:55">
      <c r="A37" s="51"/>
      <c r="B37" s="54"/>
      <c r="C37" s="51"/>
      <c r="E37" s="51"/>
      <c r="G37" s="51"/>
      <c r="H37" s="59"/>
      <c r="I37" s="70"/>
      <c r="J37" s="80" t="str">
        <f t="shared" si="6"/>
        <v/>
      </c>
      <c r="K37" s="81" t="str">
        <f t="shared" si="27"/>
        <v/>
      </c>
      <c r="L37" s="86" t="str">
        <f t="shared" si="7"/>
        <v/>
      </c>
      <c r="M37" s="86" t="str">
        <f t="shared" si="8"/>
        <v/>
      </c>
      <c r="N37" s="70"/>
      <c r="O37" s="81" t="str">
        <f t="shared" si="9"/>
        <v/>
      </c>
      <c r="P37" s="81" t="str">
        <f t="shared" si="28"/>
        <v/>
      </c>
      <c r="Q37" s="86" t="str">
        <f t="shared" si="10"/>
        <v/>
      </c>
      <c r="R37" s="86" t="str">
        <f t="shared" si="0"/>
        <v/>
      </c>
      <c r="S37" s="70"/>
      <c r="T37" s="81" t="str">
        <f t="shared" si="11"/>
        <v/>
      </c>
      <c r="U37" s="81" t="str">
        <f t="shared" si="29"/>
        <v/>
      </c>
      <c r="V37" s="86" t="str">
        <f t="shared" si="12"/>
        <v/>
      </c>
      <c r="W37" s="86" t="str">
        <f t="shared" si="1"/>
        <v/>
      </c>
      <c r="X37" s="70"/>
      <c r="Y37" s="81" t="str">
        <f t="shared" si="13"/>
        <v/>
      </c>
      <c r="Z37" s="81" t="str">
        <f t="shared" si="30"/>
        <v/>
      </c>
      <c r="AA37" s="86" t="str">
        <f t="shared" si="14"/>
        <v/>
      </c>
      <c r="AB37" s="86" t="str">
        <f t="shared" si="2"/>
        <v/>
      </c>
      <c r="AC37" s="70"/>
      <c r="AD37" s="81" t="str">
        <f t="shared" si="15"/>
        <v/>
      </c>
      <c r="AE37" s="81" t="str">
        <f t="shared" si="31"/>
        <v/>
      </c>
      <c r="AF37" s="86" t="str">
        <f t="shared" si="16"/>
        <v/>
      </c>
      <c r="AG37" s="86" t="str">
        <f t="shared" si="3"/>
        <v/>
      </c>
      <c r="AH37" s="70"/>
      <c r="AI37" s="81" t="str">
        <f t="shared" si="17"/>
        <v/>
      </c>
      <c r="AJ37" s="81" t="str">
        <f t="shared" si="32"/>
        <v/>
      </c>
      <c r="AK37" s="86" t="str">
        <f t="shared" si="18"/>
        <v/>
      </c>
      <c r="AL37" s="86" t="str">
        <f t="shared" si="4"/>
        <v/>
      </c>
      <c r="AM37" s="70"/>
      <c r="AN37" s="81" t="str">
        <f t="shared" si="19"/>
        <v/>
      </c>
      <c r="AO37" s="81" t="str">
        <f t="shared" si="33"/>
        <v/>
      </c>
      <c r="AP37" s="86" t="str">
        <f t="shared" si="20"/>
        <v/>
      </c>
      <c r="AQ37" s="86" t="str">
        <f t="shared" si="5"/>
        <v/>
      </c>
      <c r="AR37" s="70"/>
      <c r="AS37" s="81" t="str">
        <f t="shared" si="24"/>
        <v/>
      </c>
      <c r="AT37" s="81" t="str">
        <f t="shared" si="34"/>
        <v/>
      </c>
      <c r="AU37" s="86" t="str">
        <f t="shared" si="21"/>
        <v/>
      </c>
      <c r="AV37" s="86" t="str">
        <f t="shared" si="22"/>
        <v/>
      </c>
      <c r="AW37" s="70"/>
      <c r="AX37" s="81" t="str">
        <f t="shared" si="25"/>
        <v/>
      </c>
      <c r="AY37" s="81" t="str">
        <f t="shared" si="35"/>
        <v/>
      </c>
      <c r="AZ37" s="86" t="str">
        <f t="shared" si="26"/>
        <v/>
      </c>
      <c r="BA37" s="86" t="str">
        <f t="shared" si="23"/>
        <v/>
      </c>
      <c r="BB37" s="70"/>
      <c r="BC37" s="51"/>
    </row>
    <row r="38" spans="1:55">
      <c r="A38" s="51"/>
      <c r="B38" s="54"/>
      <c r="C38" s="51"/>
      <c r="E38" s="51"/>
      <c r="G38" s="51"/>
      <c r="H38" s="59"/>
      <c r="I38" s="70"/>
      <c r="J38" s="80" t="str">
        <f t="shared" si="6"/>
        <v/>
      </c>
      <c r="K38" s="81" t="str">
        <f t="shared" si="27"/>
        <v/>
      </c>
      <c r="L38" s="86" t="str">
        <f t="shared" si="7"/>
        <v/>
      </c>
      <c r="M38" s="86" t="str">
        <f t="shared" si="8"/>
        <v/>
      </c>
      <c r="N38" s="70"/>
      <c r="O38" s="81" t="str">
        <f t="shared" si="9"/>
        <v/>
      </c>
      <c r="P38" s="81" t="str">
        <f t="shared" si="28"/>
        <v/>
      </c>
      <c r="Q38" s="86" t="str">
        <f t="shared" si="10"/>
        <v/>
      </c>
      <c r="R38" s="86" t="str">
        <f t="shared" si="0"/>
        <v/>
      </c>
      <c r="S38" s="70"/>
      <c r="T38" s="81" t="str">
        <f t="shared" si="11"/>
        <v/>
      </c>
      <c r="U38" s="81" t="str">
        <f t="shared" si="29"/>
        <v/>
      </c>
      <c r="V38" s="86" t="str">
        <f t="shared" si="12"/>
        <v/>
      </c>
      <c r="W38" s="86" t="str">
        <f t="shared" si="1"/>
        <v/>
      </c>
      <c r="X38" s="70"/>
      <c r="Y38" s="81" t="str">
        <f t="shared" si="13"/>
        <v/>
      </c>
      <c r="Z38" s="81" t="str">
        <f t="shared" si="30"/>
        <v/>
      </c>
      <c r="AA38" s="86" t="str">
        <f t="shared" si="14"/>
        <v/>
      </c>
      <c r="AB38" s="86" t="str">
        <f t="shared" si="2"/>
        <v/>
      </c>
      <c r="AC38" s="70"/>
      <c r="AD38" s="81" t="str">
        <f t="shared" si="15"/>
        <v/>
      </c>
      <c r="AE38" s="81" t="str">
        <f t="shared" si="31"/>
        <v/>
      </c>
      <c r="AF38" s="86" t="str">
        <f t="shared" si="16"/>
        <v/>
      </c>
      <c r="AG38" s="86" t="str">
        <f t="shared" si="3"/>
        <v/>
      </c>
      <c r="AH38" s="70"/>
      <c r="AI38" s="81" t="str">
        <f t="shared" si="17"/>
        <v/>
      </c>
      <c r="AJ38" s="81" t="str">
        <f t="shared" si="32"/>
        <v/>
      </c>
      <c r="AK38" s="86" t="str">
        <f t="shared" si="18"/>
        <v/>
      </c>
      <c r="AL38" s="86" t="str">
        <f t="shared" si="4"/>
        <v/>
      </c>
      <c r="AM38" s="70"/>
      <c r="AN38" s="81" t="str">
        <f t="shared" si="19"/>
        <v/>
      </c>
      <c r="AO38" s="81" t="str">
        <f t="shared" si="33"/>
        <v/>
      </c>
      <c r="AP38" s="86" t="str">
        <f t="shared" si="20"/>
        <v/>
      </c>
      <c r="AQ38" s="86" t="str">
        <f t="shared" si="5"/>
        <v/>
      </c>
      <c r="AR38" s="70"/>
      <c r="AS38" s="81" t="str">
        <f t="shared" si="24"/>
        <v/>
      </c>
      <c r="AT38" s="81" t="str">
        <f t="shared" si="34"/>
        <v/>
      </c>
      <c r="AU38" s="86" t="str">
        <f t="shared" si="21"/>
        <v/>
      </c>
      <c r="AV38" s="86" t="str">
        <f t="shared" si="22"/>
        <v/>
      </c>
      <c r="AW38" s="70"/>
      <c r="AX38" s="81" t="str">
        <f t="shared" si="25"/>
        <v/>
      </c>
      <c r="AY38" s="81" t="str">
        <f t="shared" si="35"/>
        <v/>
      </c>
      <c r="AZ38" s="86" t="str">
        <f t="shared" si="26"/>
        <v/>
      </c>
      <c r="BA38" s="86" t="str">
        <f t="shared" si="23"/>
        <v/>
      </c>
      <c r="BB38" s="70"/>
      <c r="BC38" s="51"/>
    </row>
    <row r="39" spans="1:55" ht="15" thickBot="1">
      <c r="A39" s="51"/>
      <c r="B39" s="54"/>
      <c r="C39" s="51"/>
      <c r="E39" s="51"/>
      <c r="G39" s="51"/>
      <c r="H39" s="59"/>
      <c r="I39" s="97"/>
      <c r="J39" s="98" t="str">
        <f t="shared" si="6"/>
        <v/>
      </c>
      <c r="K39" s="99" t="str">
        <f t="shared" si="27"/>
        <v/>
      </c>
      <c r="L39" s="100" t="str">
        <f t="shared" si="7"/>
        <v/>
      </c>
      <c r="M39" s="100" t="str">
        <f t="shared" si="8"/>
        <v/>
      </c>
      <c r="N39" s="97"/>
      <c r="O39" s="99" t="str">
        <f t="shared" si="9"/>
        <v/>
      </c>
      <c r="P39" s="99" t="str">
        <f t="shared" si="28"/>
        <v/>
      </c>
      <c r="Q39" s="100" t="str">
        <f t="shared" si="10"/>
        <v/>
      </c>
      <c r="R39" s="100" t="str">
        <f t="shared" si="0"/>
        <v/>
      </c>
      <c r="S39" s="97"/>
      <c r="T39" s="99" t="str">
        <f t="shared" si="11"/>
        <v/>
      </c>
      <c r="U39" s="99" t="str">
        <f t="shared" si="29"/>
        <v/>
      </c>
      <c r="V39" s="100" t="str">
        <f t="shared" si="12"/>
        <v/>
      </c>
      <c r="W39" s="100" t="str">
        <f t="shared" si="1"/>
        <v/>
      </c>
      <c r="X39" s="97"/>
      <c r="Y39" s="99" t="str">
        <f t="shared" si="13"/>
        <v/>
      </c>
      <c r="Z39" s="99" t="str">
        <f t="shared" si="30"/>
        <v/>
      </c>
      <c r="AA39" s="100" t="str">
        <f t="shared" si="14"/>
        <v/>
      </c>
      <c r="AB39" s="100" t="str">
        <f t="shared" si="2"/>
        <v/>
      </c>
      <c r="AC39" s="97"/>
      <c r="AD39" s="99" t="str">
        <f t="shared" si="15"/>
        <v/>
      </c>
      <c r="AE39" s="99" t="str">
        <f t="shared" si="31"/>
        <v/>
      </c>
      <c r="AF39" s="100" t="str">
        <f t="shared" si="16"/>
        <v/>
      </c>
      <c r="AG39" s="100" t="str">
        <f t="shared" si="3"/>
        <v/>
      </c>
      <c r="AH39" s="97"/>
      <c r="AI39" s="99" t="str">
        <f t="shared" si="17"/>
        <v/>
      </c>
      <c r="AJ39" s="99" t="str">
        <f t="shared" si="32"/>
        <v/>
      </c>
      <c r="AK39" s="100" t="str">
        <f t="shared" si="18"/>
        <v/>
      </c>
      <c r="AL39" s="100" t="str">
        <f t="shared" si="4"/>
        <v/>
      </c>
      <c r="AM39" s="97"/>
      <c r="AN39" s="99" t="str">
        <f t="shared" si="19"/>
        <v/>
      </c>
      <c r="AO39" s="99" t="str">
        <f t="shared" si="33"/>
        <v/>
      </c>
      <c r="AP39" s="100" t="str">
        <f t="shared" si="20"/>
        <v/>
      </c>
      <c r="AQ39" s="100" t="str">
        <f t="shared" si="5"/>
        <v/>
      </c>
      <c r="AR39" s="97"/>
      <c r="AS39" s="81" t="str">
        <f t="shared" si="24"/>
        <v/>
      </c>
      <c r="AT39" s="99" t="str">
        <f t="shared" si="34"/>
        <v/>
      </c>
      <c r="AU39" s="86" t="str">
        <f t="shared" si="21"/>
        <v/>
      </c>
      <c r="AV39" s="86" t="str">
        <f t="shared" si="22"/>
        <v/>
      </c>
      <c r="AW39" s="97"/>
      <c r="AX39" s="81" t="str">
        <f t="shared" si="25"/>
        <v/>
      </c>
      <c r="AY39" s="99" t="str">
        <f t="shared" si="35"/>
        <v/>
      </c>
      <c r="AZ39" s="100" t="str">
        <f t="shared" si="26"/>
        <v/>
      </c>
      <c r="BA39" s="86" t="str">
        <f t="shared" si="23"/>
        <v/>
      </c>
      <c r="BB39" s="97"/>
      <c r="BC39" s="51"/>
    </row>
    <row r="40" spans="1:55" ht="14.4" customHeight="1">
      <c r="A40" s="51"/>
      <c r="B40" s="54"/>
      <c r="C40" s="51"/>
      <c r="E40" s="51"/>
      <c r="G40" s="51"/>
      <c r="H40" s="59"/>
      <c r="I40" s="101"/>
      <c r="J40" s="51"/>
      <c r="K40" s="59"/>
      <c r="L40" s="59"/>
      <c r="M40" s="54"/>
      <c r="N40" s="101"/>
      <c r="O40" s="51"/>
      <c r="P40" s="59"/>
      <c r="Q40" s="59"/>
      <c r="R40" s="54"/>
      <c r="S40" s="101"/>
      <c r="T40" s="51"/>
      <c r="U40" s="59"/>
      <c r="V40" s="59"/>
      <c r="W40" s="54"/>
      <c r="X40" s="101"/>
      <c r="Y40" s="51"/>
      <c r="Z40" s="59"/>
      <c r="AA40" s="59"/>
      <c r="AB40" s="54"/>
      <c r="AC40" s="101"/>
      <c r="AD40" s="51"/>
      <c r="AE40" s="59"/>
      <c r="AF40" s="59"/>
      <c r="AG40" s="54"/>
      <c r="AH40" s="101"/>
      <c r="AI40" s="51"/>
      <c r="AJ40" s="59"/>
      <c r="AK40" s="59"/>
      <c r="AL40" s="54"/>
      <c r="AM40" s="10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</row>
    <row r="41" spans="1:55" ht="14.4" customHeight="1">
      <c r="A41" s="51"/>
      <c r="B41" s="54"/>
      <c r="C41" s="51"/>
      <c r="E41" s="51"/>
      <c r="G41" s="51"/>
      <c r="H41" s="59"/>
      <c r="I41" s="101"/>
      <c r="J41" s="51"/>
      <c r="K41" s="59"/>
      <c r="L41" s="59"/>
      <c r="M41" s="54"/>
      <c r="N41" s="101"/>
      <c r="O41" s="51"/>
      <c r="P41" s="59"/>
      <c r="Q41" s="59"/>
      <c r="R41" s="54"/>
      <c r="S41" s="101"/>
      <c r="T41" s="51"/>
      <c r="U41" s="59"/>
      <c r="V41" s="59"/>
      <c r="W41" s="54"/>
      <c r="X41" s="101"/>
      <c r="Y41" s="51"/>
      <c r="Z41" s="59"/>
      <c r="AA41" s="59"/>
      <c r="AB41" s="54"/>
      <c r="AC41" s="101"/>
      <c r="AD41" s="51"/>
      <c r="AE41" s="59"/>
      <c r="AF41" s="59"/>
      <c r="AG41" s="54"/>
      <c r="AH41" s="101"/>
      <c r="AI41" s="51"/>
      <c r="AJ41" s="59"/>
      <c r="AK41" s="59"/>
      <c r="AL41" s="54"/>
      <c r="AM41" s="10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</row>
    <row r="42" spans="1:55">
      <c r="A42" s="51"/>
      <c r="B42" s="54"/>
      <c r="C42" s="51"/>
      <c r="E42" s="51"/>
      <c r="G42" s="51"/>
      <c r="H42" s="59"/>
      <c r="I42" s="101"/>
      <c r="J42" s="51"/>
      <c r="K42" s="59"/>
      <c r="L42" s="59"/>
      <c r="M42" s="54"/>
      <c r="N42" s="101"/>
      <c r="O42" s="51"/>
      <c r="P42" s="59"/>
      <c r="Q42" s="59"/>
      <c r="R42" s="54"/>
      <c r="S42" s="101"/>
      <c r="T42" s="51"/>
      <c r="U42" s="59"/>
      <c r="V42" s="59"/>
      <c r="W42" s="54"/>
      <c r="X42" s="101"/>
      <c r="Y42" s="51"/>
      <c r="Z42" s="59"/>
      <c r="AA42" s="59"/>
      <c r="AB42" s="54"/>
      <c r="AC42" s="101"/>
      <c r="AD42" s="51"/>
      <c r="AE42" s="59"/>
      <c r="AF42" s="59"/>
      <c r="AG42" s="54"/>
      <c r="AH42" s="101"/>
      <c r="AI42" s="51"/>
      <c r="AJ42" s="59"/>
      <c r="AK42" s="59"/>
      <c r="AL42" s="54"/>
      <c r="AM42" s="10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</row>
    <row r="43" spans="1:55">
      <c r="A43" s="51"/>
      <c r="B43" s="54"/>
      <c r="C43" s="51"/>
      <c r="E43" s="51"/>
      <c r="G43" s="51"/>
      <c r="H43" s="59"/>
      <c r="I43" s="101"/>
      <c r="J43" s="51"/>
      <c r="K43" s="59"/>
      <c r="L43" s="59"/>
      <c r="M43" s="54"/>
      <c r="N43" s="101"/>
      <c r="O43" s="51"/>
      <c r="P43" s="59"/>
      <c r="Q43" s="59"/>
      <c r="R43" s="54"/>
      <c r="S43" s="101"/>
      <c r="T43" s="51"/>
      <c r="U43" s="59"/>
      <c r="V43" s="59"/>
      <c r="W43" s="54"/>
      <c r="X43" s="101"/>
      <c r="Y43" s="51"/>
      <c r="Z43" s="59"/>
      <c r="AA43" s="59"/>
      <c r="AB43" s="54"/>
      <c r="AC43" s="101"/>
      <c r="AD43" s="51"/>
      <c r="AE43" s="59"/>
      <c r="AF43" s="59"/>
      <c r="AG43" s="54"/>
      <c r="AH43" s="101"/>
      <c r="AI43" s="51"/>
      <c r="AJ43" s="59"/>
      <c r="AK43" s="59"/>
      <c r="AL43" s="54"/>
      <c r="AM43" s="10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</row>
    <row r="44" spans="1:55">
      <c r="A44" s="51"/>
      <c r="B44" s="54"/>
      <c r="C44" s="51"/>
      <c r="E44" s="51"/>
      <c r="G44" s="51"/>
      <c r="H44" s="59"/>
      <c r="I44" s="101"/>
      <c r="J44" s="51"/>
      <c r="K44" s="59"/>
      <c r="L44" s="59"/>
      <c r="M44" s="54"/>
      <c r="N44" s="101"/>
      <c r="O44" s="51"/>
      <c r="P44" s="59"/>
      <c r="Q44" s="59"/>
      <c r="R44" s="54"/>
      <c r="S44" s="101"/>
      <c r="T44" s="51"/>
      <c r="U44" s="59"/>
      <c r="V44" s="59"/>
      <c r="W44" s="54"/>
      <c r="X44" s="101"/>
      <c r="Y44" s="51"/>
      <c r="Z44" s="59"/>
      <c r="AA44" s="59"/>
      <c r="AB44" s="54"/>
      <c r="AC44" s="101"/>
      <c r="AD44" s="51"/>
      <c r="AE44" s="59"/>
      <c r="AF44" s="59"/>
      <c r="AG44" s="54"/>
      <c r="AH44" s="101"/>
      <c r="AI44" s="51"/>
      <c r="AJ44" s="59"/>
      <c r="AK44" s="59"/>
      <c r="AL44" s="54"/>
      <c r="AM44" s="10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</row>
    <row r="45" spans="1:55">
      <c r="A45" s="51"/>
      <c r="B45" s="54"/>
      <c r="C45" s="51"/>
      <c r="E45" s="51"/>
      <c r="G45" s="51"/>
      <c r="H45" s="59"/>
      <c r="I45" s="101"/>
      <c r="J45" s="51"/>
      <c r="K45" s="59"/>
      <c r="L45" s="59"/>
      <c r="M45" s="54"/>
      <c r="N45" s="101"/>
      <c r="O45" s="51"/>
      <c r="P45" s="59"/>
      <c r="Q45" s="59"/>
      <c r="R45" s="54"/>
      <c r="S45" s="101"/>
      <c r="T45" s="51"/>
      <c r="U45" s="59"/>
      <c r="V45" s="59"/>
      <c r="W45" s="54"/>
      <c r="X45" s="101"/>
      <c r="Y45" s="51"/>
      <c r="Z45" s="59"/>
      <c r="AA45" s="59"/>
      <c r="AB45" s="54"/>
      <c r="AC45" s="101"/>
      <c r="AD45" s="51"/>
      <c r="AE45" s="59"/>
      <c r="AF45" s="59"/>
      <c r="AG45" s="54"/>
      <c r="AH45" s="101"/>
      <c r="AI45" s="51"/>
      <c r="AJ45" s="59"/>
      <c r="AK45" s="59"/>
      <c r="AL45" s="54"/>
      <c r="AM45" s="10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  <row r="46" spans="1:55">
      <c r="A46" s="51"/>
      <c r="B46" s="54"/>
      <c r="C46" s="51"/>
      <c r="E46" s="51"/>
      <c r="G46" s="51"/>
      <c r="H46" s="59"/>
      <c r="I46" s="101"/>
      <c r="J46" s="51"/>
      <c r="K46" s="59"/>
      <c r="L46" s="59"/>
      <c r="M46" s="54"/>
      <c r="N46" s="101"/>
      <c r="O46" s="51"/>
      <c r="P46" s="59"/>
      <c r="Q46" s="59"/>
      <c r="R46" s="54"/>
      <c r="S46" s="101"/>
      <c r="T46" s="51"/>
      <c r="U46" s="59"/>
      <c r="V46" s="59"/>
      <c r="W46" s="54"/>
      <c r="X46" s="101"/>
      <c r="Y46" s="51"/>
      <c r="Z46" s="59"/>
      <c r="AA46" s="59"/>
      <c r="AB46" s="54"/>
      <c r="AC46" s="101"/>
      <c r="AD46" s="51"/>
      <c r="AE46" s="59"/>
      <c r="AF46" s="59"/>
      <c r="AG46" s="54"/>
      <c r="AH46" s="101"/>
      <c r="AI46" s="51"/>
      <c r="AJ46" s="59"/>
      <c r="AK46" s="59"/>
      <c r="AL46" s="54"/>
      <c r="AM46" s="10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</row>
    <row r="47" spans="1:55">
      <c r="A47" s="51"/>
      <c r="B47" s="54"/>
      <c r="C47" s="51"/>
      <c r="E47" s="51"/>
      <c r="G47" s="51"/>
      <c r="H47" s="59"/>
      <c r="I47" s="101"/>
      <c r="J47" s="51"/>
      <c r="K47" s="59"/>
      <c r="L47" s="59"/>
      <c r="M47" s="54"/>
      <c r="N47" s="101"/>
      <c r="O47" s="51"/>
      <c r="P47" s="59"/>
      <c r="Q47" s="59"/>
      <c r="R47" s="54"/>
      <c r="S47" s="101"/>
      <c r="T47" s="51"/>
      <c r="U47" s="59"/>
      <c r="V47" s="59"/>
      <c r="W47" s="54"/>
      <c r="X47" s="101"/>
      <c r="Y47" s="51"/>
      <c r="Z47" s="59"/>
      <c r="AA47" s="59"/>
      <c r="AB47" s="54"/>
      <c r="AC47" s="101"/>
      <c r="AD47" s="51"/>
      <c r="AE47" s="59"/>
      <c r="AF47" s="59"/>
      <c r="AG47" s="54"/>
      <c r="AH47" s="101"/>
      <c r="AI47" s="51"/>
      <c r="AJ47" s="59"/>
      <c r="AK47" s="59"/>
      <c r="AL47" s="54"/>
      <c r="AM47" s="10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</row>
    <row r="48" spans="1:55">
      <c r="A48" s="51"/>
      <c r="B48" s="54"/>
      <c r="C48" s="51"/>
      <c r="E48" s="51"/>
      <c r="G48" s="51"/>
      <c r="H48" s="59"/>
      <c r="I48" s="101"/>
      <c r="J48" s="51"/>
      <c r="K48" s="59"/>
      <c r="L48" s="59"/>
      <c r="M48" s="54"/>
      <c r="N48" s="101"/>
      <c r="O48" s="51"/>
      <c r="P48" s="59"/>
      <c r="Q48" s="59"/>
      <c r="R48" s="54"/>
      <c r="S48" s="101"/>
      <c r="T48" s="51"/>
      <c r="U48" s="59"/>
      <c r="V48" s="59"/>
      <c r="W48" s="54"/>
      <c r="X48" s="101"/>
      <c r="Y48" s="51"/>
      <c r="Z48" s="59"/>
      <c r="AA48" s="59"/>
      <c r="AB48" s="54"/>
      <c r="AC48" s="101"/>
      <c r="AD48" s="51"/>
      <c r="AE48" s="59"/>
      <c r="AF48" s="59"/>
      <c r="AG48" s="54"/>
      <c r="AH48" s="101"/>
      <c r="AI48" s="51"/>
      <c r="AJ48" s="59"/>
      <c r="AK48" s="59"/>
      <c r="AL48" s="54"/>
      <c r="AM48" s="10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</row>
    <row r="49" spans="1:55">
      <c r="A49" s="51"/>
      <c r="B49" s="54"/>
      <c r="C49" s="51"/>
      <c r="E49" s="51"/>
      <c r="G49" s="51"/>
      <c r="H49" s="59"/>
      <c r="I49" s="101"/>
      <c r="J49" s="51"/>
      <c r="K49" s="59"/>
      <c r="L49" s="59"/>
      <c r="M49" s="54"/>
      <c r="N49" s="101"/>
      <c r="O49" s="51"/>
      <c r="P49" s="59"/>
      <c r="Q49" s="59"/>
      <c r="R49" s="54"/>
      <c r="S49" s="101"/>
      <c r="T49" s="51"/>
      <c r="U49" s="59"/>
      <c r="V49" s="59"/>
      <c r="W49" s="54"/>
      <c r="X49" s="101"/>
      <c r="Y49" s="51"/>
      <c r="Z49" s="59"/>
      <c r="AA49" s="59"/>
      <c r="AB49" s="54"/>
      <c r="AC49" s="101"/>
      <c r="AD49" s="51"/>
      <c r="AE49" s="59"/>
      <c r="AF49" s="59"/>
      <c r="AG49" s="54"/>
      <c r="AH49" s="101"/>
      <c r="AI49" s="51"/>
      <c r="AJ49" s="59"/>
      <c r="AK49" s="59"/>
      <c r="AL49" s="54"/>
      <c r="AM49" s="10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</row>
    <row r="50" spans="1:55">
      <c r="A50" s="51"/>
      <c r="B50" s="54"/>
      <c r="C50" s="51"/>
      <c r="E50" s="51"/>
      <c r="G50" s="51"/>
      <c r="H50" s="59"/>
      <c r="I50" s="101"/>
      <c r="J50" s="51"/>
      <c r="K50" s="59"/>
      <c r="L50" s="59"/>
      <c r="M50" s="54"/>
      <c r="N50" s="101"/>
      <c r="O50" s="51"/>
      <c r="P50" s="59"/>
      <c r="Q50" s="59"/>
      <c r="R50" s="54"/>
      <c r="S50" s="101"/>
      <c r="T50" s="51"/>
      <c r="U50" s="59"/>
      <c r="V50" s="59"/>
      <c r="W50" s="54"/>
      <c r="X50" s="101"/>
      <c r="Y50" s="51"/>
      <c r="Z50" s="59"/>
      <c r="AA50" s="59"/>
      <c r="AB50" s="54"/>
      <c r="AC50" s="101"/>
      <c r="AD50" s="51"/>
      <c r="AE50" s="59"/>
      <c r="AF50" s="59"/>
      <c r="AG50" s="54"/>
      <c r="AH50" s="101"/>
      <c r="AI50" s="51"/>
      <c r="AJ50" s="59"/>
      <c r="AK50" s="59"/>
      <c r="AL50" s="54"/>
      <c r="AM50" s="10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</row>
    <row r="51" spans="1:55">
      <c r="A51" s="51"/>
      <c r="B51" s="54"/>
      <c r="C51" s="51"/>
      <c r="E51" s="51"/>
      <c r="G51" s="51"/>
      <c r="H51" s="59"/>
      <c r="I51" s="101"/>
      <c r="J51" s="51"/>
      <c r="K51" s="59"/>
      <c r="L51" s="59"/>
      <c r="M51" s="54"/>
      <c r="N51" s="101"/>
      <c r="O51" s="51"/>
      <c r="P51" s="59"/>
      <c r="Q51" s="59"/>
      <c r="R51" s="54"/>
      <c r="S51" s="101"/>
      <c r="T51" s="51"/>
      <c r="U51" s="59"/>
      <c r="V51" s="59"/>
      <c r="W51" s="54"/>
      <c r="X51" s="101"/>
      <c r="Y51" s="51"/>
      <c r="Z51" s="59"/>
      <c r="AA51" s="59"/>
      <c r="AB51" s="54"/>
      <c r="AC51" s="101"/>
      <c r="AD51" s="51"/>
      <c r="AE51" s="59"/>
      <c r="AF51" s="59"/>
      <c r="AG51" s="54"/>
      <c r="AH51" s="101"/>
      <c r="AI51" s="51"/>
      <c r="AJ51" s="59"/>
      <c r="AK51" s="59"/>
      <c r="AL51" s="54"/>
      <c r="AM51" s="10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</row>
    <row r="52" spans="1:55">
      <c r="A52" s="51"/>
      <c r="B52" s="54"/>
      <c r="C52" s="51"/>
      <c r="E52" s="51"/>
      <c r="G52" s="51"/>
      <c r="H52" s="59"/>
      <c r="I52" s="101"/>
      <c r="J52" s="51"/>
      <c r="K52" s="59"/>
      <c r="L52" s="59"/>
      <c r="M52" s="54"/>
      <c r="N52" s="101"/>
      <c r="O52" s="51"/>
      <c r="P52" s="59"/>
      <c r="Q52" s="59"/>
      <c r="R52" s="54"/>
      <c r="S52" s="101"/>
      <c r="T52" s="51"/>
      <c r="U52" s="59"/>
      <c r="V52" s="59"/>
      <c r="W52" s="54"/>
      <c r="X52" s="101"/>
      <c r="Y52" s="51"/>
      <c r="Z52" s="59"/>
      <c r="AA52" s="59"/>
      <c r="AB52" s="54"/>
      <c r="AC52" s="101"/>
      <c r="AD52" s="51"/>
      <c r="AE52" s="59"/>
      <c r="AF52" s="59"/>
      <c r="AG52" s="54"/>
      <c r="AH52" s="101"/>
      <c r="AI52" s="51"/>
      <c r="AJ52" s="59"/>
      <c r="AK52" s="59"/>
      <c r="AL52" s="54"/>
      <c r="AM52" s="10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>
      <c r="A53" s="51"/>
      <c r="B53" s="54"/>
      <c r="C53" s="51"/>
      <c r="E53" s="51"/>
      <c r="G53" s="51"/>
      <c r="H53" s="59"/>
      <c r="I53" s="101"/>
      <c r="J53" s="51"/>
      <c r="K53" s="59"/>
      <c r="L53" s="59"/>
      <c r="M53" s="54"/>
      <c r="N53" s="101"/>
      <c r="O53" s="51"/>
      <c r="P53" s="59"/>
      <c r="Q53" s="59"/>
      <c r="R53" s="54"/>
      <c r="S53" s="101"/>
      <c r="T53" s="51"/>
      <c r="U53" s="59"/>
      <c r="V53" s="59"/>
      <c r="W53" s="54"/>
      <c r="X53" s="101"/>
      <c r="Y53" s="51"/>
      <c r="Z53" s="59"/>
      <c r="AA53" s="59"/>
      <c r="AB53" s="54"/>
      <c r="AC53" s="101"/>
      <c r="AD53" s="51"/>
      <c r="AE53" s="59"/>
      <c r="AF53" s="59"/>
      <c r="AG53" s="54"/>
      <c r="AH53" s="101"/>
      <c r="AI53" s="51"/>
      <c r="AJ53" s="59"/>
      <c r="AK53" s="59"/>
      <c r="AL53" s="54"/>
      <c r="AM53" s="10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5">
      <c r="A54" s="51"/>
      <c r="B54" s="54"/>
      <c r="C54" s="51"/>
      <c r="E54" s="51"/>
      <c r="G54" s="51"/>
      <c r="H54" s="59"/>
      <c r="I54" s="101"/>
      <c r="J54" s="51"/>
      <c r="K54" s="59"/>
      <c r="L54" s="59"/>
      <c r="M54" s="54"/>
      <c r="N54" s="101"/>
      <c r="O54" s="51"/>
      <c r="P54" s="59"/>
      <c r="Q54" s="59"/>
      <c r="R54" s="54"/>
      <c r="S54" s="101"/>
      <c r="T54" s="51"/>
      <c r="U54" s="59"/>
      <c r="V54" s="59"/>
      <c r="W54" s="54"/>
      <c r="X54" s="101"/>
      <c r="Y54" s="51"/>
      <c r="Z54" s="59"/>
      <c r="AA54" s="59"/>
      <c r="AB54" s="54"/>
      <c r="AC54" s="101"/>
      <c r="AD54" s="51"/>
      <c r="AE54" s="59"/>
      <c r="AF54" s="59"/>
      <c r="AG54" s="54"/>
      <c r="AH54" s="101"/>
      <c r="AI54" s="51"/>
      <c r="AJ54" s="59"/>
      <c r="AK54" s="59"/>
      <c r="AL54" s="54"/>
      <c r="AM54" s="10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spans="1:55">
      <c r="A55" s="51"/>
      <c r="B55" s="54"/>
      <c r="C55" s="51"/>
      <c r="E55" s="51"/>
      <c r="G55" s="51"/>
      <c r="H55" s="59"/>
      <c r="I55" s="101"/>
      <c r="J55" s="51"/>
      <c r="K55" s="59"/>
      <c r="L55" s="59"/>
      <c r="M55" s="54"/>
      <c r="N55" s="101"/>
      <c r="O55" s="51"/>
      <c r="P55" s="59"/>
      <c r="Q55" s="59"/>
      <c r="R55" s="54"/>
      <c r="S55" s="101"/>
      <c r="T55" s="51"/>
      <c r="U55" s="59"/>
      <c r="V55" s="59"/>
      <c r="W55" s="54"/>
      <c r="X55" s="101"/>
      <c r="Y55" s="51"/>
      <c r="Z55" s="59"/>
      <c r="AA55" s="59"/>
      <c r="AB55" s="54"/>
      <c r="AC55" s="101"/>
      <c r="AD55" s="51"/>
      <c r="AE55" s="59"/>
      <c r="AF55" s="59"/>
      <c r="AG55" s="54"/>
      <c r="AH55" s="101"/>
      <c r="AI55" s="51"/>
      <c r="AJ55" s="59"/>
      <c r="AK55" s="59"/>
      <c r="AL55" s="54"/>
      <c r="AM55" s="10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</row>
    <row r="56" spans="1:55">
      <c r="A56" s="51"/>
      <c r="B56" s="54"/>
      <c r="C56" s="51"/>
      <c r="E56" s="51"/>
      <c r="G56" s="51"/>
      <c r="H56" s="59"/>
      <c r="I56" s="101"/>
      <c r="J56" s="51"/>
      <c r="K56" s="59"/>
      <c r="L56" s="59"/>
      <c r="M56" s="54"/>
      <c r="N56" s="101"/>
      <c r="O56" s="51"/>
      <c r="P56" s="59"/>
      <c r="Q56" s="59"/>
      <c r="R56" s="54"/>
      <c r="S56" s="101"/>
      <c r="T56" s="51"/>
      <c r="U56" s="59"/>
      <c r="V56" s="59"/>
      <c r="W56" s="54"/>
      <c r="X56" s="101"/>
      <c r="Y56" s="51"/>
      <c r="Z56" s="59"/>
      <c r="AA56" s="59"/>
      <c r="AB56" s="54"/>
      <c r="AC56" s="101"/>
      <c r="AD56" s="51"/>
      <c r="AE56" s="59"/>
      <c r="AF56" s="59"/>
      <c r="AG56" s="54"/>
      <c r="AH56" s="101"/>
      <c r="AI56" s="51"/>
      <c r="AJ56" s="59"/>
      <c r="AK56" s="59"/>
      <c r="AL56" s="54"/>
      <c r="AM56" s="10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</row>
    <row r="57" spans="1:55">
      <c r="A57" s="51"/>
      <c r="B57" s="54"/>
      <c r="C57" s="51"/>
      <c r="E57" s="51"/>
      <c r="G57" s="51"/>
      <c r="H57" s="59"/>
      <c r="I57" s="101"/>
      <c r="J57" s="51"/>
      <c r="K57" s="59"/>
      <c r="L57" s="59"/>
      <c r="M57" s="54"/>
      <c r="N57" s="101"/>
      <c r="O57" s="51"/>
      <c r="P57" s="59"/>
      <c r="Q57" s="59"/>
      <c r="R57" s="54"/>
      <c r="S57" s="101"/>
      <c r="T57" s="51"/>
      <c r="U57" s="59"/>
      <c r="V57" s="59"/>
      <c r="W57" s="54"/>
      <c r="X57" s="101"/>
      <c r="Y57" s="51"/>
      <c r="Z57" s="59"/>
      <c r="AA57" s="59"/>
      <c r="AB57" s="54"/>
      <c r="AC57" s="101"/>
      <c r="AD57" s="51"/>
      <c r="AE57" s="59"/>
      <c r="AF57" s="59"/>
      <c r="AG57" s="54"/>
      <c r="AH57" s="101"/>
      <c r="AI57" s="51"/>
      <c r="AJ57" s="59"/>
      <c r="AK57" s="59"/>
      <c r="AL57" s="54"/>
      <c r="AM57" s="10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</row>
    <row r="58" spans="1:55">
      <c r="A58" s="51"/>
      <c r="B58" s="54"/>
      <c r="C58" s="51"/>
      <c r="E58" s="51"/>
      <c r="G58" s="51"/>
      <c r="H58" s="59"/>
      <c r="I58" s="101"/>
      <c r="J58" s="51"/>
      <c r="K58" s="59"/>
      <c r="L58" s="59"/>
      <c r="M58" s="54"/>
      <c r="N58" s="101"/>
      <c r="O58" s="51"/>
      <c r="P58" s="59"/>
      <c r="Q58" s="59"/>
      <c r="R58" s="54"/>
      <c r="S58" s="101"/>
      <c r="T58" s="51"/>
      <c r="U58" s="59"/>
      <c r="V58" s="59"/>
      <c r="W58" s="54"/>
      <c r="X58" s="101"/>
      <c r="Y58" s="51"/>
      <c r="Z58" s="59"/>
      <c r="AA58" s="59"/>
      <c r="AB58" s="54"/>
      <c r="AC58" s="101"/>
      <c r="AD58" s="51"/>
      <c r="AE58" s="59"/>
      <c r="AF58" s="59"/>
      <c r="AG58" s="54"/>
      <c r="AH58" s="101"/>
      <c r="AI58" s="51"/>
      <c r="AJ58" s="59"/>
      <c r="AK58" s="59"/>
      <c r="AL58" s="54"/>
      <c r="AM58" s="10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</row>
    <row r="59" spans="1:55">
      <c r="A59" s="51"/>
      <c r="B59" s="54"/>
      <c r="C59" s="51"/>
      <c r="E59" s="51"/>
      <c r="G59" s="51"/>
      <c r="H59" s="59"/>
      <c r="I59" s="101"/>
      <c r="J59" s="51"/>
      <c r="K59" s="59"/>
      <c r="L59" s="59"/>
      <c r="M59" s="54"/>
      <c r="N59" s="101"/>
      <c r="O59" s="51"/>
      <c r="P59" s="59"/>
      <c r="Q59" s="59"/>
      <c r="R59" s="54"/>
      <c r="S59" s="101"/>
      <c r="T59" s="51"/>
      <c r="U59" s="59"/>
      <c r="V59" s="59"/>
      <c r="W59" s="54"/>
      <c r="X59" s="101"/>
      <c r="Y59" s="51"/>
      <c r="Z59" s="59"/>
      <c r="AA59" s="59"/>
      <c r="AB59" s="54"/>
      <c r="AC59" s="101"/>
      <c r="AD59" s="51"/>
      <c r="AE59" s="59"/>
      <c r="AF59" s="59"/>
      <c r="AG59" s="54"/>
      <c r="AH59" s="101"/>
      <c r="AI59" s="51"/>
      <c r="AJ59" s="59"/>
      <c r="AK59" s="59"/>
      <c r="AL59" s="54"/>
      <c r="AM59" s="10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>
      <c r="A60" s="51"/>
      <c r="B60" s="54"/>
      <c r="C60" s="51"/>
      <c r="E60" s="51"/>
      <c r="G60" s="51"/>
      <c r="H60" s="59"/>
      <c r="I60" s="101"/>
      <c r="J60" s="51"/>
      <c r="K60" s="59"/>
      <c r="L60" s="59"/>
      <c r="M60" s="54"/>
      <c r="N60" s="101"/>
      <c r="O60" s="51"/>
      <c r="P60" s="59"/>
      <c r="Q60" s="59"/>
      <c r="R60" s="54"/>
      <c r="S60" s="101"/>
      <c r="T60" s="51"/>
      <c r="U60" s="59"/>
      <c r="V60" s="59"/>
      <c r="W60" s="54"/>
      <c r="X60" s="101"/>
      <c r="Y60" s="51"/>
      <c r="Z60" s="59"/>
      <c r="AA60" s="59"/>
      <c r="AB60" s="54"/>
      <c r="AC60" s="101"/>
      <c r="AD60" s="51"/>
      <c r="AE60" s="59"/>
      <c r="AF60" s="59"/>
      <c r="AG60" s="54"/>
      <c r="AH60" s="101"/>
      <c r="AI60" s="51"/>
      <c r="AJ60" s="59"/>
      <c r="AK60" s="59"/>
      <c r="AL60" s="54"/>
      <c r="AM60" s="10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>
      <c r="A61" s="51"/>
      <c r="B61" s="54"/>
      <c r="C61" s="51"/>
      <c r="E61" s="51"/>
      <c r="G61" s="51"/>
      <c r="H61" s="59"/>
      <c r="I61" s="101"/>
      <c r="J61" s="51"/>
      <c r="K61" s="59"/>
      <c r="L61" s="59"/>
      <c r="M61" s="54"/>
      <c r="N61" s="101"/>
      <c r="O61" s="51"/>
      <c r="P61" s="59"/>
      <c r="Q61" s="59"/>
      <c r="R61" s="54"/>
      <c r="S61" s="101"/>
      <c r="T61" s="51"/>
      <c r="U61" s="59"/>
      <c r="V61" s="59"/>
      <c r="W61" s="54"/>
      <c r="X61" s="101"/>
      <c r="Y61" s="51"/>
      <c r="Z61" s="59"/>
      <c r="AA61" s="59"/>
      <c r="AB61" s="54"/>
      <c r="AC61" s="101"/>
      <c r="AD61" s="51"/>
      <c r="AE61" s="59"/>
      <c r="AF61" s="59"/>
      <c r="AG61" s="54"/>
      <c r="AH61" s="101"/>
      <c r="AI61" s="51"/>
      <c r="AJ61" s="59"/>
      <c r="AK61" s="59"/>
      <c r="AL61" s="54"/>
      <c r="AM61" s="10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>
      <c r="A62" s="51"/>
      <c r="B62" s="54"/>
      <c r="C62" s="51"/>
      <c r="E62" s="51"/>
      <c r="G62" s="51"/>
      <c r="H62" s="59"/>
      <c r="I62" s="101"/>
      <c r="J62" s="51"/>
      <c r="K62" s="59"/>
      <c r="L62" s="59"/>
      <c r="M62" s="54"/>
      <c r="N62" s="101"/>
      <c r="O62" s="51"/>
      <c r="P62" s="59"/>
      <c r="Q62" s="59"/>
      <c r="R62" s="54"/>
      <c r="S62" s="101"/>
      <c r="T62" s="51"/>
      <c r="U62" s="59"/>
      <c r="V62" s="59"/>
      <c r="W62" s="54"/>
      <c r="X62" s="101"/>
      <c r="Y62" s="51"/>
      <c r="Z62" s="59"/>
      <c r="AA62" s="59"/>
      <c r="AB62" s="54"/>
      <c r="AC62" s="101"/>
      <c r="AD62" s="51"/>
      <c r="AE62" s="59"/>
      <c r="AF62" s="59"/>
      <c r="AG62" s="54"/>
      <c r="AH62" s="101"/>
      <c r="AI62" s="51"/>
      <c r="AJ62" s="59"/>
      <c r="AK62" s="59"/>
      <c r="AL62" s="54"/>
      <c r="AM62" s="10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>
      <c r="A63" s="51"/>
      <c r="B63" s="54"/>
      <c r="C63" s="51"/>
      <c r="E63" s="51"/>
      <c r="G63" s="51"/>
      <c r="H63" s="59"/>
      <c r="I63" s="101"/>
      <c r="J63" s="51"/>
      <c r="K63" s="59"/>
      <c r="L63" s="59"/>
      <c r="M63" s="54"/>
      <c r="N63" s="101"/>
      <c r="O63" s="51"/>
      <c r="P63" s="59"/>
      <c r="Q63" s="59"/>
      <c r="R63" s="54"/>
      <c r="S63" s="101"/>
      <c r="T63" s="51"/>
      <c r="U63" s="59"/>
      <c r="V63" s="59"/>
      <c r="W63" s="54"/>
      <c r="X63" s="101"/>
      <c r="Y63" s="51"/>
      <c r="Z63" s="59"/>
      <c r="AA63" s="59"/>
      <c r="AB63" s="54"/>
      <c r="AC63" s="101"/>
      <c r="AD63" s="51"/>
      <c r="AE63" s="59"/>
      <c r="AF63" s="59"/>
      <c r="AG63" s="54"/>
      <c r="AH63" s="101"/>
      <c r="AI63" s="51"/>
      <c r="AJ63" s="59"/>
      <c r="AK63" s="59"/>
      <c r="AL63" s="54"/>
      <c r="AM63" s="10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55">
      <c r="A64" s="51"/>
      <c r="B64" s="54"/>
      <c r="C64" s="51"/>
      <c r="E64" s="51"/>
      <c r="G64" s="51"/>
      <c r="H64" s="59"/>
      <c r="I64" s="101"/>
      <c r="J64" s="51"/>
      <c r="K64" s="59"/>
      <c r="L64" s="59"/>
      <c r="M64" s="54"/>
      <c r="N64" s="101"/>
      <c r="O64" s="51"/>
      <c r="P64" s="59"/>
      <c r="Q64" s="59"/>
      <c r="R64" s="54"/>
      <c r="S64" s="101"/>
      <c r="T64" s="51"/>
      <c r="U64" s="59"/>
      <c r="V64" s="59"/>
      <c r="W64" s="54"/>
      <c r="X64" s="101"/>
      <c r="Y64" s="51"/>
      <c r="Z64" s="59"/>
      <c r="AA64" s="59"/>
      <c r="AB64" s="54"/>
      <c r="AC64" s="101"/>
      <c r="AD64" s="51"/>
      <c r="AE64" s="59"/>
      <c r="AF64" s="59"/>
      <c r="AG64" s="54"/>
      <c r="AH64" s="101"/>
      <c r="AI64" s="51"/>
      <c r="AJ64" s="59"/>
      <c r="AK64" s="59"/>
      <c r="AL64" s="54"/>
      <c r="AM64" s="10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>
      <c r="A65" s="51"/>
      <c r="B65" s="54"/>
      <c r="C65" s="51"/>
      <c r="E65" s="51"/>
      <c r="G65" s="51"/>
      <c r="H65" s="59"/>
      <c r="I65" s="101"/>
      <c r="J65" s="51"/>
      <c r="K65" s="59"/>
      <c r="L65" s="59"/>
      <c r="M65" s="54"/>
      <c r="N65" s="101"/>
      <c r="O65" s="51"/>
      <c r="P65" s="59"/>
      <c r="Q65" s="59"/>
      <c r="R65" s="54"/>
      <c r="S65" s="101"/>
      <c r="T65" s="51"/>
      <c r="U65" s="59"/>
      <c r="V65" s="59"/>
      <c r="W65" s="54"/>
      <c r="X65" s="101"/>
      <c r="Y65" s="51"/>
      <c r="Z65" s="59"/>
      <c r="AA65" s="59"/>
      <c r="AB65" s="54"/>
      <c r="AC65" s="101"/>
      <c r="AD65" s="51"/>
      <c r="AE65" s="59"/>
      <c r="AF65" s="59"/>
      <c r="AG65" s="54"/>
      <c r="AH65" s="101"/>
      <c r="AI65" s="51"/>
      <c r="AJ65" s="59"/>
      <c r="AK65" s="59"/>
      <c r="AL65" s="54"/>
      <c r="AM65" s="10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>
      <c r="A66" s="51"/>
      <c r="B66" s="54"/>
      <c r="C66" s="51"/>
      <c r="E66" s="51"/>
      <c r="G66" s="51"/>
      <c r="H66" s="59"/>
      <c r="I66" s="101"/>
      <c r="J66" s="51"/>
      <c r="K66" s="59"/>
      <c r="L66" s="59"/>
      <c r="M66" s="54"/>
      <c r="N66" s="101"/>
      <c r="O66" s="51"/>
      <c r="P66" s="59"/>
      <c r="Q66" s="59"/>
      <c r="R66" s="54"/>
      <c r="S66" s="101"/>
      <c r="T66" s="51"/>
      <c r="U66" s="59"/>
      <c r="V66" s="59"/>
      <c r="W66" s="54"/>
      <c r="X66" s="101"/>
      <c r="Y66" s="51"/>
      <c r="Z66" s="59"/>
      <c r="AA66" s="59"/>
      <c r="AB66" s="54"/>
      <c r="AC66" s="101"/>
      <c r="AD66" s="51"/>
      <c r="AE66" s="59"/>
      <c r="AF66" s="59"/>
      <c r="AG66" s="54"/>
      <c r="AH66" s="101"/>
      <c r="AI66" s="51"/>
      <c r="AJ66" s="59"/>
      <c r="AK66" s="59"/>
      <c r="AL66" s="54"/>
      <c r="AM66" s="10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>
      <c r="A67" s="51"/>
      <c r="B67" s="54"/>
      <c r="C67" s="51"/>
      <c r="E67" s="51"/>
      <c r="G67" s="51"/>
      <c r="H67" s="59"/>
      <c r="I67" s="101"/>
      <c r="J67" s="51"/>
      <c r="K67" s="59"/>
      <c r="L67" s="59"/>
      <c r="M67" s="54"/>
      <c r="N67" s="101"/>
      <c r="O67" s="51"/>
      <c r="P67" s="59"/>
      <c r="Q67" s="59"/>
      <c r="R67" s="54"/>
      <c r="S67" s="101"/>
      <c r="T67" s="51"/>
      <c r="U67" s="59"/>
      <c r="V67" s="59"/>
      <c r="W67" s="54"/>
      <c r="X67" s="101"/>
      <c r="Y67" s="51"/>
      <c r="Z67" s="59"/>
      <c r="AA67" s="59"/>
      <c r="AB67" s="54"/>
      <c r="AC67" s="101"/>
      <c r="AD67" s="51"/>
      <c r="AE67" s="59"/>
      <c r="AF67" s="59"/>
      <c r="AG67" s="54"/>
      <c r="AH67" s="101"/>
      <c r="AJ67" s="59"/>
      <c r="AK67" s="59"/>
      <c r="AL67" s="54"/>
      <c r="AM67" s="10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>
      <c r="A68" s="51"/>
      <c r="B68" s="54"/>
      <c r="C68" s="51"/>
      <c r="E68" s="51"/>
      <c r="G68" s="51"/>
      <c r="H68" s="59"/>
      <c r="I68" s="101"/>
      <c r="J68" s="51"/>
      <c r="K68" s="59"/>
      <c r="L68" s="59"/>
      <c r="M68" s="54"/>
      <c r="N68" s="101"/>
      <c r="O68" s="51"/>
      <c r="P68" s="59"/>
      <c r="Q68" s="59"/>
      <c r="R68" s="54"/>
      <c r="S68" s="101"/>
      <c r="T68" s="51"/>
      <c r="U68" s="59"/>
      <c r="V68" s="59"/>
      <c r="W68" s="54"/>
      <c r="X68" s="101"/>
      <c r="Y68" s="51"/>
      <c r="Z68" s="59"/>
      <c r="AA68" s="59"/>
      <c r="AB68" s="54"/>
      <c r="AC68" s="101"/>
      <c r="AD68" s="51"/>
      <c r="AE68" s="59"/>
      <c r="AF68" s="59"/>
      <c r="AG68" s="54"/>
      <c r="AH68" s="101"/>
      <c r="AJ68" s="59"/>
      <c r="AK68" s="59"/>
      <c r="AL68" s="54"/>
      <c r="AM68" s="10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>
      <c r="A69" s="51"/>
      <c r="B69" s="54"/>
      <c r="C69" s="51"/>
      <c r="E69" s="51"/>
      <c r="G69" s="51"/>
      <c r="H69" s="59"/>
      <c r="I69" s="101"/>
      <c r="J69" s="51"/>
      <c r="K69" s="59"/>
      <c r="L69" s="59"/>
      <c r="M69" s="54"/>
      <c r="N69" s="101"/>
      <c r="O69" s="51"/>
      <c r="P69" s="59"/>
      <c r="Q69" s="59"/>
      <c r="R69" s="54"/>
      <c r="S69" s="101"/>
      <c r="T69" s="51"/>
      <c r="U69" s="59"/>
      <c r="V69" s="59"/>
      <c r="W69" s="54"/>
      <c r="X69" s="101"/>
      <c r="Y69" s="51"/>
      <c r="Z69" s="59"/>
      <c r="AA69" s="59"/>
      <c r="AB69" s="54"/>
      <c r="AC69" s="101"/>
      <c r="AD69" s="51"/>
      <c r="AE69" s="59"/>
      <c r="AF69" s="59"/>
      <c r="AG69" s="54"/>
      <c r="AH69" s="101"/>
      <c r="AJ69" s="59"/>
      <c r="AK69" s="59"/>
      <c r="AL69" s="54"/>
      <c r="AM69" s="10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>
      <c r="A70" s="51"/>
      <c r="B70" s="54"/>
      <c r="C70" s="51"/>
      <c r="E70" s="51"/>
      <c r="G70" s="51"/>
      <c r="H70" s="59"/>
      <c r="I70" s="101"/>
      <c r="J70" s="51"/>
      <c r="K70" s="59"/>
      <c r="L70" s="59"/>
      <c r="M70" s="54"/>
      <c r="N70" s="101"/>
      <c r="O70" s="51"/>
      <c r="P70" s="59"/>
      <c r="Q70" s="59"/>
      <c r="R70" s="54"/>
      <c r="S70" s="101"/>
      <c r="T70" s="51"/>
      <c r="U70" s="59"/>
      <c r="V70" s="59"/>
      <c r="W70" s="54"/>
      <c r="X70" s="101"/>
      <c r="Y70" s="51"/>
      <c r="Z70" s="59"/>
      <c r="AA70" s="59"/>
      <c r="AB70" s="54"/>
      <c r="AC70" s="101"/>
      <c r="AD70" s="51"/>
      <c r="AE70" s="59"/>
      <c r="AF70" s="59"/>
      <c r="AG70" s="54"/>
      <c r="AH70" s="101"/>
      <c r="AJ70" s="59"/>
      <c r="AK70" s="59"/>
      <c r="AL70" s="54"/>
      <c r="AM70" s="10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>
      <c r="A71" s="51"/>
      <c r="B71" s="54"/>
      <c r="C71" s="51"/>
      <c r="E71" s="51"/>
      <c r="G71" s="51"/>
      <c r="H71" s="59"/>
      <c r="I71" s="101"/>
      <c r="J71" s="51"/>
      <c r="K71" s="59"/>
      <c r="L71" s="59"/>
      <c r="M71" s="54"/>
      <c r="N71" s="101"/>
      <c r="O71" s="51"/>
      <c r="P71" s="59"/>
      <c r="Q71" s="59"/>
      <c r="R71" s="54"/>
      <c r="S71" s="101"/>
      <c r="T71" s="51"/>
      <c r="U71" s="59"/>
      <c r="V71" s="59"/>
      <c r="W71" s="54"/>
      <c r="X71" s="101"/>
      <c r="Y71" s="51"/>
      <c r="Z71" s="59"/>
      <c r="AA71" s="59"/>
      <c r="AB71" s="54"/>
      <c r="AC71" s="101"/>
      <c r="AD71" s="51"/>
      <c r="AE71" s="59"/>
      <c r="AF71" s="59"/>
      <c r="AG71" s="54"/>
      <c r="AH71" s="101"/>
      <c r="AJ71" s="59"/>
      <c r="AK71" s="59"/>
      <c r="AL71" s="54"/>
      <c r="AM71" s="10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>
      <c r="A72" s="51"/>
      <c r="B72" s="54"/>
      <c r="C72" s="51"/>
      <c r="E72" s="51"/>
      <c r="G72" s="51"/>
      <c r="H72" s="59"/>
      <c r="I72" s="101"/>
      <c r="J72" s="51"/>
      <c r="K72" s="59"/>
      <c r="L72" s="59"/>
      <c r="M72" s="54"/>
      <c r="N72" s="101"/>
      <c r="O72" s="51"/>
      <c r="P72" s="59"/>
      <c r="Q72" s="59"/>
      <c r="R72" s="54"/>
      <c r="S72" s="101"/>
      <c r="T72" s="51"/>
      <c r="U72" s="59"/>
      <c r="V72" s="59"/>
      <c r="W72" s="54"/>
      <c r="X72" s="101"/>
      <c r="Y72" s="51"/>
      <c r="Z72" s="59"/>
      <c r="AA72" s="59"/>
      <c r="AB72" s="54"/>
      <c r="AC72" s="101"/>
      <c r="AD72" s="51"/>
      <c r="AE72" s="59"/>
      <c r="AF72" s="59"/>
      <c r="AG72" s="54"/>
      <c r="AH72" s="101"/>
      <c r="AJ72" s="59"/>
      <c r="AK72" s="59"/>
      <c r="AL72" s="54"/>
      <c r="AM72" s="10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55">
      <c r="A73" s="51"/>
      <c r="B73" s="54"/>
      <c r="C73" s="51"/>
      <c r="E73" s="51"/>
      <c r="G73" s="51"/>
      <c r="H73" s="59"/>
      <c r="I73" s="101"/>
      <c r="J73" s="51"/>
      <c r="K73" s="59"/>
      <c r="L73" s="59"/>
      <c r="M73" s="54"/>
      <c r="N73" s="101"/>
      <c r="O73" s="51"/>
      <c r="P73" s="59"/>
      <c r="Q73" s="59"/>
      <c r="R73" s="54"/>
      <c r="S73" s="101"/>
      <c r="T73" s="51"/>
      <c r="U73" s="59"/>
      <c r="V73" s="59"/>
      <c r="W73" s="54"/>
      <c r="X73" s="101"/>
      <c r="Y73" s="51"/>
      <c r="Z73" s="59"/>
      <c r="AA73" s="59"/>
      <c r="AB73" s="54"/>
      <c r="AC73" s="101"/>
      <c r="AD73" s="51"/>
      <c r="AE73" s="59"/>
      <c r="AF73" s="59"/>
      <c r="AG73" s="54"/>
      <c r="AH73" s="101"/>
      <c r="AJ73" s="59"/>
      <c r="AK73" s="59"/>
      <c r="AL73" s="54"/>
      <c r="AM73" s="10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>
      <c r="A74" s="51"/>
      <c r="B74" s="54"/>
      <c r="C74" s="51"/>
      <c r="E74" s="51"/>
      <c r="G74" s="51"/>
      <c r="H74" s="59"/>
      <c r="I74" s="101"/>
      <c r="J74" s="51"/>
      <c r="K74" s="59"/>
      <c r="L74" s="59"/>
      <c r="M74" s="54"/>
      <c r="N74" s="101"/>
      <c r="O74" s="51"/>
      <c r="P74" s="59"/>
      <c r="Q74" s="59"/>
      <c r="R74" s="54"/>
      <c r="S74" s="101"/>
      <c r="T74" s="51"/>
      <c r="U74" s="59"/>
      <c r="V74" s="59"/>
      <c r="W74" s="54"/>
      <c r="X74" s="101"/>
      <c r="Y74" s="51"/>
      <c r="Z74" s="59"/>
      <c r="AA74" s="59"/>
      <c r="AB74" s="54"/>
      <c r="AC74" s="101"/>
      <c r="AD74" s="51"/>
      <c r="AE74" s="59"/>
      <c r="AF74" s="59"/>
      <c r="AG74" s="54"/>
      <c r="AH74" s="101"/>
      <c r="AJ74" s="59"/>
      <c r="AK74" s="59"/>
      <c r="AL74" s="54"/>
      <c r="AM74" s="10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55">
      <c r="A75" s="51"/>
      <c r="B75" s="54"/>
      <c r="C75" s="51"/>
      <c r="E75" s="51"/>
      <c r="G75" s="51"/>
      <c r="H75" s="59"/>
      <c r="I75" s="101"/>
      <c r="J75" s="51"/>
      <c r="K75" s="59"/>
      <c r="L75" s="59"/>
      <c r="M75" s="54"/>
      <c r="N75" s="101"/>
      <c r="O75" s="51"/>
      <c r="P75" s="59"/>
      <c r="Q75" s="59"/>
      <c r="R75" s="54"/>
      <c r="S75" s="101"/>
      <c r="T75" s="51"/>
      <c r="U75" s="59"/>
      <c r="V75" s="59"/>
      <c r="W75" s="54"/>
      <c r="X75" s="101"/>
      <c r="Y75" s="51"/>
      <c r="Z75" s="59"/>
      <c r="AA75" s="59"/>
      <c r="AB75" s="54"/>
      <c r="AC75" s="101"/>
      <c r="AD75" s="51"/>
      <c r="AE75" s="59"/>
      <c r="AF75" s="59"/>
      <c r="AG75" s="54"/>
      <c r="AH75" s="101"/>
      <c r="AJ75" s="59"/>
      <c r="AK75" s="59"/>
      <c r="AL75" s="54"/>
      <c r="AM75" s="10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>
      <c r="A76" s="51"/>
      <c r="B76" s="54"/>
      <c r="C76" s="51"/>
      <c r="E76" s="51"/>
      <c r="G76" s="51"/>
      <c r="H76" s="59"/>
      <c r="I76" s="101"/>
      <c r="J76" s="51"/>
      <c r="K76" s="59"/>
      <c r="L76" s="59"/>
      <c r="M76" s="54"/>
      <c r="N76" s="101"/>
      <c r="O76" s="51"/>
      <c r="P76" s="59"/>
      <c r="Q76" s="59"/>
      <c r="R76" s="54"/>
      <c r="S76" s="101"/>
      <c r="T76" s="51"/>
      <c r="U76" s="59"/>
      <c r="V76" s="59"/>
      <c r="W76" s="54"/>
      <c r="X76" s="101"/>
      <c r="Y76" s="51"/>
      <c r="Z76" s="59"/>
      <c r="AA76" s="59"/>
      <c r="AB76" s="54"/>
      <c r="AC76" s="101"/>
      <c r="AD76" s="51"/>
      <c r="AE76" s="59"/>
      <c r="AF76" s="59"/>
      <c r="AG76" s="54"/>
      <c r="AH76" s="101"/>
      <c r="AJ76" s="59"/>
      <c r="AK76" s="59"/>
      <c r="AL76" s="54"/>
      <c r="AM76" s="10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>
      <c r="A77" s="51"/>
      <c r="B77" s="54"/>
      <c r="C77" s="51"/>
      <c r="E77" s="51"/>
      <c r="G77" s="51"/>
      <c r="H77" s="59"/>
      <c r="I77" s="101"/>
      <c r="J77" s="51"/>
      <c r="K77" s="59"/>
      <c r="L77" s="59"/>
      <c r="M77" s="54"/>
      <c r="N77" s="101"/>
      <c r="O77" s="51"/>
      <c r="P77" s="59"/>
      <c r="Q77" s="59"/>
      <c r="R77" s="54"/>
      <c r="S77" s="101"/>
      <c r="T77" s="51"/>
      <c r="U77" s="59"/>
      <c r="V77" s="59"/>
      <c r="W77" s="54"/>
      <c r="X77" s="101"/>
      <c r="Y77" s="51"/>
      <c r="Z77" s="59"/>
      <c r="AA77" s="59"/>
      <c r="AB77" s="54"/>
      <c r="AC77" s="101"/>
      <c r="AD77" s="51"/>
      <c r="AE77" s="59"/>
      <c r="AF77" s="59"/>
      <c r="AG77" s="54"/>
      <c r="AH77" s="101"/>
      <c r="AJ77" s="59"/>
      <c r="AK77" s="59"/>
      <c r="AL77" s="54"/>
      <c r="AM77" s="10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</row>
    <row r="78" spans="1:55">
      <c r="A78" s="51"/>
      <c r="B78" s="54"/>
      <c r="C78" s="51"/>
      <c r="E78" s="51"/>
      <c r="G78" s="51"/>
      <c r="H78" s="59"/>
      <c r="I78" s="101"/>
      <c r="J78" s="51"/>
      <c r="K78" s="59"/>
      <c r="L78" s="59"/>
      <c r="M78" s="54"/>
      <c r="N78" s="101"/>
      <c r="O78" s="51"/>
      <c r="P78" s="59"/>
      <c r="Q78" s="59"/>
      <c r="R78" s="54"/>
      <c r="S78" s="101"/>
      <c r="T78" s="51"/>
      <c r="U78" s="59"/>
      <c r="V78" s="59"/>
      <c r="W78" s="54"/>
      <c r="X78" s="101"/>
      <c r="Y78" s="51"/>
      <c r="Z78" s="59"/>
      <c r="AA78" s="59"/>
      <c r="AB78" s="54"/>
      <c r="AC78" s="101"/>
      <c r="AD78" s="51"/>
      <c r="AE78" s="59"/>
      <c r="AF78" s="59"/>
      <c r="AG78" s="54"/>
      <c r="AH78" s="101"/>
      <c r="AJ78" s="59"/>
      <c r="AK78" s="59"/>
      <c r="AL78" s="54"/>
      <c r="AM78" s="10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>
      <c r="A79" s="51"/>
      <c r="B79" s="54"/>
      <c r="C79" s="51"/>
      <c r="E79" s="51"/>
      <c r="G79" s="51"/>
      <c r="H79" s="59"/>
      <c r="I79" s="101"/>
      <c r="J79" s="51"/>
      <c r="K79" s="59"/>
      <c r="L79" s="59"/>
      <c r="M79" s="54"/>
      <c r="N79" s="101"/>
      <c r="O79" s="51"/>
      <c r="P79" s="59"/>
      <c r="Q79" s="59"/>
      <c r="R79" s="54"/>
      <c r="S79" s="101"/>
      <c r="T79" s="51"/>
      <c r="U79" s="59"/>
      <c r="V79" s="59"/>
      <c r="W79" s="54"/>
      <c r="X79" s="101"/>
      <c r="Y79" s="51"/>
      <c r="Z79" s="59"/>
      <c r="AA79" s="59"/>
      <c r="AB79" s="54"/>
      <c r="AC79" s="101"/>
      <c r="AD79" s="51"/>
      <c r="AE79" s="59"/>
      <c r="AF79" s="59"/>
      <c r="AG79" s="54"/>
      <c r="AH79" s="101"/>
      <c r="AJ79" s="59"/>
      <c r="AK79" s="59"/>
      <c r="AL79" s="54"/>
      <c r="AM79" s="10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</row>
    <row r="80" spans="1:55">
      <c r="A80" s="51"/>
      <c r="B80" s="54"/>
      <c r="C80" s="51"/>
      <c r="E80" s="51"/>
      <c r="G80" s="51"/>
      <c r="H80" s="59"/>
      <c r="I80" s="101"/>
      <c r="J80" s="51"/>
      <c r="K80" s="59"/>
      <c r="L80" s="59"/>
      <c r="M80" s="54"/>
      <c r="N80" s="101"/>
      <c r="O80" s="51"/>
      <c r="P80" s="59"/>
      <c r="Q80" s="59"/>
      <c r="R80" s="54"/>
      <c r="S80" s="101"/>
      <c r="T80" s="51"/>
      <c r="U80" s="59"/>
      <c r="V80" s="59"/>
      <c r="W80" s="54"/>
      <c r="X80" s="101"/>
      <c r="Y80" s="51"/>
      <c r="Z80" s="59"/>
      <c r="AA80" s="59"/>
      <c r="AB80" s="54"/>
      <c r="AC80" s="101"/>
      <c r="AD80" s="51"/>
      <c r="AE80" s="59"/>
      <c r="AF80" s="59"/>
      <c r="AG80" s="54"/>
      <c r="AH80" s="101"/>
      <c r="AJ80" s="59"/>
      <c r="AK80" s="59"/>
      <c r="AL80" s="54"/>
      <c r="AM80" s="10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</row>
    <row r="81" spans="1:55">
      <c r="A81" s="51"/>
      <c r="B81" s="54"/>
      <c r="C81" s="51"/>
      <c r="E81" s="51"/>
      <c r="G81" s="51"/>
      <c r="H81" s="59"/>
      <c r="I81" s="101"/>
      <c r="J81" s="51"/>
      <c r="K81" s="59"/>
      <c r="L81" s="59"/>
      <c r="M81" s="54"/>
      <c r="N81" s="101"/>
      <c r="O81" s="51"/>
      <c r="P81" s="59"/>
      <c r="Q81" s="59"/>
      <c r="R81" s="54"/>
      <c r="S81" s="101"/>
      <c r="T81" s="51"/>
      <c r="U81" s="59"/>
      <c r="V81" s="59"/>
      <c r="W81" s="54"/>
      <c r="X81" s="101"/>
      <c r="Y81" s="51"/>
      <c r="Z81" s="59"/>
      <c r="AA81" s="59"/>
      <c r="AB81" s="54"/>
      <c r="AC81" s="101"/>
      <c r="AD81" s="51"/>
      <c r="AE81" s="59"/>
      <c r="AF81" s="59"/>
      <c r="AG81" s="54"/>
      <c r="AH81" s="101"/>
      <c r="AJ81" s="59"/>
      <c r="AK81" s="59"/>
      <c r="AL81" s="54"/>
      <c r="AM81" s="10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1:55">
      <c r="A82" s="51"/>
      <c r="B82" s="54"/>
      <c r="C82" s="51"/>
      <c r="E82" s="51"/>
      <c r="G82" s="51"/>
      <c r="H82" s="59"/>
      <c r="I82" s="101"/>
      <c r="J82" s="51"/>
      <c r="K82" s="59"/>
      <c r="L82" s="59"/>
      <c r="M82" s="54"/>
      <c r="N82" s="101"/>
      <c r="O82" s="51"/>
      <c r="P82" s="59"/>
      <c r="Q82" s="59"/>
      <c r="R82" s="54"/>
      <c r="S82" s="101"/>
      <c r="T82" s="51"/>
      <c r="U82" s="59"/>
      <c r="V82" s="59"/>
      <c r="W82" s="54"/>
      <c r="X82" s="101"/>
      <c r="Y82" s="51"/>
      <c r="Z82" s="59"/>
      <c r="AA82" s="59"/>
      <c r="AB82" s="54"/>
      <c r="AC82" s="101"/>
      <c r="AD82" s="51"/>
      <c r="AE82" s="59"/>
      <c r="AF82" s="59"/>
      <c r="AG82" s="54"/>
      <c r="AH82" s="101"/>
      <c r="AJ82" s="59"/>
      <c r="AK82" s="59"/>
      <c r="AL82" s="54"/>
      <c r="AM82" s="10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</row>
    <row r="83" spans="1:55">
      <c r="A83" s="51"/>
      <c r="B83" s="54"/>
      <c r="C83" s="51"/>
      <c r="E83" s="51"/>
      <c r="G83" s="51"/>
      <c r="H83" s="59"/>
      <c r="I83" s="101"/>
      <c r="J83" s="51"/>
      <c r="K83" s="59"/>
      <c r="L83" s="59"/>
      <c r="M83" s="54"/>
      <c r="N83" s="101"/>
      <c r="O83" s="51"/>
      <c r="P83" s="59"/>
      <c r="Q83" s="59"/>
      <c r="R83" s="54"/>
      <c r="S83" s="101"/>
      <c r="T83" s="51"/>
      <c r="U83" s="59"/>
      <c r="V83" s="59"/>
      <c r="W83" s="54"/>
      <c r="X83" s="101"/>
      <c r="Y83" s="51"/>
      <c r="Z83" s="59"/>
      <c r="AA83" s="59"/>
      <c r="AB83" s="54"/>
      <c r="AC83" s="101"/>
      <c r="AD83" s="51"/>
      <c r="AE83" s="59"/>
      <c r="AF83" s="59"/>
      <c r="AG83" s="54"/>
      <c r="AH83" s="101"/>
      <c r="AJ83" s="59"/>
      <c r="AK83" s="59"/>
      <c r="AL83" s="54"/>
      <c r="AM83" s="10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1:55">
      <c r="A84" s="51"/>
      <c r="B84" s="54"/>
      <c r="C84" s="51"/>
      <c r="E84" s="51"/>
      <c r="G84" s="51"/>
      <c r="H84" s="59"/>
      <c r="I84" s="101"/>
      <c r="J84" s="51"/>
      <c r="K84" s="59"/>
      <c r="L84" s="59"/>
      <c r="M84" s="54"/>
      <c r="N84" s="101"/>
      <c r="O84" s="51"/>
      <c r="P84" s="59"/>
      <c r="Q84" s="59"/>
      <c r="R84" s="54"/>
      <c r="S84" s="101"/>
      <c r="T84" s="51"/>
      <c r="U84" s="59"/>
      <c r="V84" s="59"/>
      <c r="W84" s="54"/>
      <c r="X84" s="101"/>
      <c r="Y84" s="51"/>
      <c r="Z84" s="59"/>
      <c r="AA84" s="59"/>
      <c r="AB84" s="54"/>
      <c r="AC84" s="101"/>
      <c r="AD84" s="51"/>
      <c r="AE84" s="59"/>
      <c r="AF84" s="59"/>
      <c r="AG84" s="54"/>
      <c r="AH84" s="101"/>
      <c r="AJ84" s="59"/>
      <c r="AK84" s="59"/>
      <c r="AL84" s="54"/>
      <c r="AM84" s="10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</row>
    <row r="85" spans="1:55">
      <c r="A85" s="51"/>
      <c r="B85" s="54"/>
      <c r="C85" s="51"/>
      <c r="E85" s="51"/>
      <c r="G85" s="51"/>
      <c r="H85" s="59"/>
      <c r="I85" s="101"/>
      <c r="J85" s="51"/>
      <c r="K85" s="59"/>
      <c r="L85" s="59"/>
      <c r="M85" s="54"/>
      <c r="N85" s="101"/>
      <c r="O85" s="51"/>
      <c r="P85" s="59"/>
      <c r="Q85" s="59"/>
      <c r="R85" s="54"/>
      <c r="S85" s="101"/>
      <c r="T85" s="51"/>
      <c r="U85" s="59"/>
      <c r="V85" s="59"/>
      <c r="W85" s="54"/>
      <c r="X85" s="101"/>
      <c r="Y85" s="51"/>
      <c r="Z85" s="59"/>
      <c r="AA85" s="59"/>
      <c r="AB85" s="54"/>
      <c r="AC85" s="101"/>
      <c r="AD85" s="51"/>
      <c r="AE85" s="59"/>
      <c r="AF85" s="59"/>
      <c r="AG85" s="54"/>
      <c r="AH85" s="101"/>
      <c r="AJ85" s="59"/>
      <c r="AK85" s="59"/>
      <c r="AL85" s="54"/>
      <c r="AM85" s="10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</row>
    <row r="86" spans="1:55">
      <c r="A86" s="51"/>
      <c r="B86" s="54"/>
      <c r="C86" s="51"/>
      <c r="E86" s="51"/>
      <c r="G86" s="51"/>
      <c r="H86" s="59"/>
      <c r="I86" s="101"/>
      <c r="J86" s="51"/>
      <c r="K86" s="59"/>
      <c r="L86" s="59"/>
      <c r="M86" s="54"/>
      <c r="N86" s="101"/>
      <c r="O86" s="51"/>
      <c r="P86" s="59"/>
      <c r="Q86" s="59"/>
      <c r="R86" s="54"/>
      <c r="S86" s="101"/>
      <c r="T86" s="51"/>
      <c r="U86" s="59"/>
      <c r="V86" s="59"/>
      <c r="W86" s="54"/>
      <c r="X86" s="101"/>
      <c r="Y86" s="51"/>
      <c r="Z86" s="59"/>
      <c r="AA86" s="59"/>
      <c r="AB86" s="54"/>
      <c r="AC86" s="101"/>
      <c r="AD86" s="51"/>
      <c r="AE86" s="59"/>
      <c r="AF86" s="59"/>
      <c r="AG86" s="54"/>
      <c r="AH86" s="101"/>
      <c r="AJ86" s="59"/>
      <c r="AK86" s="59"/>
      <c r="AL86" s="54"/>
      <c r="AM86" s="10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</row>
    <row r="87" spans="1:55">
      <c r="A87" s="51"/>
      <c r="B87" s="54"/>
      <c r="C87" s="51"/>
      <c r="E87" s="51"/>
      <c r="G87" s="51"/>
      <c r="H87" s="59"/>
      <c r="I87" s="101"/>
      <c r="J87" s="51"/>
      <c r="K87" s="59"/>
      <c r="L87" s="59"/>
      <c r="M87" s="54"/>
      <c r="N87" s="101"/>
      <c r="O87" s="51"/>
      <c r="P87" s="59"/>
      <c r="Q87" s="59"/>
      <c r="R87" s="54"/>
      <c r="S87" s="101"/>
      <c r="T87" s="51"/>
      <c r="U87" s="59"/>
      <c r="V87" s="59"/>
      <c r="W87" s="54"/>
      <c r="X87" s="101"/>
      <c r="Y87" s="51"/>
      <c r="Z87" s="59"/>
      <c r="AA87" s="59"/>
      <c r="AB87" s="54"/>
      <c r="AC87" s="101"/>
      <c r="AD87" s="51"/>
      <c r="AE87" s="59"/>
      <c r="AF87" s="59"/>
      <c r="AG87" s="54"/>
      <c r="AH87" s="101"/>
      <c r="AJ87" s="59"/>
      <c r="AK87" s="59"/>
      <c r="AL87" s="54"/>
      <c r="AM87" s="10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</row>
    <row r="88" spans="1:55">
      <c r="A88" s="51"/>
      <c r="B88" s="54"/>
      <c r="C88" s="51"/>
      <c r="E88" s="51"/>
      <c r="G88" s="51"/>
      <c r="H88" s="59"/>
      <c r="I88" s="101"/>
      <c r="J88" s="51"/>
      <c r="K88" s="59"/>
      <c r="L88" s="59"/>
      <c r="M88" s="54"/>
      <c r="N88" s="101"/>
      <c r="O88" s="51"/>
      <c r="P88" s="59"/>
      <c r="Q88" s="59"/>
      <c r="R88" s="54"/>
      <c r="S88" s="101"/>
      <c r="T88" s="51"/>
      <c r="U88" s="59"/>
      <c r="V88" s="59"/>
      <c r="W88" s="54"/>
      <c r="X88" s="101"/>
      <c r="Y88" s="51"/>
      <c r="Z88" s="59"/>
      <c r="AA88" s="59"/>
      <c r="AB88" s="54"/>
      <c r="AC88" s="101"/>
      <c r="AD88" s="51"/>
      <c r="AE88" s="59"/>
      <c r="AF88" s="59"/>
      <c r="AG88" s="54"/>
      <c r="AH88" s="101"/>
      <c r="AJ88" s="59"/>
      <c r="AK88" s="59"/>
      <c r="AL88" s="54"/>
      <c r="AM88" s="10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</row>
    <row r="89" spans="1:55">
      <c r="A89" s="51"/>
      <c r="B89" s="54"/>
      <c r="C89" s="51"/>
      <c r="E89" s="51"/>
      <c r="G89" s="51"/>
      <c r="H89" s="59"/>
      <c r="I89" s="101"/>
      <c r="J89" s="51"/>
      <c r="K89" s="59"/>
      <c r="L89" s="59"/>
      <c r="M89" s="54"/>
      <c r="N89" s="101"/>
      <c r="O89" s="51"/>
      <c r="P89" s="59"/>
      <c r="Q89" s="59"/>
      <c r="R89" s="54"/>
      <c r="S89" s="101"/>
      <c r="T89" s="51"/>
      <c r="U89" s="59"/>
      <c r="V89" s="59"/>
      <c r="W89" s="54"/>
      <c r="X89" s="101"/>
      <c r="Y89" s="51"/>
      <c r="Z89" s="59"/>
      <c r="AA89" s="59"/>
      <c r="AB89" s="54"/>
      <c r="AC89" s="101"/>
      <c r="AD89" s="51"/>
      <c r="AE89" s="59"/>
      <c r="AF89" s="59"/>
      <c r="AG89" s="54"/>
      <c r="AH89" s="101"/>
      <c r="AJ89" s="59"/>
      <c r="AK89" s="59"/>
      <c r="AL89" s="54"/>
      <c r="AM89" s="10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</row>
    <row r="90" spans="1:55">
      <c r="A90" s="51"/>
      <c r="B90" s="54"/>
      <c r="C90" s="51"/>
      <c r="E90" s="51"/>
      <c r="G90" s="51"/>
      <c r="H90" s="59"/>
      <c r="I90" s="101"/>
      <c r="J90" s="51"/>
      <c r="K90" s="59"/>
      <c r="L90" s="59"/>
      <c r="M90" s="54"/>
      <c r="N90" s="101"/>
      <c r="O90" s="51"/>
      <c r="P90" s="59"/>
      <c r="Q90" s="59"/>
      <c r="R90" s="54"/>
      <c r="S90" s="101"/>
      <c r="T90" s="51"/>
      <c r="U90" s="59"/>
      <c r="V90" s="59"/>
      <c r="W90" s="54"/>
      <c r="X90" s="101"/>
      <c r="Y90" s="51"/>
      <c r="Z90" s="59"/>
      <c r="AA90" s="59"/>
      <c r="AB90" s="54"/>
      <c r="AC90" s="101"/>
      <c r="AD90" s="51"/>
      <c r="AE90" s="59"/>
      <c r="AF90" s="59"/>
      <c r="AG90" s="54"/>
      <c r="AH90" s="101"/>
      <c r="AJ90" s="59"/>
      <c r="AK90" s="59"/>
      <c r="AL90" s="54"/>
      <c r="AM90" s="10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</row>
    <row r="91" spans="1:55">
      <c r="A91" s="51"/>
      <c r="B91" s="54"/>
      <c r="C91" s="51"/>
      <c r="E91" s="51"/>
      <c r="G91" s="51"/>
      <c r="H91" s="59"/>
      <c r="I91" s="101"/>
      <c r="J91" s="51"/>
      <c r="K91" s="59"/>
      <c r="L91" s="59"/>
      <c r="M91" s="54"/>
      <c r="N91" s="101"/>
      <c r="O91" s="51"/>
      <c r="P91" s="59"/>
      <c r="Q91" s="59"/>
      <c r="R91" s="54"/>
      <c r="S91" s="101"/>
      <c r="T91" s="51"/>
      <c r="U91" s="59"/>
      <c r="V91" s="59"/>
      <c r="W91" s="54"/>
      <c r="X91" s="101"/>
      <c r="Y91" s="51"/>
      <c r="Z91" s="59"/>
      <c r="AA91" s="59"/>
      <c r="AB91" s="54"/>
      <c r="AC91" s="101"/>
      <c r="AD91" s="51"/>
      <c r="AE91" s="59"/>
      <c r="AF91" s="59"/>
      <c r="AG91" s="54"/>
      <c r="AH91" s="101"/>
      <c r="AJ91" s="59"/>
      <c r="AK91" s="59"/>
      <c r="AL91" s="54"/>
      <c r="AM91" s="10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</row>
    <row r="92" spans="1:55">
      <c r="A92" s="51"/>
      <c r="B92" s="54"/>
      <c r="C92" s="51"/>
      <c r="E92" s="51"/>
      <c r="G92" s="51"/>
      <c r="H92" s="59"/>
      <c r="I92" s="101"/>
      <c r="J92" s="51"/>
      <c r="K92" s="59"/>
      <c r="L92" s="59"/>
      <c r="M92" s="54"/>
      <c r="N92" s="101"/>
      <c r="O92" s="51"/>
      <c r="P92" s="59"/>
      <c r="Q92" s="59"/>
      <c r="R92" s="54"/>
      <c r="S92" s="101"/>
      <c r="T92" s="51"/>
      <c r="U92" s="59"/>
      <c r="V92" s="59"/>
      <c r="W92" s="54"/>
      <c r="X92" s="101"/>
      <c r="Y92" s="51"/>
      <c r="Z92" s="59"/>
      <c r="AA92" s="59"/>
      <c r="AB92" s="54"/>
      <c r="AC92" s="101"/>
      <c r="AD92" s="51"/>
      <c r="AE92" s="59"/>
      <c r="AF92" s="59"/>
      <c r="AG92" s="54"/>
      <c r="AH92" s="101"/>
      <c r="AJ92" s="59"/>
      <c r="AK92" s="59"/>
      <c r="AL92" s="54"/>
      <c r="AM92" s="10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</row>
    <row r="93" spans="1:55">
      <c r="A93" s="51"/>
      <c r="B93" s="54"/>
      <c r="C93" s="51"/>
      <c r="E93" s="51"/>
      <c r="G93" s="51"/>
      <c r="H93" s="59"/>
      <c r="I93" s="101"/>
      <c r="J93" s="51"/>
      <c r="K93" s="59"/>
      <c r="L93" s="59"/>
      <c r="M93" s="54"/>
      <c r="N93" s="101"/>
      <c r="O93" s="51"/>
      <c r="P93" s="59"/>
      <c r="Q93" s="59"/>
      <c r="R93" s="54"/>
      <c r="S93" s="101"/>
      <c r="T93" s="51"/>
      <c r="U93" s="59"/>
      <c r="V93" s="59"/>
      <c r="W93" s="54"/>
      <c r="X93" s="101"/>
      <c r="Y93" s="51"/>
      <c r="Z93" s="59"/>
      <c r="AA93" s="59"/>
      <c r="AB93" s="54"/>
      <c r="AC93" s="101"/>
      <c r="AD93" s="51"/>
      <c r="AE93" s="59"/>
      <c r="AF93" s="59"/>
      <c r="AG93" s="54"/>
      <c r="AH93" s="101"/>
      <c r="AJ93" s="59"/>
      <c r="AK93" s="59"/>
      <c r="AL93" s="54"/>
      <c r="AM93" s="10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</row>
    <row r="94" spans="1:55">
      <c r="A94" s="51"/>
      <c r="B94" s="54"/>
      <c r="C94" s="51"/>
      <c r="E94" s="51"/>
      <c r="G94" s="51"/>
      <c r="H94" s="59"/>
      <c r="I94" s="101"/>
      <c r="J94" s="51"/>
      <c r="K94" s="59"/>
      <c r="L94" s="59"/>
      <c r="M94" s="54"/>
      <c r="N94" s="101"/>
      <c r="O94" s="51"/>
      <c r="P94" s="59"/>
      <c r="Q94" s="59"/>
      <c r="R94" s="54"/>
      <c r="S94" s="101"/>
      <c r="T94" s="51"/>
      <c r="U94" s="59"/>
      <c r="V94" s="59"/>
      <c r="W94" s="54"/>
      <c r="X94" s="101"/>
      <c r="Y94" s="51"/>
      <c r="Z94" s="59"/>
      <c r="AA94" s="59"/>
      <c r="AB94" s="54"/>
      <c r="AC94" s="101"/>
      <c r="AD94" s="51"/>
      <c r="AE94" s="59"/>
      <c r="AF94" s="59"/>
      <c r="AG94" s="54"/>
      <c r="AH94" s="101"/>
      <c r="AJ94" s="59"/>
      <c r="AK94" s="59"/>
      <c r="AL94" s="54"/>
      <c r="AM94" s="10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</row>
    <row r="95" spans="1:55">
      <c r="A95" s="51"/>
      <c r="B95" s="54"/>
      <c r="C95" s="51"/>
      <c r="E95" s="51"/>
      <c r="G95" s="51"/>
      <c r="H95" s="59"/>
      <c r="I95" s="101"/>
      <c r="J95" s="51"/>
      <c r="K95" s="59"/>
      <c r="L95" s="59"/>
      <c r="M95" s="54"/>
      <c r="N95" s="101"/>
      <c r="O95" s="51"/>
      <c r="P95" s="59"/>
      <c r="Q95" s="59"/>
      <c r="R95" s="54"/>
      <c r="S95" s="101"/>
      <c r="T95" s="51"/>
      <c r="U95" s="59"/>
      <c r="V95" s="59"/>
      <c r="W95" s="54"/>
      <c r="X95" s="101"/>
      <c r="Y95" s="51"/>
      <c r="Z95" s="59"/>
      <c r="AA95" s="59"/>
      <c r="AB95" s="54"/>
      <c r="AC95" s="101"/>
      <c r="AD95" s="51"/>
      <c r="AE95" s="59"/>
      <c r="AF95" s="59"/>
      <c r="AG95" s="54"/>
      <c r="AH95" s="101"/>
      <c r="AJ95" s="59"/>
      <c r="AK95" s="59"/>
      <c r="AL95" s="54"/>
      <c r="AM95" s="10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</row>
    <row r="96" spans="1:55">
      <c r="A96" s="51"/>
      <c r="B96" s="54"/>
      <c r="C96" s="51"/>
      <c r="E96" s="51"/>
      <c r="G96" s="51"/>
      <c r="H96" s="59"/>
      <c r="I96" s="101"/>
      <c r="J96" s="51"/>
      <c r="K96" s="59"/>
      <c r="L96" s="59"/>
      <c r="M96" s="54"/>
      <c r="N96" s="101"/>
      <c r="O96" s="51"/>
      <c r="P96" s="59"/>
      <c r="Q96" s="59"/>
      <c r="R96" s="54"/>
      <c r="S96" s="101"/>
      <c r="T96" s="51"/>
      <c r="U96" s="59"/>
      <c r="V96" s="59"/>
      <c r="W96" s="54"/>
      <c r="X96" s="101"/>
      <c r="Y96" s="51"/>
      <c r="Z96" s="59"/>
      <c r="AA96" s="59"/>
      <c r="AB96" s="54"/>
      <c r="AC96" s="101"/>
      <c r="AD96" s="51"/>
      <c r="AE96" s="59"/>
      <c r="AF96" s="59"/>
      <c r="AG96" s="54"/>
      <c r="AH96" s="101"/>
      <c r="AJ96" s="59"/>
      <c r="AK96" s="59"/>
      <c r="AL96" s="54"/>
      <c r="AM96" s="10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</row>
    <row r="97" spans="1:55">
      <c r="A97" s="51"/>
      <c r="B97" s="54"/>
      <c r="C97" s="51"/>
      <c r="E97" s="51"/>
      <c r="G97" s="51"/>
      <c r="H97" s="59"/>
      <c r="I97" s="101"/>
      <c r="J97" s="51"/>
      <c r="K97" s="59"/>
      <c r="L97" s="59"/>
      <c r="M97" s="54"/>
      <c r="N97" s="101"/>
      <c r="O97" s="51"/>
      <c r="P97" s="59"/>
      <c r="Q97" s="59"/>
      <c r="R97" s="54"/>
      <c r="S97" s="101"/>
      <c r="T97" s="51"/>
      <c r="U97" s="59"/>
      <c r="V97" s="59"/>
      <c r="W97" s="54"/>
      <c r="X97" s="101"/>
      <c r="Y97" s="51"/>
      <c r="Z97" s="59"/>
      <c r="AA97" s="59"/>
      <c r="AB97" s="54"/>
      <c r="AC97" s="101"/>
      <c r="AD97" s="51"/>
      <c r="AE97" s="59"/>
      <c r="AF97" s="59"/>
      <c r="AG97" s="54"/>
      <c r="AH97" s="101"/>
      <c r="AJ97" s="59"/>
      <c r="AK97" s="59"/>
      <c r="AL97" s="54"/>
      <c r="AM97" s="10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</row>
    <row r="98" spans="1:55">
      <c r="A98" s="51"/>
      <c r="B98" s="54"/>
      <c r="C98" s="51"/>
      <c r="E98" s="51"/>
      <c r="G98" s="51"/>
      <c r="H98" s="59"/>
      <c r="I98" s="101"/>
      <c r="J98" s="51"/>
      <c r="K98" s="59"/>
      <c r="L98" s="59"/>
      <c r="M98" s="54"/>
      <c r="N98" s="101"/>
      <c r="O98" s="51"/>
      <c r="P98" s="59"/>
      <c r="Q98" s="59"/>
      <c r="R98" s="54"/>
      <c r="S98" s="101"/>
      <c r="T98" s="51"/>
      <c r="U98" s="59"/>
      <c r="V98" s="59"/>
      <c r="W98" s="54"/>
      <c r="X98" s="101"/>
      <c r="Y98" s="51"/>
      <c r="Z98" s="59"/>
      <c r="AA98" s="59"/>
      <c r="AB98" s="54"/>
      <c r="AC98" s="101"/>
      <c r="AD98" s="51"/>
      <c r="AE98" s="59"/>
      <c r="AF98" s="59"/>
      <c r="AG98" s="54"/>
      <c r="AH98" s="101"/>
      <c r="AJ98" s="59"/>
      <c r="AK98" s="59"/>
      <c r="AL98" s="54"/>
      <c r="AM98" s="10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</row>
    <row r="99" spans="1:55">
      <c r="A99" s="51"/>
      <c r="B99" s="54"/>
      <c r="C99" s="51"/>
      <c r="E99" s="51"/>
      <c r="G99" s="51"/>
      <c r="H99" s="59"/>
      <c r="I99" s="101"/>
      <c r="J99" s="51"/>
      <c r="K99" s="59"/>
      <c r="L99" s="59"/>
      <c r="M99" s="54"/>
      <c r="N99" s="101"/>
      <c r="O99" s="51"/>
      <c r="P99" s="59"/>
      <c r="Q99" s="59"/>
      <c r="R99" s="54"/>
      <c r="S99" s="101"/>
      <c r="T99" s="51"/>
      <c r="U99" s="59"/>
      <c r="V99" s="59"/>
      <c r="W99" s="54"/>
      <c r="X99" s="101"/>
      <c r="Y99" s="51"/>
      <c r="Z99" s="59"/>
      <c r="AA99" s="59"/>
      <c r="AB99" s="54"/>
      <c r="AC99" s="101"/>
      <c r="AD99" s="51"/>
      <c r="AE99" s="59"/>
      <c r="AF99" s="59"/>
      <c r="AG99" s="54"/>
      <c r="AH99" s="101"/>
      <c r="AJ99" s="59"/>
      <c r="AK99" s="59"/>
      <c r="AL99" s="54"/>
      <c r="AM99" s="10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</row>
    <row r="100" spans="1:55">
      <c r="A100" s="51"/>
      <c r="B100" s="54"/>
      <c r="C100" s="51"/>
      <c r="E100" s="51"/>
      <c r="G100" s="51"/>
      <c r="H100" s="59"/>
      <c r="I100" s="101"/>
      <c r="J100" s="51"/>
      <c r="K100" s="59"/>
      <c r="L100" s="59"/>
      <c r="M100" s="54"/>
      <c r="N100" s="101"/>
      <c r="O100" s="51"/>
      <c r="P100" s="59"/>
      <c r="Q100" s="59"/>
      <c r="R100" s="54"/>
      <c r="S100" s="101"/>
      <c r="T100" s="51"/>
      <c r="U100" s="59"/>
      <c r="V100" s="59"/>
      <c r="W100" s="54"/>
      <c r="X100" s="101"/>
      <c r="Y100" s="51"/>
      <c r="Z100" s="59"/>
      <c r="AA100" s="59"/>
      <c r="AB100" s="54"/>
      <c r="AC100" s="101"/>
      <c r="AD100" s="51"/>
      <c r="AE100" s="59"/>
      <c r="AF100" s="59"/>
      <c r="AG100" s="54"/>
      <c r="AH100" s="101"/>
      <c r="AJ100" s="59"/>
      <c r="AK100" s="59"/>
      <c r="AL100" s="54"/>
      <c r="AM100" s="10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</row>
    <row r="101" spans="1:55">
      <c r="A101" s="51"/>
      <c r="B101" s="54"/>
      <c r="C101" s="51"/>
      <c r="E101" s="51"/>
      <c r="G101" s="51"/>
      <c r="H101" s="59"/>
      <c r="I101" s="101"/>
      <c r="J101" s="51"/>
      <c r="K101" s="59"/>
      <c r="L101" s="59"/>
      <c r="M101" s="54"/>
      <c r="N101" s="101"/>
      <c r="O101" s="51"/>
      <c r="P101" s="59"/>
      <c r="Q101" s="59"/>
      <c r="R101" s="54"/>
      <c r="S101" s="101"/>
      <c r="T101" s="51"/>
      <c r="U101" s="59"/>
      <c r="V101" s="59"/>
      <c r="W101" s="54"/>
      <c r="X101" s="101"/>
      <c r="Y101" s="51"/>
      <c r="Z101" s="59"/>
      <c r="AA101" s="59"/>
      <c r="AB101" s="54"/>
      <c r="AC101" s="101"/>
      <c r="AD101" s="51"/>
      <c r="AE101" s="59"/>
      <c r="AF101" s="59"/>
      <c r="AG101" s="54"/>
      <c r="AH101" s="101"/>
      <c r="AJ101" s="59"/>
      <c r="AK101" s="59"/>
      <c r="AL101" s="54"/>
      <c r="AM101" s="10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</row>
    <row r="102" spans="1:55">
      <c r="A102" s="51"/>
      <c r="B102" s="54"/>
      <c r="C102" s="51"/>
      <c r="E102" s="51"/>
      <c r="G102" s="51"/>
      <c r="H102" s="59"/>
      <c r="I102" s="101"/>
      <c r="J102" s="51"/>
      <c r="K102" s="59"/>
      <c r="L102" s="59"/>
      <c r="M102" s="54"/>
      <c r="N102" s="101"/>
      <c r="O102" s="51"/>
      <c r="P102" s="59"/>
      <c r="Q102" s="59"/>
      <c r="R102" s="54"/>
      <c r="S102" s="101"/>
      <c r="T102" s="51"/>
      <c r="U102" s="59"/>
      <c r="V102" s="59"/>
      <c r="W102" s="54"/>
      <c r="X102" s="101"/>
      <c r="Y102" s="51"/>
      <c r="Z102" s="59"/>
      <c r="AA102" s="59"/>
      <c r="AB102" s="54"/>
      <c r="AC102" s="101"/>
      <c r="AD102" s="51"/>
      <c r="AE102" s="59"/>
      <c r="AF102" s="59"/>
      <c r="AG102" s="54"/>
      <c r="AH102" s="101"/>
      <c r="AJ102" s="59"/>
      <c r="AK102" s="59"/>
      <c r="AL102" s="54"/>
      <c r="AM102" s="10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</row>
    <row r="103" spans="1:55">
      <c r="A103" s="51"/>
      <c r="B103" s="54"/>
      <c r="C103" s="51"/>
      <c r="E103" s="51"/>
      <c r="G103" s="51"/>
      <c r="H103" s="59"/>
      <c r="I103" s="101"/>
      <c r="J103" s="51"/>
      <c r="K103" s="59"/>
      <c r="L103" s="59"/>
      <c r="M103" s="54"/>
      <c r="N103" s="101"/>
      <c r="O103" s="51"/>
      <c r="P103" s="59"/>
      <c r="Q103" s="59"/>
      <c r="R103" s="54"/>
      <c r="S103" s="101"/>
      <c r="T103" s="51"/>
      <c r="U103" s="59"/>
      <c r="V103" s="59"/>
      <c r="W103" s="54"/>
      <c r="X103" s="101"/>
      <c r="Y103" s="51"/>
      <c r="Z103" s="59"/>
      <c r="AA103" s="59"/>
      <c r="AB103" s="54"/>
      <c r="AC103" s="101"/>
      <c r="AD103" s="51"/>
      <c r="AE103" s="59"/>
      <c r="AF103" s="59"/>
      <c r="AG103" s="54"/>
      <c r="AH103" s="101"/>
      <c r="AJ103" s="59"/>
      <c r="AK103" s="59"/>
      <c r="AL103" s="54"/>
      <c r="AM103" s="10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</row>
    <row r="104" spans="1:55">
      <c r="A104" s="51"/>
      <c r="B104" s="54"/>
      <c r="C104" s="51"/>
      <c r="E104" s="51"/>
      <c r="G104" s="51"/>
      <c r="H104" s="59"/>
      <c r="I104" s="101"/>
      <c r="J104" s="51"/>
      <c r="K104" s="59"/>
      <c r="L104" s="59"/>
      <c r="M104" s="54"/>
      <c r="N104" s="101"/>
      <c r="O104" s="51"/>
      <c r="P104" s="59"/>
      <c r="Q104" s="59"/>
      <c r="R104" s="54"/>
      <c r="S104" s="101"/>
      <c r="T104" s="51"/>
      <c r="U104" s="59"/>
      <c r="V104" s="59"/>
      <c r="W104" s="54"/>
      <c r="X104" s="101"/>
      <c r="Y104" s="51"/>
      <c r="Z104" s="59"/>
      <c r="AA104" s="59"/>
      <c r="AB104" s="54"/>
      <c r="AC104" s="101"/>
      <c r="AD104" s="51"/>
      <c r="AE104" s="59"/>
      <c r="AF104" s="59"/>
      <c r="AG104" s="54"/>
      <c r="AH104" s="101"/>
      <c r="AJ104" s="59"/>
      <c r="AK104" s="59"/>
      <c r="AL104" s="54"/>
      <c r="AM104" s="10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</row>
    <row r="105" spans="1:55">
      <c r="A105" s="51"/>
      <c r="B105" s="54"/>
      <c r="C105" s="51"/>
      <c r="E105" s="51"/>
      <c r="G105" s="51"/>
      <c r="H105" s="59"/>
      <c r="I105" s="101"/>
      <c r="J105" s="51"/>
      <c r="K105" s="59"/>
      <c r="L105" s="59"/>
      <c r="M105" s="54"/>
      <c r="N105" s="101"/>
      <c r="O105" s="51"/>
      <c r="P105" s="59"/>
      <c r="Q105" s="59"/>
      <c r="R105" s="54"/>
      <c r="S105" s="101"/>
      <c r="T105" s="51"/>
      <c r="U105" s="59"/>
      <c r="V105" s="59"/>
      <c r="W105" s="54"/>
      <c r="X105" s="101"/>
      <c r="Y105" s="51"/>
      <c r="Z105" s="59"/>
      <c r="AA105" s="59"/>
      <c r="AB105" s="54"/>
      <c r="AC105" s="101"/>
      <c r="AD105" s="51"/>
      <c r="AE105" s="59"/>
      <c r="AF105" s="59"/>
      <c r="AG105" s="54"/>
      <c r="AH105" s="101"/>
      <c r="AJ105" s="59"/>
      <c r="AK105" s="59"/>
      <c r="AL105" s="54"/>
      <c r="AM105" s="10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</row>
    <row r="106" spans="1:55">
      <c r="A106" s="51"/>
      <c r="B106" s="54"/>
      <c r="C106" s="51"/>
      <c r="E106" s="51"/>
      <c r="G106" s="51"/>
      <c r="H106" s="59"/>
      <c r="I106" s="101"/>
      <c r="J106" s="51"/>
      <c r="K106" s="59"/>
      <c r="L106" s="59"/>
      <c r="M106" s="54"/>
      <c r="N106" s="101"/>
      <c r="O106" s="51"/>
      <c r="P106" s="59"/>
      <c r="Q106" s="59"/>
      <c r="R106" s="54"/>
      <c r="S106" s="101"/>
      <c r="T106" s="51"/>
      <c r="U106" s="59"/>
      <c r="V106" s="59"/>
      <c r="W106" s="54"/>
      <c r="X106" s="101"/>
      <c r="Y106" s="51"/>
      <c r="Z106" s="59"/>
      <c r="AA106" s="59"/>
      <c r="AB106" s="54"/>
      <c r="AC106" s="101"/>
      <c r="AD106" s="51"/>
      <c r="AE106" s="59"/>
      <c r="AF106" s="59"/>
      <c r="AG106" s="54"/>
      <c r="AH106" s="101"/>
      <c r="AJ106" s="59"/>
      <c r="AK106" s="59"/>
      <c r="AL106" s="54"/>
      <c r="AM106" s="10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</row>
    <row r="107" spans="1:55">
      <c r="A107" s="51"/>
      <c r="B107" s="54"/>
      <c r="C107" s="51"/>
      <c r="E107" s="51"/>
      <c r="G107" s="51"/>
      <c r="H107" s="59"/>
      <c r="I107" s="101"/>
      <c r="J107" s="51"/>
      <c r="K107" s="59"/>
      <c r="L107" s="59"/>
      <c r="M107" s="54"/>
      <c r="N107" s="101"/>
      <c r="O107" s="51"/>
      <c r="P107" s="59"/>
      <c r="Q107" s="59"/>
      <c r="R107" s="54"/>
      <c r="S107" s="101"/>
      <c r="T107" s="51"/>
      <c r="U107" s="59"/>
      <c r="V107" s="59"/>
      <c r="W107" s="54"/>
      <c r="X107" s="101"/>
      <c r="Y107" s="51"/>
      <c r="Z107" s="59"/>
      <c r="AA107" s="59"/>
      <c r="AB107" s="54"/>
      <c r="AC107" s="101"/>
      <c r="AD107" s="51"/>
      <c r="AE107" s="59"/>
      <c r="AF107" s="59"/>
      <c r="AG107" s="54"/>
      <c r="AH107" s="101"/>
      <c r="AJ107" s="59"/>
      <c r="AK107" s="59"/>
      <c r="AL107" s="54"/>
      <c r="AM107" s="10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</row>
    <row r="108" spans="1:55">
      <c r="A108" s="51"/>
      <c r="B108" s="54"/>
      <c r="C108" s="51"/>
      <c r="E108" s="51"/>
      <c r="G108" s="51"/>
      <c r="H108" s="59"/>
      <c r="I108" s="101"/>
      <c r="J108" s="51"/>
      <c r="K108" s="59"/>
      <c r="L108" s="59"/>
      <c r="M108" s="54"/>
      <c r="N108" s="101"/>
      <c r="O108" s="51"/>
      <c r="P108" s="59"/>
      <c r="Q108" s="59"/>
      <c r="R108" s="54"/>
      <c r="S108" s="101"/>
      <c r="T108" s="51"/>
      <c r="U108" s="59"/>
      <c r="V108" s="59"/>
      <c r="W108" s="54"/>
      <c r="X108" s="101"/>
      <c r="Y108" s="51"/>
      <c r="Z108" s="59"/>
      <c r="AA108" s="59"/>
      <c r="AB108" s="54"/>
      <c r="AC108" s="101"/>
      <c r="AD108" s="51"/>
      <c r="AE108" s="59"/>
      <c r="AF108" s="59"/>
      <c r="AG108" s="54"/>
      <c r="AH108" s="101"/>
      <c r="AJ108" s="59"/>
      <c r="AK108" s="59"/>
      <c r="AL108" s="54"/>
      <c r="AM108" s="10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</row>
    <row r="109" spans="1:55">
      <c r="A109" s="51"/>
      <c r="B109" s="54"/>
      <c r="C109" s="51"/>
      <c r="E109" s="51"/>
      <c r="G109" s="51"/>
      <c r="H109" s="59"/>
      <c r="I109" s="101"/>
      <c r="J109" s="51"/>
      <c r="K109" s="59"/>
      <c r="L109" s="59"/>
      <c r="M109" s="54"/>
      <c r="N109" s="101"/>
      <c r="O109" s="51"/>
      <c r="P109" s="59"/>
      <c r="Q109" s="59"/>
      <c r="R109" s="54"/>
      <c r="S109" s="101"/>
      <c r="T109" s="51"/>
      <c r="U109" s="59"/>
      <c r="V109" s="59"/>
      <c r="W109" s="54"/>
      <c r="X109" s="101"/>
      <c r="Y109" s="51"/>
      <c r="Z109" s="59"/>
      <c r="AA109" s="59"/>
      <c r="AB109" s="54"/>
      <c r="AC109" s="101"/>
      <c r="AD109" s="51"/>
      <c r="AE109" s="59"/>
      <c r="AF109" s="59"/>
      <c r="AG109" s="54"/>
      <c r="AH109" s="101"/>
      <c r="AJ109" s="59"/>
      <c r="AK109" s="59"/>
      <c r="AL109" s="54"/>
      <c r="AM109" s="10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</row>
    <row r="110" spans="1:55">
      <c r="A110" s="51"/>
      <c r="B110" s="54"/>
      <c r="C110" s="51"/>
      <c r="E110" s="51"/>
      <c r="G110" s="51"/>
      <c r="H110" s="59"/>
      <c r="I110" s="101"/>
      <c r="J110" s="51"/>
      <c r="K110" s="59"/>
      <c r="L110" s="59"/>
      <c r="M110" s="54"/>
      <c r="N110" s="101"/>
      <c r="O110" s="51"/>
      <c r="P110" s="59"/>
      <c r="Q110" s="59"/>
      <c r="R110" s="54"/>
      <c r="S110" s="101"/>
      <c r="T110" s="51"/>
      <c r="U110" s="59"/>
      <c r="V110" s="59"/>
      <c r="W110" s="54"/>
      <c r="X110" s="101"/>
      <c r="Y110" s="51"/>
      <c r="Z110" s="59"/>
      <c r="AA110" s="59"/>
      <c r="AB110" s="54"/>
      <c r="AC110" s="101"/>
      <c r="AD110" s="51"/>
      <c r="AE110" s="59"/>
      <c r="AF110" s="59"/>
      <c r="AG110" s="54"/>
      <c r="AH110" s="101"/>
      <c r="AJ110" s="59"/>
      <c r="AK110" s="59"/>
      <c r="AL110" s="54"/>
      <c r="AM110" s="10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</row>
    <row r="111" spans="1:55">
      <c r="A111" s="51"/>
      <c r="B111" s="54"/>
      <c r="C111" s="51"/>
      <c r="E111" s="51"/>
      <c r="G111" s="51"/>
      <c r="H111" s="59"/>
      <c r="I111" s="101"/>
      <c r="J111" s="51"/>
      <c r="K111" s="59"/>
      <c r="L111" s="59"/>
      <c r="M111" s="54"/>
      <c r="N111" s="101"/>
      <c r="O111" s="51"/>
      <c r="P111" s="59"/>
      <c r="Q111" s="59"/>
      <c r="R111" s="54"/>
      <c r="S111" s="101"/>
      <c r="T111" s="51"/>
      <c r="U111" s="59"/>
      <c r="V111" s="59"/>
      <c r="W111" s="54"/>
      <c r="X111" s="101"/>
      <c r="Y111" s="51"/>
      <c r="Z111" s="59"/>
      <c r="AA111" s="59"/>
      <c r="AB111" s="54"/>
      <c r="AC111" s="101"/>
      <c r="AD111" s="51"/>
      <c r="AE111" s="59"/>
      <c r="AF111" s="59"/>
      <c r="AG111" s="54"/>
      <c r="AH111" s="101"/>
      <c r="AJ111" s="59"/>
      <c r="AK111" s="59"/>
      <c r="AL111" s="54"/>
      <c r="AM111" s="10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</row>
    <row r="112" spans="1:55">
      <c r="A112" s="51"/>
      <c r="B112" s="54"/>
      <c r="C112" s="51"/>
      <c r="E112" s="51"/>
      <c r="G112" s="51"/>
      <c r="H112" s="59"/>
      <c r="I112" s="101"/>
      <c r="J112" s="51"/>
      <c r="K112" s="59"/>
      <c r="L112" s="59"/>
      <c r="M112" s="54"/>
      <c r="N112" s="101"/>
      <c r="O112" s="51"/>
      <c r="P112" s="59"/>
      <c r="Q112" s="59"/>
      <c r="R112" s="54"/>
      <c r="S112" s="101"/>
      <c r="T112" s="51"/>
      <c r="U112" s="59"/>
      <c r="V112" s="59"/>
      <c r="W112" s="54"/>
      <c r="X112" s="101"/>
      <c r="Y112" s="51"/>
      <c r="Z112" s="59"/>
      <c r="AA112" s="59"/>
      <c r="AB112" s="54"/>
      <c r="AC112" s="101"/>
      <c r="AD112" s="51"/>
      <c r="AE112" s="59"/>
      <c r="AF112" s="59"/>
      <c r="AG112" s="54"/>
      <c r="AH112" s="101"/>
      <c r="AJ112" s="59"/>
      <c r="AK112" s="59"/>
      <c r="AL112" s="54"/>
      <c r="AM112" s="10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</row>
    <row r="113" spans="1:55">
      <c r="A113" s="51"/>
      <c r="B113" s="54"/>
      <c r="C113" s="51"/>
      <c r="E113" s="51"/>
      <c r="G113" s="51"/>
      <c r="H113" s="59"/>
      <c r="I113" s="101"/>
      <c r="J113" s="51"/>
      <c r="K113" s="59"/>
      <c r="L113" s="59"/>
      <c r="M113" s="54"/>
      <c r="N113" s="101"/>
      <c r="O113" s="51"/>
      <c r="P113" s="59"/>
      <c r="Q113" s="59"/>
      <c r="R113" s="54"/>
      <c r="S113" s="101"/>
      <c r="T113" s="51"/>
      <c r="U113" s="59"/>
      <c r="V113" s="59"/>
      <c r="W113" s="54"/>
      <c r="X113" s="101"/>
      <c r="Y113" s="51"/>
      <c r="Z113" s="59"/>
      <c r="AA113" s="59"/>
      <c r="AB113" s="54"/>
      <c r="AC113" s="101"/>
      <c r="AD113" s="51"/>
      <c r="AE113" s="59"/>
      <c r="AF113" s="59"/>
      <c r="AG113" s="54"/>
      <c r="AH113" s="101"/>
      <c r="AJ113" s="59"/>
      <c r="AK113" s="59"/>
      <c r="AL113" s="54"/>
      <c r="AM113" s="10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</row>
    <row r="114" spans="1:55">
      <c r="A114" s="51"/>
      <c r="B114" s="54"/>
      <c r="C114" s="51"/>
      <c r="E114" s="51"/>
      <c r="G114" s="51"/>
      <c r="H114" s="59"/>
      <c r="I114" s="101"/>
      <c r="J114" s="51"/>
      <c r="K114" s="59"/>
      <c r="L114" s="59"/>
      <c r="M114" s="54"/>
      <c r="N114" s="101"/>
      <c r="O114" s="51"/>
      <c r="P114" s="59"/>
      <c r="Q114" s="59"/>
      <c r="R114" s="54"/>
      <c r="S114" s="101"/>
      <c r="T114" s="51"/>
      <c r="U114" s="59"/>
      <c r="V114" s="59"/>
      <c r="W114" s="54"/>
      <c r="X114" s="101"/>
      <c r="Y114" s="51"/>
      <c r="Z114" s="59"/>
      <c r="AA114" s="59"/>
      <c r="AB114" s="54"/>
      <c r="AC114" s="101"/>
      <c r="AD114" s="51"/>
      <c r="AE114" s="59"/>
      <c r="AF114" s="59"/>
      <c r="AG114" s="54"/>
      <c r="AH114" s="101"/>
      <c r="AJ114" s="59"/>
      <c r="AK114" s="59"/>
      <c r="AL114" s="54"/>
      <c r="AM114" s="10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</row>
    <row r="115" spans="1:55">
      <c r="A115" s="51"/>
      <c r="B115" s="54"/>
      <c r="C115" s="51"/>
      <c r="E115" s="51"/>
      <c r="G115" s="51"/>
      <c r="H115" s="59"/>
      <c r="I115" s="101"/>
      <c r="J115" s="51"/>
      <c r="K115" s="59"/>
      <c r="L115" s="59"/>
      <c r="M115" s="54"/>
      <c r="N115" s="101"/>
      <c r="O115" s="51"/>
      <c r="P115" s="59"/>
      <c r="Q115" s="59"/>
      <c r="R115" s="54"/>
      <c r="S115" s="101"/>
      <c r="T115" s="51"/>
      <c r="U115" s="59"/>
      <c r="V115" s="59"/>
      <c r="W115" s="54"/>
      <c r="X115" s="101"/>
      <c r="Y115" s="51"/>
      <c r="Z115" s="59"/>
      <c r="AA115" s="59"/>
      <c r="AB115" s="54"/>
      <c r="AC115" s="101"/>
      <c r="AD115" s="51"/>
      <c r="AE115" s="59"/>
      <c r="AF115" s="59"/>
      <c r="AG115" s="54"/>
      <c r="AH115" s="101"/>
      <c r="AJ115" s="59"/>
      <c r="AK115" s="59"/>
      <c r="AL115" s="54"/>
      <c r="AM115" s="10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</row>
    <row r="116" spans="1:55">
      <c r="A116" s="51"/>
      <c r="B116" s="54"/>
      <c r="C116" s="51"/>
      <c r="E116" s="51"/>
      <c r="G116" s="51"/>
      <c r="H116" s="59"/>
      <c r="I116" s="101"/>
      <c r="J116" s="51"/>
      <c r="K116" s="59"/>
      <c r="L116" s="59"/>
      <c r="M116" s="54"/>
      <c r="N116" s="101"/>
      <c r="O116" s="51"/>
      <c r="P116" s="59"/>
      <c r="Q116" s="59"/>
      <c r="R116" s="54"/>
      <c r="S116" s="101"/>
      <c r="T116" s="51"/>
      <c r="U116" s="59"/>
      <c r="V116" s="59"/>
      <c r="W116" s="54"/>
      <c r="X116" s="101"/>
      <c r="Y116" s="51"/>
      <c r="Z116" s="59"/>
      <c r="AA116" s="59"/>
      <c r="AB116" s="54"/>
      <c r="AC116" s="101"/>
      <c r="AD116" s="51"/>
      <c r="AE116" s="59"/>
      <c r="AF116" s="59"/>
      <c r="AG116" s="54"/>
      <c r="AH116" s="101"/>
      <c r="AJ116" s="59"/>
      <c r="AK116" s="59"/>
      <c r="AL116" s="54"/>
      <c r="AM116" s="10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</row>
    <row r="117" spans="1:55">
      <c r="A117" s="51"/>
      <c r="B117" s="54"/>
      <c r="C117" s="51"/>
      <c r="E117" s="51"/>
      <c r="G117" s="51"/>
      <c r="H117" s="59"/>
      <c r="I117" s="101"/>
      <c r="J117" s="51"/>
      <c r="K117" s="59"/>
      <c r="L117" s="59"/>
      <c r="M117" s="54"/>
      <c r="N117" s="101"/>
      <c r="O117" s="51"/>
      <c r="P117" s="59"/>
      <c r="Q117" s="59"/>
      <c r="R117" s="54"/>
      <c r="S117" s="101"/>
      <c r="T117" s="51"/>
      <c r="U117" s="59"/>
      <c r="V117" s="59"/>
      <c r="W117" s="54"/>
      <c r="X117" s="101"/>
      <c r="Y117" s="51"/>
      <c r="Z117" s="59"/>
      <c r="AA117" s="59"/>
      <c r="AB117" s="54"/>
      <c r="AC117" s="101"/>
      <c r="AD117" s="51"/>
      <c r="AE117" s="59"/>
      <c r="AF117" s="59"/>
      <c r="AG117" s="54"/>
      <c r="AH117" s="101"/>
      <c r="AJ117" s="59"/>
      <c r="AK117" s="59"/>
      <c r="AL117" s="54"/>
      <c r="AM117" s="10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</row>
    <row r="118" spans="1:55">
      <c r="A118" s="51"/>
      <c r="B118" s="54"/>
      <c r="C118" s="51"/>
      <c r="E118" s="51"/>
      <c r="G118" s="51"/>
      <c r="H118" s="59"/>
      <c r="I118" s="101"/>
      <c r="J118" s="51"/>
      <c r="K118" s="59"/>
      <c r="L118" s="59"/>
      <c r="M118" s="54"/>
      <c r="N118" s="101"/>
      <c r="O118" s="51"/>
      <c r="P118" s="59"/>
      <c r="Q118" s="59"/>
      <c r="R118" s="54"/>
      <c r="S118" s="101"/>
      <c r="T118" s="51"/>
      <c r="U118" s="59"/>
      <c r="V118" s="59"/>
      <c r="W118" s="54"/>
      <c r="X118" s="101"/>
      <c r="Y118" s="51"/>
      <c r="Z118" s="59"/>
      <c r="AA118" s="59"/>
      <c r="AB118" s="54"/>
      <c r="AC118" s="101"/>
      <c r="AD118" s="51"/>
      <c r="AE118" s="59"/>
      <c r="AF118" s="59"/>
      <c r="AG118" s="54"/>
      <c r="AH118" s="101"/>
      <c r="AJ118" s="59"/>
      <c r="AK118" s="59"/>
      <c r="AL118" s="54"/>
      <c r="AM118" s="10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</row>
    <row r="119" spans="1:55">
      <c r="A119" s="51"/>
      <c r="B119" s="54"/>
      <c r="C119" s="51"/>
      <c r="E119" s="51"/>
      <c r="G119" s="51"/>
      <c r="H119" s="59"/>
      <c r="I119" s="101"/>
      <c r="J119" s="51"/>
      <c r="K119" s="59"/>
      <c r="L119" s="59"/>
      <c r="M119" s="54"/>
      <c r="N119" s="101"/>
      <c r="O119" s="51"/>
      <c r="P119" s="59"/>
      <c r="Q119" s="59"/>
      <c r="R119" s="54"/>
      <c r="S119" s="101"/>
      <c r="T119" s="51"/>
      <c r="U119" s="59"/>
      <c r="V119" s="59"/>
      <c r="W119" s="54"/>
      <c r="X119" s="101"/>
      <c r="Y119" s="51"/>
      <c r="Z119" s="59"/>
      <c r="AA119" s="59"/>
      <c r="AB119" s="54"/>
      <c r="AC119" s="101"/>
      <c r="AD119" s="51"/>
      <c r="AE119" s="59"/>
      <c r="AF119" s="59"/>
      <c r="AG119" s="54"/>
      <c r="AH119" s="101"/>
      <c r="AJ119" s="59"/>
      <c r="AK119" s="59"/>
      <c r="AL119" s="54"/>
      <c r="AM119" s="10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</row>
    <row r="120" spans="1:55">
      <c r="A120" s="51"/>
      <c r="B120" s="54"/>
      <c r="C120" s="51"/>
      <c r="E120" s="51"/>
      <c r="G120" s="51"/>
      <c r="H120" s="59"/>
      <c r="I120" s="101"/>
      <c r="J120" s="51"/>
      <c r="K120" s="59"/>
      <c r="L120" s="59"/>
      <c r="M120" s="54"/>
      <c r="N120" s="101"/>
      <c r="O120" s="51"/>
      <c r="P120" s="59"/>
      <c r="Q120" s="59"/>
      <c r="R120" s="54"/>
      <c r="S120" s="101"/>
      <c r="T120" s="51"/>
      <c r="U120" s="59"/>
      <c r="V120" s="59"/>
      <c r="W120" s="54"/>
      <c r="X120" s="101"/>
      <c r="Y120" s="51"/>
      <c r="Z120" s="59"/>
      <c r="AA120" s="59"/>
      <c r="AB120" s="54"/>
      <c r="AC120" s="101"/>
      <c r="AD120" s="51"/>
      <c r="AE120" s="59"/>
      <c r="AF120" s="59"/>
      <c r="AG120" s="54"/>
      <c r="AH120" s="101"/>
      <c r="AJ120" s="59"/>
      <c r="AK120" s="59"/>
      <c r="AL120" s="54"/>
      <c r="AM120" s="10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</row>
    <row r="121" spans="1:55">
      <c r="A121" s="51"/>
      <c r="B121" s="54"/>
      <c r="C121" s="51"/>
      <c r="E121" s="51"/>
      <c r="G121" s="51"/>
      <c r="H121" s="59"/>
      <c r="I121" s="101"/>
      <c r="J121" s="51"/>
      <c r="K121" s="59"/>
      <c r="L121" s="59"/>
      <c r="M121" s="54"/>
      <c r="N121" s="101"/>
      <c r="O121" s="51"/>
      <c r="P121" s="59"/>
      <c r="Q121" s="59"/>
      <c r="R121" s="54"/>
      <c r="S121" s="101"/>
      <c r="T121" s="51"/>
      <c r="U121" s="59"/>
      <c r="V121" s="59"/>
      <c r="W121" s="54"/>
      <c r="X121" s="101"/>
      <c r="Y121" s="51"/>
      <c r="Z121" s="59"/>
      <c r="AA121" s="59"/>
      <c r="AB121" s="54"/>
      <c r="AC121" s="101"/>
      <c r="AD121" s="51"/>
      <c r="AE121" s="59"/>
      <c r="AF121" s="59"/>
      <c r="AG121" s="54"/>
      <c r="AH121" s="101"/>
      <c r="AJ121" s="59"/>
      <c r="AK121" s="59"/>
      <c r="AL121" s="54"/>
      <c r="AM121" s="10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</row>
    <row r="122" spans="1:55">
      <c r="A122" s="51"/>
      <c r="B122" s="54"/>
      <c r="C122" s="51"/>
      <c r="E122" s="51"/>
      <c r="G122" s="51"/>
      <c r="H122" s="59"/>
      <c r="I122" s="101"/>
      <c r="J122" s="51"/>
      <c r="K122" s="59"/>
      <c r="L122" s="59"/>
      <c r="M122" s="54"/>
      <c r="N122" s="101"/>
      <c r="O122" s="51"/>
      <c r="P122" s="59"/>
      <c r="Q122" s="59"/>
      <c r="R122" s="54"/>
      <c r="S122" s="101"/>
      <c r="T122" s="51"/>
      <c r="U122" s="59"/>
      <c r="V122" s="59"/>
      <c r="W122" s="54"/>
      <c r="X122" s="101"/>
      <c r="Y122" s="51"/>
      <c r="Z122" s="59"/>
      <c r="AA122" s="59"/>
      <c r="AB122" s="54"/>
      <c r="AC122" s="101"/>
      <c r="AD122" s="51"/>
      <c r="AE122" s="59"/>
      <c r="AF122" s="59"/>
      <c r="AG122" s="54"/>
      <c r="AH122" s="101"/>
      <c r="AJ122" s="59"/>
      <c r="AK122" s="59"/>
      <c r="AL122" s="54"/>
      <c r="AM122" s="10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</row>
    <row r="123" spans="1:55">
      <c r="A123" s="51"/>
      <c r="B123" s="54"/>
      <c r="C123" s="51"/>
      <c r="E123" s="51"/>
      <c r="G123" s="51"/>
      <c r="H123" s="59"/>
      <c r="I123" s="101"/>
      <c r="J123" s="51"/>
      <c r="K123" s="59"/>
      <c r="L123" s="59"/>
      <c r="M123" s="54"/>
      <c r="N123" s="101"/>
      <c r="O123" s="51"/>
      <c r="P123" s="59"/>
      <c r="Q123" s="59"/>
      <c r="R123" s="54"/>
      <c r="S123" s="101"/>
      <c r="T123" s="51"/>
      <c r="U123" s="59"/>
      <c r="V123" s="59"/>
      <c r="W123" s="54"/>
      <c r="X123" s="101"/>
      <c r="Y123" s="51"/>
      <c r="Z123" s="59"/>
      <c r="AA123" s="59"/>
      <c r="AB123" s="54"/>
      <c r="AC123" s="101"/>
      <c r="AD123" s="51"/>
      <c r="AE123" s="59"/>
      <c r="AF123" s="59"/>
      <c r="AG123" s="54"/>
      <c r="AH123" s="101"/>
      <c r="AJ123" s="59"/>
      <c r="AK123" s="59"/>
      <c r="AL123" s="54"/>
      <c r="AM123" s="10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</row>
    <row r="124" spans="1:55">
      <c r="A124" s="51"/>
      <c r="B124" s="54"/>
      <c r="C124" s="51"/>
      <c r="E124" s="51"/>
      <c r="G124" s="51"/>
      <c r="H124" s="59"/>
      <c r="I124" s="101"/>
      <c r="J124" s="51"/>
      <c r="K124" s="59"/>
      <c r="L124" s="59"/>
      <c r="M124" s="54"/>
      <c r="N124" s="101"/>
      <c r="O124" s="51"/>
      <c r="P124" s="59"/>
      <c r="Q124" s="59"/>
      <c r="R124" s="54"/>
      <c r="S124" s="101"/>
      <c r="T124" s="51"/>
      <c r="U124" s="59"/>
      <c r="V124" s="59"/>
      <c r="W124" s="54"/>
      <c r="X124" s="101"/>
      <c r="Y124" s="51"/>
      <c r="Z124" s="59"/>
      <c r="AA124" s="59"/>
      <c r="AB124" s="54"/>
      <c r="AC124" s="101"/>
      <c r="AD124" s="51"/>
      <c r="AE124" s="59"/>
      <c r="AF124" s="59"/>
      <c r="AG124" s="54"/>
      <c r="AH124" s="101"/>
      <c r="AJ124" s="59"/>
      <c r="AK124" s="59"/>
      <c r="AL124" s="54"/>
      <c r="AM124" s="10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</row>
    <row r="125" spans="1:55">
      <c r="A125" s="51"/>
      <c r="B125" s="54"/>
      <c r="C125" s="51"/>
      <c r="E125" s="51"/>
      <c r="G125" s="51"/>
      <c r="H125" s="59"/>
      <c r="I125" s="101"/>
      <c r="J125" s="51"/>
      <c r="K125" s="59"/>
      <c r="L125" s="59"/>
      <c r="M125" s="54"/>
      <c r="N125" s="101"/>
      <c r="O125" s="51"/>
      <c r="P125" s="59"/>
      <c r="Q125" s="59"/>
      <c r="R125" s="54"/>
      <c r="S125" s="101"/>
      <c r="T125" s="51"/>
      <c r="U125" s="59"/>
      <c r="V125" s="59"/>
      <c r="W125" s="54"/>
      <c r="X125" s="101"/>
      <c r="Y125" s="51"/>
      <c r="Z125" s="59"/>
      <c r="AA125" s="59"/>
      <c r="AB125" s="54"/>
      <c r="AC125" s="101"/>
      <c r="AD125" s="51"/>
      <c r="AE125" s="59"/>
      <c r="AF125" s="59"/>
      <c r="AG125" s="54"/>
      <c r="AH125" s="101"/>
      <c r="AJ125" s="59"/>
      <c r="AK125" s="59"/>
      <c r="AL125" s="54"/>
      <c r="AM125" s="10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</row>
    <row r="126" spans="1:55">
      <c r="A126" s="51"/>
      <c r="B126" s="54"/>
      <c r="C126" s="51"/>
      <c r="E126" s="51"/>
      <c r="G126" s="51"/>
      <c r="H126" s="59"/>
      <c r="I126" s="101"/>
      <c r="J126" s="51"/>
      <c r="K126" s="59"/>
      <c r="L126" s="59"/>
      <c r="M126" s="54"/>
      <c r="N126" s="101"/>
      <c r="O126" s="51"/>
      <c r="P126" s="59"/>
      <c r="Q126" s="59"/>
      <c r="R126" s="54"/>
      <c r="S126" s="101"/>
      <c r="T126" s="51"/>
      <c r="U126" s="59"/>
      <c r="V126" s="59"/>
      <c r="W126" s="54"/>
      <c r="X126" s="101"/>
      <c r="Y126" s="51"/>
      <c r="Z126" s="59"/>
      <c r="AA126" s="59"/>
      <c r="AB126" s="54"/>
      <c r="AC126" s="101"/>
      <c r="AD126" s="51"/>
      <c r="AE126" s="59"/>
      <c r="AF126" s="59"/>
      <c r="AG126" s="54"/>
      <c r="AH126" s="101"/>
      <c r="AJ126" s="59"/>
      <c r="AK126" s="59"/>
      <c r="AL126" s="54"/>
      <c r="AM126" s="10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</row>
    <row r="127" spans="1:55">
      <c r="A127" s="51"/>
      <c r="B127" s="54"/>
      <c r="C127" s="51"/>
      <c r="E127" s="51"/>
      <c r="G127" s="51"/>
      <c r="H127" s="59"/>
      <c r="I127" s="101"/>
      <c r="J127" s="51"/>
      <c r="K127" s="59"/>
      <c r="L127" s="59"/>
      <c r="M127" s="54"/>
      <c r="N127" s="101"/>
      <c r="O127" s="51"/>
      <c r="P127" s="59"/>
      <c r="Q127" s="59"/>
      <c r="R127" s="54"/>
      <c r="S127" s="101"/>
      <c r="T127" s="51"/>
      <c r="U127" s="59"/>
      <c r="V127" s="59"/>
      <c r="W127" s="54"/>
      <c r="X127" s="101"/>
      <c r="Y127" s="51"/>
      <c r="Z127" s="59"/>
      <c r="AA127" s="59"/>
      <c r="AB127" s="54"/>
      <c r="AC127" s="101"/>
      <c r="AD127" s="51"/>
      <c r="AE127" s="59"/>
      <c r="AF127" s="59"/>
      <c r="AG127" s="54"/>
      <c r="AH127" s="101"/>
      <c r="AJ127" s="59"/>
      <c r="AK127" s="59"/>
      <c r="AL127" s="54"/>
      <c r="AM127" s="10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</row>
    <row r="128" spans="1:55">
      <c r="A128" s="51"/>
      <c r="B128" s="54"/>
      <c r="C128" s="51"/>
      <c r="E128" s="51"/>
      <c r="G128" s="51"/>
      <c r="H128" s="59"/>
      <c r="I128" s="101"/>
      <c r="J128" s="51"/>
      <c r="K128" s="59"/>
      <c r="L128" s="59"/>
      <c r="M128" s="54"/>
      <c r="N128" s="101"/>
      <c r="O128" s="51"/>
      <c r="P128" s="59"/>
      <c r="Q128" s="59"/>
      <c r="R128" s="54"/>
      <c r="S128" s="101"/>
      <c r="T128" s="51"/>
      <c r="U128" s="59"/>
      <c r="V128" s="59"/>
      <c r="W128" s="54"/>
      <c r="X128" s="101"/>
      <c r="Y128" s="51"/>
      <c r="Z128" s="59"/>
      <c r="AA128" s="59"/>
      <c r="AB128" s="54"/>
      <c r="AC128" s="101"/>
      <c r="AD128" s="51"/>
      <c r="AE128" s="59"/>
      <c r="AF128" s="59"/>
      <c r="AG128" s="54"/>
      <c r="AH128" s="101"/>
      <c r="AJ128" s="59"/>
      <c r="AK128" s="59"/>
      <c r="AL128" s="54"/>
      <c r="AM128" s="10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</row>
    <row r="129" spans="1:55">
      <c r="A129" s="51"/>
      <c r="B129" s="54"/>
      <c r="C129" s="51"/>
      <c r="E129" s="51"/>
      <c r="G129" s="51"/>
      <c r="H129" s="59"/>
      <c r="I129" s="101"/>
      <c r="J129" s="51"/>
      <c r="K129" s="59"/>
      <c r="L129" s="59"/>
      <c r="M129" s="54"/>
      <c r="N129" s="101"/>
      <c r="O129" s="51"/>
      <c r="P129" s="59"/>
      <c r="Q129" s="59"/>
      <c r="R129" s="54"/>
      <c r="S129" s="101"/>
      <c r="T129" s="51"/>
      <c r="U129" s="59"/>
      <c r="V129" s="59"/>
      <c r="W129" s="54"/>
      <c r="X129" s="101"/>
      <c r="Y129" s="51"/>
      <c r="Z129" s="59"/>
      <c r="AA129" s="59"/>
      <c r="AB129" s="54"/>
      <c r="AC129" s="101"/>
      <c r="AD129" s="51"/>
      <c r="AE129" s="59"/>
      <c r="AF129" s="59"/>
      <c r="AG129" s="54"/>
      <c r="AH129" s="101"/>
      <c r="AJ129" s="59"/>
      <c r="AK129" s="59"/>
      <c r="AL129" s="54"/>
      <c r="AM129" s="10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</row>
    <row r="130" spans="1:55">
      <c r="A130" s="51"/>
      <c r="B130" s="54"/>
      <c r="C130" s="51"/>
      <c r="E130" s="51"/>
      <c r="G130" s="51"/>
      <c r="H130" s="59"/>
      <c r="I130" s="101"/>
      <c r="J130" s="51"/>
      <c r="K130" s="59"/>
      <c r="L130" s="59"/>
      <c r="M130" s="54"/>
      <c r="N130" s="101"/>
      <c r="O130" s="51"/>
      <c r="P130" s="59"/>
      <c r="Q130" s="59"/>
      <c r="R130" s="54"/>
      <c r="S130" s="101"/>
      <c r="T130" s="51"/>
      <c r="U130" s="59"/>
      <c r="V130" s="59"/>
      <c r="W130" s="54"/>
      <c r="X130" s="101"/>
      <c r="Y130" s="51"/>
      <c r="Z130" s="59"/>
      <c r="AA130" s="59"/>
      <c r="AB130" s="54"/>
      <c r="AC130" s="101"/>
      <c r="AD130" s="51"/>
      <c r="AE130" s="59"/>
      <c r="AF130" s="59"/>
      <c r="AG130" s="54"/>
      <c r="AH130" s="101"/>
      <c r="AJ130" s="59"/>
      <c r="AK130" s="59"/>
      <c r="AL130" s="54"/>
      <c r="AM130" s="10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</row>
    <row r="131" spans="1:55">
      <c r="A131" s="51"/>
      <c r="B131" s="54"/>
      <c r="C131" s="51"/>
      <c r="E131" s="51"/>
      <c r="G131" s="51"/>
      <c r="H131" s="59"/>
      <c r="I131" s="101"/>
      <c r="J131" s="51"/>
      <c r="K131" s="59"/>
      <c r="L131" s="59"/>
      <c r="M131" s="54"/>
      <c r="N131" s="101"/>
      <c r="O131" s="51"/>
      <c r="P131" s="59"/>
      <c r="Q131" s="59"/>
      <c r="R131" s="54"/>
      <c r="S131" s="101"/>
      <c r="T131" s="51"/>
      <c r="U131" s="59"/>
      <c r="V131" s="59"/>
      <c r="W131" s="54"/>
      <c r="X131" s="101"/>
      <c r="Y131" s="51"/>
      <c r="Z131" s="59"/>
      <c r="AA131" s="59"/>
      <c r="AB131" s="54"/>
      <c r="AC131" s="101"/>
      <c r="AD131" s="51"/>
      <c r="AE131" s="59"/>
      <c r="AF131" s="59"/>
      <c r="AG131" s="54"/>
      <c r="AH131" s="101"/>
      <c r="AJ131" s="59"/>
      <c r="AK131" s="59"/>
      <c r="AL131" s="54"/>
      <c r="AM131" s="10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</row>
    <row r="132" spans="1:55">
      <c r="A132" s="51"/>
      <c r="B132" s="54"/>
      <c r="C132" s="51"/>
      <c r="E132" s="51"/>
      <c r="G132" s="51"/>
      <c r="H132" s="59"/>
      <c r="I132" s="101"/>
      <c r="J132" s="51"/>
      <c r="K132" s="59"/>
      <c r="L132" s="59"/>
      <c r="M132" s="54"/>
      <c r="N132" s="101"/>
      <c r="O132" s="51"/>
      <c r="P132" s="59"/>
      <c r="Q132" s="59"/>
      <c r="R132" s="54"/>
      <c r="S132" s="101"/>
      <c r="T132" s="51"/>
      <c r="U132" s="59"/>
      <c r="V132" s="59"/>
      <c r="W132" s="54"/>
      <c r="X132" s="101"/>
      <c r="Y132" s="51"/>
      <c r="Z132" s="59"/>
      <c r="AA132" s="59"/>
      <c r="AB132" s="54"/>
      <c r="AC132" s="101"/>
      <c r="AD132" s="51"/>
      <c r="AE132" s="59"/>
      <c r="AF132" s="59"/>
      <c r="AG132" s="54"/>
      <c r="AH132" s="101"/>
      <c r="AJ132" s="59"/>
      <c r="AK132" s="59"/>
      <c r="AL132" s="54"/>
      <c r="AM132" s="10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</row>
    <row r="133" spans="1:55">
      <c r="A133" s="51"/>
      <c r="B133" s="54"/>
      <c r="C133" s="51"/>
      <c r="E133" s="51"/>
      <c r="G133" s="51"/>
      <c r="H133" s="59"/>
      <c r="I133" s="101"/>
      <c r="J133" s="51"/>
      <c r="K133" s="59"/>
      <c r="L133" s="59"/>
      <c r="M133" s="54"/>
      <c r="N133" s="101"/>
      <c r="O133" s="51"/>
      <c r="P133" s="59"/>
      <c r="Q133" s="59"/>
      <c r="R133" s="54"/>
      <c r="S133" s="101"/>
      <c r="T133" s="51"/>
      <c r="U133" s="59"/>
      <c r="V133" s="59"/>
      <c r="W133" s="54"/>
      <c r="X133" s="101"/>
      <c r="Y133" s="51"/>
      <c r="Z133" s="59"/>
      <c r="AA133" s="59"/>
      <c r="AB133" s="54"/>
      <c r="AC133" s="101"/>
      <c r="AD133" s="51"/>
      <c r="AE133" s="59"/>
      <c r="AF133" s="59"/>
      <c r="AG133" s="54"/>
      <c r="AH133" s="101"/>
      <c r="AJ133" s="59"/>
      <c r="AK133" s="59"/>
      <c r="AL133" s="54"/>
      <c r="AM133" s="10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</row>
    <row r="134" spans="1:55">
      <c r="A134" s="51"/>
      <c r="B134" s="54"/>
      <c r="C134" s="51"/>
      <c r="E134" s="51"/>
      <c r="G134" s="51"/>
      <c r="H134" s="59"/>
      <c r="I134" s="101"/>
      <c r="J134" s="51"/>
      <c r="K134" s="59"/>
      <c r="L134" s="59"/>
      <c r="M134" s="54"/>
      <c r="N134" s="101"/>
      <c r="O134" s="51"/>
      <c r="P134" s="59"/>
      <c r="Q134" s="59"/>
      <c r="R134" s="54"/>
      <c r="S134" s="101"/>
      <c r="T134" s="51"/>
      <c r="U134" s="59"/>
      <c r="V134" s="59"/>
      <c r="W134" s="54"/>
      <c r="X134" s="101"/>
      <c r="Y134" s="51"/>
      <c r="Z134" s="59"/>
      <c r="AA134" s="59"/>
      <c r="AB134" s="54"/>
      <c r="AC134" s="101"/>
      <c r="AD134" s="51"/>
      <c r="AE134" s="59"/>
      <c r="AF134" s="59"/>
      <c r="AG134" s="54"/>
      <c r="AH134" s="101"/>
      <c r="AJ134" s="59"/>
      <c r="AK134" s="59"/>
      <c r="AL134" s="54"/>
      <c r="AM134" s="10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</row>
    <row r="135" spans="1:55">
      <c r="A135" s="51"/>
      <c r="B135" s="54"/>
      <c r="C135" s="51"/>
      <c r="E135" s="51"/>
      <c r="G135" s="51"/>
      <c r="H135" s="59"/>
      <c r="I135" s="101"/>
      <c r="J135" s="51"/>
      <c r="K135" s="59"/>
      <c r="L135" s="59"/>
      <c r="M135" s="54"/>
      <c r="N135" s="101"/>
      <c r="O135" s="51"/>
      <c r="P135" s="59"/>
      <c r="Q135" s="59"/>
      <c r="R135" s="54"/>
      <c r="S135" s="101"/>
      <c r="T135" s="51"/>
      <c r="U135" s="59"/>
      <c r="V135" s="59"/>
      <c r="W135" s="54"/>
      <c r="X135" s="101"/>
      <c r="Y135" s="51"/>
      <c r="Z135" s="59"/>
      <c r="AA135" s="59"/>
      <c r="AB135" s="54"/>
      <c r="AC135" s="101"/>
      <c r="AD135" s="51"/>
      <c r="AE135" s="59"/>
      <c r="AF135" s="59"/>
      <c r="AG135" s="54"/>
      <c r="AH135" s="101"/>
      <c r="AJ135" s="59"/>
      <c r="AK135" s="59"/>
      <c r="AL135" s="54"/>
      <c r="AM135" s="10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</row>
    <row r="136" spans="1:55">
      <c r="A136" s="51"/>
      <c r="B136" s="54"/>
      <c r="C136" s="51"/>
      <c r="E136" s="51"/>
      <c r="G136" s="51"/>
      <c r="H136" s="59"/>
      <c r="I136" s="101"/>
      <c r="J136" s="51"/>
      <c r="K136" s="59"/>
      <c r="L136" s="59"/>
      <c r="M136" s="54"/>
      <c r="N136" s="101"/>
      <c r="O136" s="51"/>
      <c r="P136" s="59"/>
      <c r="Q136" s="59"/>
      <c r="R136" s="54"/>
      <c r="S136" s="101"/>
      <c r="T136" s="51"/>
      <c r="U136" s="59"/>
      <c r="V136" s="59"/>
      <c r="W136" s="54"/>
      <c r="X136" s="101"/>
      <c r="Y136" s="51"/>
      <c r="Z136" s="59"/>
      <c r="AA136" s="59"/>
      <c r="AB136" s="54"/>
      <c r="AC136" s="101"/>
      <c r="AD136" s="51"/>
      <c r="AE136" s="59"/>
      <c r="AF136" s="59"/>
      <c r="AG136" s="54"/>
      <c r="AH136" s="101"/>
      <c r="AJ136" s="59"/>
      <c r="AK136" s="59"/>
      <c r="AL136" s="54"/>
      <c r="AM136" s="10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</row>
    <row r="137" spans="1:55">
      <c r="A137" s="51"/>
      <c r="B137" s="54"/>
      <c r="C137" s="51"/>
      <c r="E137" s="51"/>
      <c r="G137" s="51"/>
      <c r="H137" s="59"/>
      <c r="I137" s="101"/>
      <c r="J137" s="51"/>
      <c r="K137" s="59"/>
      <c r="L137" s="59"/>
      <c r="M137" s="54"/>
      <c r="N137" s="101"/>
      <c r="O137" s="51"/>
      <c r="P137" s="59"/>
      <c r="Q137" s="59"/>
      <c r="R137" s="54"/>
      <c r="S137" s="101"/>
      <c r="T137" s="51"/>
      <c r="U137" s="59"/>
      <c r="V137" s="59"/>
      <c r="W137" s="54"/>
      <c r="X137" s="101"/>
      <c r="Y137" s="51"/>
      <c r="Z137" s="59"/>
      <c r="AA137" s="59"/>
      <c r="AB137" s="54"/>
      <c r="AC137" s="101"/>
      <c r="AD137" s="51"/>
      <c r="AE137" s="59"/>
      <c r="AF137" s="59"/>
      <c r="AG137" s="54"/>
      <c r="AH137" s="101"/>
      <c r="AJ137" s="59"/>
      <c r="AK137" s="59"/>
      <c r="AL137" s="54"/>
      <c r="AM137" s="10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</row>
    <row r="138" spans="1:55">
      <c r="A138" s="51"/>
      <c r="B138" s="54"/>
      <c r="C138" s="51"/>
      <c r="E138" s="51"/>
      <c r="G138" s="51"/>
      <c r="H138" s="59"/>
      <c r="I138" s="101"/>
      <c r="J138" s="51"/>
      <c r="K138" s="59"/>
      <c r="L138" s="59"/>
      <c r="M138" s="54"/>
      <c r="N138" s="101"/>
      <c r="O138" s="51"/>
      <c r="P138" s="59"/>
      <c r="Q138" s="59"/>
      <c r="R138" s="54"/>
      <c r="S138" s="101"/>
      <c r="T138" s="51"/>
      <c r="U138" s="59"/>
      <c r="V138" s="59"/>
      <c r="W138" s="54"/>
      <c r="X138" s="101"/>
      <c r="Y138" s="51"/>
      <c r="Z138" s="59"/>
      <c r="AA138" s="59"/>
      <c r="AB138" s="54"/>
      <c r="AC138" s="101"/>
      <c r="AD138" s="51"/>
      <c r="AE138" s="59"/>
      <c r="AF138" s="59"/>
      <c r="AG138" s="54"/>
      <c r="AH138" s="101"/>
      <c r="AJ138" s="59"/>
      <c r="AK138" s="59"/>
      <c r="AL138" s="54"/>
      <c r="AM138" s="10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</row>
    <row r="139" spans="1:55">
      <c r="A139" s="51"/>
      <c r="B139" s="54"/>
      <c r="C139" s="51"/>
      <c r="E139" s="51"/>
      <c r="G139" s="51"/>
      <c r="H139" s="59"/>
      <c r="I139" s="101"/>
      <c r="J139" s="51"/>
      <c r="K139" s="59"/>
      <c r="L139" s="59"/>
      <c r="M139" s="54"/>
      <c r="N139" s="101"/>
      <c r="O139" s="51"/>
      <c r="P139" s="59"/>
      <c r="Q139" s="59"/>
      <c r="R139" s="54"/>
      <c r="S139" s="101"/>
      <c r="T139" s="51"/>
      <c r="U139" s="59"/>
      <c r="V139" s="59"/>
      <c r="W139" s="54"/>
      <c r="X139" s="101"/>
      <c r="Y139" s="51"/>
      <c r="Z139" s="59"/>
      <c r="AA139" s="59"/>
      <c r="AB139" s="54"/>
      <c r="AC139" s="101"/>
      <c r="AD139" s="51"/>
      <c r="AE139" s="59"/>
      <c r="AF139" s="59"/>
      <c r="AG139" s="54"/>
      <c r="AH139" s="101"/>
      <c r="AJ139" s="59"/>
      <c r="AK139" s="59"/>
      <c r="AL139" s="54"/>
      <c r="AM139" s="10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</row>
    <row r="140" spans="1:55">
      <c r="A140" s="51"/>
      <c r="B140" s="54"/>
      <c r="C140" s="51"/>
      <c r="E140" s="51"/>
      <c r="G140" s="51"/>
      <c r="H140" s="59"/>
      <c r="I140" s="101"/>
      <c r="J140" s="51"/>
      <c r="K140" s="59"/>
      <c r="L140" s="59"/>
      <c r="M140" s="54"/>
      <c r="N140" s="101"/>
      <c r="O140" s="51"/>
      <c r="P140" s="59"/>
      <c r="Q140" s="59"/>
      <c r="R140" s="54"/>
      <c r="S140" s="101"/>
      <c r="T140" s="51"/>
      <c r="U140" s="59"/>
      <c r="V140" s="59"/>
      <c r="W140" s="54"/>
      <c r="X140" s="101"/>
      <c r="Y140" s="51"/>
      <c r="Z140" s="59"/>
      <c r="AA140" s="59"/>
      <c r="AB140" s="54"/>
      <c r="AC140" s="101"/>
      <c r="AD140" s="51"/>
      <c r="AE140" s="59"/>
      <c r="AF140" s="59"/>
      <c r="AG140" s="54"/>
      <c r="AH140" s="101"/>
      <c r="AJ140" s="59"/>
      <c r="AK140" s="59"/>
      <c r="AL140" s="54"/>
      <c r="AM140" s="10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</row>
    <row r="141" spans="1:55">
      <c r="A141" s="51"/>
      <c r="B141" s="54"/>
      <c r="C141" s="51"/>
      <c r="E141" s="51"/>
      <c r="G141" s="51"/>
      <c r="H141" s="59"/>
      <c r="I141" s="101"/>
      <c r="J141" s="51"/>
      <c r="K141" s="59"/>
      <c r="L141" s="59"/>
      <c r="M141" s="54"/>
      <c r="N141" s="101"/>
      <c r="O141" s="51"/>
      <c r="P141" s="59"/>
      <c r="Q141" s="59"/>
      <c r="R141" s="54"/>
      <c r="S141" s="101"/>
      <c r="T141" s="51"/>
      <c r="U141" s="59"/>
      <c r="V141" s="59"/>
      <c r="W141" s="54"/>
      <c r="X141" s="101"/>
      <c r="Y141" s="51"/>
      <c r="Z141" s="59"/>
      <c r="AA141" s="59"/>
      <c r="AB141" s="54"/>
      <c r="AC141" s="101"/>
      <c r="AD141" s="51"/>
      <c r="AE141" s="59"/>
      <c r="AF141" s="59"/>
      <c r="AG141" s="54"/>
      <c r="AH141" s="101"/>
      <c r="AJ141" s="59"/>
      <c r="AK141" s="59"/>
      <c r="AL141" s="54"/>
      <c r="AM141" s="10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</row>
    <row r="142" spans="1:55">
      <c r="A142" s="51"/>
      <c r="B142" s="54"/>
      <c r="C142" s="51"/>
      <c r="E142" s="51"/>
      <c r="G142" s="51"/>
      <c r="H142" s="59"/>
      <c r="I142" s="101"/>
      <c r="J142" s="51"/>
      <c r="K142" s="59"/>
      <c r="L142" s="59"/>
      <c r="M142" s="54"/>
      <c r="N142" s="101"/>
      <c r="O142" s="51"/>
      <c r="P142" s="59"/>
      <c r="Q142" s="59"/>
      <c r="R142" s="54"/>
      <c r="S142" s="101"/>
      <c r="T142" s="51"/>
      <c r="U142" s="59"/>
      <c r="V142" s="59"/>
      <c r="W142" s="54"/>
      <c r="X142" s="101"/>
      <c r="Y142" s="51"/>
      <c r="Z142" s="59"/>
      <c r="AA142" s="59"/>
      <c r="AB142" s="54"/>
      <c r="AC142" s="101"/>
      <c r="AD142" s="51"/>
      <c r="AE142" s="59"/>
      <c r="AF142" s="59"/>
      <c r="AG142" s="54"/>
      <c r="AH142" s="101"/>
      <c r="AJ142" s="59"/>
      <c r="AK142" s="59"/>
      <c r="AL142" s="54"/>
      <c r="AM142" s="10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</row>
    <row r="143" spans="1:55">
      <c r="A143" s="51"/>
      <c r="B143" s="54"/>
      <c r="C143" s="51"/>
      <c r="E143" s="51"/>
      <c r="G143" s="51"/>
      <c r="H143" s="59"/>
      <c r="I143" s="101"/>
      <c r="J143" s="51"/>
      <c r="K143" s="59"/>
      <c r="L143" s="59"/>
      <c r="M143" s="54"/>
      <c r="N143" s="101"/>
      <c r="O143" s="51"/>
      <c r="P143" s="59"/>
      <c r="Q143" s="59"/>
      <c r="R143" s="54"/>
      <c r="S143" s="101"/>
      <c r="T143" s="51"/>
      <c r="U143" s="59"/>
      <c r="V143" s="59"/>
      <c r="W143" s="54"/>
      <c r="X143" s="101"/>
      <c r="Y143" s="51"/>
      <c r="Z143" s="59"/>
      <c r="AA143" s="59"/>
      <c r="AB143" s="54"/>
      <c r="AC143" s="101"/>
      <c r="AD143" s="51"/>
      <c r="AE143" s="59"/>
      <c r="AF143" s="59"/>
      <c r="AG143" s="54"/>
      <c r="AH143" s="101"/>
      <c r="AJ143" s="59"/>
      <c r="AK143" s="59"/>
      <c r="AL143" s="54"/>
      <c r="AM143" s="10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</row>
    <row r="144" spans="1:55">
      <c r="A144" s="51"/>
      <c r="B144" s="54"/>
      <c r="C144" s="51"/>
      <c r="E144" s="51"/>
      <c r="G144" s="51"/>
      <c r="H144" s="59"/>
      <c r="I144" s="101"/>
      <c r="J144" s="51"/>
      <c r="K144" s="59"/>
      <c r="L144" s="59"/>
      <c r="M144" s="54"/>
      <c r="N144" s="101"/>
      <c r="O144" s="51"/>
      <c r="P144" s="59"/>
      <c r="Q144" s="59"/>
      <c r="R144" s="54"/>
      <c r="S144" s="101"/>
      <c r="T144" s="51"/>
      <c r="U144" s="59"/>
      <c r="V144" s="59"/>
      <c r="W144" s="54"/>
      <c r="X144" s="101"/>
      <c r="Y144" s="51"/>
      <c r="Z144" s="59"/>
      <c r="AA144" s="59"/>
      <c r="AB144" s="54"/>
      <c r="AC144" s="101"/>
      <c r="AD144" s="51"/>
      <c r="AE144" s="59"/>
      <c r="AF144" s="59"/>
      <c r="AG144" s="54"/>
      <c r="AH144" s="101"/>
      <c r="AJ144" s="59"/>
      <c r="AK144" s="59"/>
      <c r="AL144" s="54"/>
      <c r="AM144" s="10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</row>
    <row r="145" spans="1:54">
      <c r="A145" s="51"/>
      <c r="B145" s="54"/>
      <c r="C145" s="51"/>
      <c r="E145" s="51"/>
      <c r="G145" s="51"/>
      <c r="H145" s="59"/>
      <c r="I145" s="101"/>
      <c r="J145" s="51"/>
      <c r="K145" s="59"/>
      <c r="L145" s="59"/>
      <c r="M145" s="54"/>
      <c r="N145" s="101"/>
      <c r="O145" s="51"/>
      <c r="P145" s="59"/>
      <c r="Q145" s="59"/>
      <c r="R145" s="54"/>
      <c r="S145" s="101"/>
      <c r="T145" s="51"/>
      <c r="U145" s="59"/>
      <c r="V145" s="59"/>
      <c r="W145" s="54"/>
      <c r="X145" s="101"/>
      <c r="Y145" s="51"/>
      <c r="Z145" s="59"/>
      <c r="AA145" s="59"/>
      <c r="AB145" s="54"/>
      <c r="AC145" s="101"/>
      <c r="AD145" s="51"/>
      <c r="AE145" s="59"/>
      <c r="AF145" s="59"/>
      <c r="AG145" s="54"/>
      <c r="AH145" s="101"/>
      <c r="AJ145" s="59"/>
      <c r="AK145" s="59"/>
      <c r="AL145" s="54"/>
      <c r="AM145" s="10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</row>
    <row r="146" spans="1:54">
      <c r="A146" s="51"/>
      <c r="B146" s="54"/>
      <c r="C146" s="51"/>
      <c r="E146" s="51"/>
      <c r="G146" s="51"/>
    </row>
    <row r="147" spans="1:54">
      <c r="A147" s="51"/>
      <c r="B147" s="54"/>
      <c r="C147" s="51"/>
      <c r="E147" s="51"/>
      <c r="G147" s="51"/>
    </row>
    <row r="148" spans="1:54">
      <c r="A148" s="51"/>
      <c r="B148" s="54"/>
      <c r="C148" s="51"/>
      <c r="E148" s="51"/>
      <c r="G148" s="51"/>
    </row>
  </sheetData>
  <mergeCells count="13">
    <mergeCell ref="B14:B15"/>
    <mergeCell ref="AJ2:AL2"/>
    <mergeCell ref="AO2:AQ2"/>
    <mergeCell ref="AT2:AV2"/>
    <mergeCell ref="AY2:BA2"/>
    <mergeCell ref="D6:E6"/>
    <mergeCell ref="D9:E9"/>
    <mergeCell ref="A1:G1"/>
    <mergeCell ref="J2:M2"/>
    <mergeCell ref="O2:R2"/>
    <mergeCell ref="U2:W2"/>
    <mergeCell ref="Z2:AB2"/>
    <mergeCell ref="AD2:A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="90" zoomScaleNormal="90" workbookViewId="0">
      <selection activeCell="G13" sqref="G13"/>
    </sheetView>
  </sheetViews>
  <sheetFormatPr defaultRowHeight="14.4"/>
  <cols>
    <col min="1" max="1" width="42.6640625" customWidth="1"/>
    <col min="2" max="2" width="11.5546875" style="4" customWidth="1"/>
    <col min="3" max="3" width="1.21875" customWidth="1"/>
    <col min="4" max="4" width="5.88671875" style="2" hidden="1" customWidth="1"/>
    <col min="5" max="5" width="5.88671875" style="2" customWidth="1"/>
    <col min="6" max="6" width="10.33203125" style="4" customWidth="1"/>
    <col min="7" max="7" width="11.109375" style="3" bestFit="1" customWidth="1"/>
    <col min="8" max="8" width="13.44140625" bestFit="1" customWidth="1"/>
  </cols>
  <sheetData>
    <row r="1" spans="1:24">
      <c r="A1" s="7" t="s">
        <v>7</v>
      </c>
      <c r="C1" s="9"/>
      <c r="D1" s="121" t="s">
        <v>27</v>
      </c>
      <c r="E1" s="122"/>
      <c r="F1" s="122"/>
      <c r="G1" s="122"/>
      <c r="H1" s="15">
        <f>k</f>
        <v>30</v>
      </c>
      <c r="I1" s="24"/>
      <c r="J1" s="21"/>
      <c r="K1" s="21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1" t="s">
        <v>11</v>
      </c>
      <c r="B2" s="12">
        <v>360000</v>
      </c>
      <c r="C2" s="9"/>
      <c r="D2" s="123" t="s">
        <v>34</v>
      </c>
      <c r="E2" s="123"/>
      <c r="F2" s="123"/>
      <c r="G2" s="123"/>
      <c r="H2" s="1"/>
      <c r="I2" s="21"/>
      <c r="J2" s="21"/>
      <c r="K2" s="2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1" t="s">
        <v>20</v>
      </c>
      <c r="B3" s="12">
        <v>0</v>
      </c>
      <c r="C3" s="9"/>
      <c r="D3" s="123" t="s">
        <v>26</v>
      </c>
      <c r="E3" s="123"/>
      <c r="F3" s="123"/>
      <c r="G3" s="123"/>
      <c r="H3" s="40">
        <f>B14</f>
        <v>10800000</v>
      </c>
      <c r="I3" s="21"/>
      <c r="J3" s="21"/>
      <c r="K3" s="2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>
      <c r="A4" s="1" t="s">
        <v>4</v>
      </c>
      <c r="B4" s="16">
        <v>0.08</v>
      </c>
      <c r="C4" s="9"/>
      <c r="D4" s="123" t="s">
        <v>28</v>
      </c>
      <c r="E4" s="123"/>
      <c r="F4" s="123"/>
      <c r="G4" s="123"/>
      <c r="H4" s="40">
        <f>H3</f>
        <v>10800000</v>
      </c>
      <c r="I4" s="22"/>
      <c r="J4" s="21"/>
      <c r="K4" s="21"/>
      <c r="L4" s="20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>
      <c r="A5" s="41" t="s">
        <v>66</v>
      </c>
      <c r="B5" s="12">
        <v>30</v>
      </c>
      <c r="C5" s="9"/>
      <c r="D5" s="37"/>
      <c r="E5" s="34" t="s">
        <v>35</v>
      </c>
      <c r="F5" s="35"/>
      <c r="G5" s="36"/>
      <c r="H5" s="15" t="s">
        <v>25</v>
      </c>
      <c r="I5" s="22"/>
      <c r="J5" s="21"/>
      <c r="K5" s="21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>
      <c r="A6" s="1" t="s">
        <v>5</v>
      </c>
      <c r="B6" s="16">
        <v>0.08</v>
      </c>
      <c r="C6" s="9"/>
      <c r="E6" s="37"/>
      <c r="F6" s="38" t="s">
        <v>2</v>
      </c>
      <c r="G6" s="39"/>
      <c r="H6" s="14"/>
      <c r="I6" s="21"/>
      <c r="J6" s="27"/>
      <c r="K6" s="2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4">
      <c r="A7" s="1" t="s">
        <v>6</v>
      </c>
      <c r="B7" s="17">
        <f>B2*(1+B4)^(B3)</f>
        <v>360000</v>
      </c>
      <c r="C7" s="9"/>
      <c r="D7" s="23">
        <v>0</v>
      </c>
      <c r="E7" s="30" t="s">
        <v>10</v>
      </c>
      <c r="F7" s="28" t="s">
        <v>3</v>
      </c>
      <c r="G7" s="29" t="s">
        <v>13</v>
      </c>
      <c r="H7" s="14"/>
      <c r="I7" s="21"/>
      <c r="J7" s="21"/>
      <c r="K7" s="21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4">
      <c r="C8" s="9"/>
      <c r="D8" s="23">
        <f t="shared" ref="D8:D36" si="0">IF(D7&lt;k-1,D7+1,"")</f>
        <v>1</v>
      </c>
      <c r="E8" s="23">
        <f>IF(D7="","",D7+1)</f>
        <v>1</v>
      </c>
      <c r="F8" s="18">
        <f>B7</f>
        <v>360000</v>
      </c>
      <c r="G8" s="18">
        <f t="shared" ref="G8:G37" si="1">IF(D7&lt;=k-1,F8/(1+int)^D7,"")</f>
        <v>360000</v>
      </c>
      <c r="H8" s="118" t="s">
        <v>16</v>
      </c>
      <c r="I8" s="119"/>
      <c r="J8" s="119"/>
      <c r="K8" s="119"/>
      <c r="L8" s="119"/>
      <c r="M8" s="119"/>
      <c r="N8" s="119"/>
      <c r="O8" s="120"/>
      <c r="P8" s="14"/>
      <c r="Q8" s="14"/>
      <c r="R8" s="14"/>
      <c r="S8" s="14"/>
      <c r="T8" s="14"/>
      <c r="U8" s="14"/>
      <c r="V8" s="14"/>
      <c r="W8" s="14"/>
    </row>
    <row r="9" spans="1:24">
      <c r="A9" s="5" t="s">
        <v>22</v>
      </c>
      <c r="B9" s="19">
        <v>0.08</v>
      </c>
      <c r="C9" s="9"/>
      <c r="D9" s="23">
        <f t="shared" si="0"/>
        <v>2</v>
      </c>
      <c r="E9" s="23">
        <f t="shared" ref="E9:E37" si="2">IF(D8="","",D8+1)</f>
        <v>2</v>
      </c>
      <c r="F9" s="18">
        <f t="shared" ref="F9:F37" si="3">IF(D8&lt;=k-1,F8*(1+rinf),"")</f>
        <v>388800</v>
      </c>
      <c r="G9" s="18">
        <f t="shared" si="1"/>
        <v>360000</v>
      </c>
      <c r="H9" s="118" t="s">
        <v>17</v>
      </c>
      <c r="I9" s="119"/>
      <c r="J9" s="119"/>
      <c r="K9" s="119"/>
      <c r="L9" s="119"/>
      <c r="M9" s="119"/>
      <c r="N9" s="119"/>
      <c r="O9" s="120"/>
      <c r="P9" s="14"/>
      <c r="Q9" s="14"/>
      <c r="R9" s="14"/>
      <c r="S9" s="14"/>
      <c r="T9" s="14"/>
      <c r="U9" s="14"/>
      <c r="V9" s="14"/>
      <c r="W9" s="14"/>
    </row>
    <row r="10" spans="1:24">
      <c r="C10" s="9"/>
      <c r="D10" s="23">
        <f t="shared" si="0"/>
        <v>3</v>
      </c>
      <c r="E10" s="23">
        <f t="shared" si="2"/>
        <v>3</v>
      </c>
      <c r="F10" s="18">
        <f t="shared" si="3"/>
        <v>419904</v>
      </c>
      <c r="G10" s="18">
        <f t="shared" si="1"/>
        <v>359999.99999999994</v>
      </c>
      <c r="H10" s="118" t="s">
        <v>14</v>
      </c>
      <c r="I10" s="119"/>
      <c r="J10" s="119"/>
      <c r="K10" s="119"/>
      <c r="L10" s="119"/>
      <c r="M10" s="119"/>
      <c r="N10" s="119"/>
      <c r="O10" s="120"/>
      <c r="P10" s="14"/>
      <c r="Q10" s="14"/>
      <c r="R10" s="14"/>
      <c r="S10" s="14"/>
      <c r="T10" s="14"/>
      <c r="U10" s="14"/>
      <c r="V10" s="14"/>
      <c r="W10" s="14"/>
    </row>
    <row r="11" spans="1:24">
      <c r="A11" s="5" t="s">
        <v>8</v>
      </c>
      <c r="B11" s="13" t="s">
        <v>1</v>
      </c>
      <c r="C11" s="9"/>
      <c r="D11" s="23">
        <f t="shared" si="0"/>
        <v>4</v>
      </c>
      <c r="E11" s="23">
        <f t="shared" si="2"/>
        <v>4</v>
      </c>
      <c r="F11" s="18">
        <f t="shared" si="3"/>
        <v>453496.32000000001</v>
      </c>
      <c r="G11" s="18">
        <f t="shared" si="1"/>
        <v>359999.99999999994</v>
      </c>
      <c r="H11" s="118" t="s">
        <v>15</v>
      </c>
      <c r="I11" s="119"/>
      <c r="J11" s="119"/>
      <c r="K11" s="119"/>
      <c r="L11" s="119"/>
      <c r="M11" s="119"/>
      <c r="N11" s="119"/>
      <c r="O11" s="120"/>
      <c r="P11" s="14"/>
      <c r="Q11" s="14"/>
      <c r="R11" s="14"/>
      <c r="S11" s="14"/>
      <c r="T11" s="14"/>
      <c r="U11" s="14"/>
      <c r="V11" s="14"/>
      <c r="W11" s="14"/>
    </row>
    <row r="12" spans="1:24">
      <c r="A12" s="5" t="s">
        <v>9</v>
      </c>
      <c r="B12" s="6"/>
      <c r="C12" s="9"/>
      <c r="D12" s="23">
        <f t="shared" si="0"/>
        <v>5</v>
      </c>
      <c r="E12" s="23">
        <f t="shared" si="2"/>
        <v>5</v>
      </c>
      <c r="F12" s="18">
        <f t="shared" si="3"/>
        <v>489776.02560000005</v>
      </c>
      <c r="G12" s="18">
        <f t="shared" si="1"/>
        <v>359999.99999999994</v>
      </c>
      <c r="H12" s="118" t="s">
        <v>18</v>
      </c>
      <c r="I12" s="119"/>
      <c r="J12" s="119"/>
      <c r="K12" s="119"/>
      <c r="L12" s="119"/>
      <c r="M12" s="119"/>
      <c r="N12" s="119"/>
      <c r="O12" s="120"/>
      <c r="P12" s="14"/>
      <c r="Q12" s="14"/>
      <c r="R12" s="14"/>
      <c r="S12" s="14"/>
      <c r="T12" s="14"/>
      <c r="U12" s="14"/>
      <c r="V12" s="14"/>
      <c r="W12" s="14"/>
    </row>
    <row r="13" spans="1:24">
      <c r="A13" s="14"/>
      <c r="B13" s="32"/>
      <c r="C13" s="9"/>
      <c r="D13" s="23">
        <f t="shared" si="0"/>
        <v>6</v>
      </c>
      <c r="E13" s="23">
        <f t="shared" si="2"/>
        <v>6</v>
      </c>
      <c r="F13" s="18">
        <f t="shared" si="3"/>
        <v>528958.10764800012</v>
      </c>
      <c r="G13" s="18">
        <f t="shared" si="1"/>
        <v>360000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4">
      <c r="A14" s="15" t="s">
        <v>19</v>
      </c>
      <c r="B14" s="8">
        <f>SUM(G8:G54)</f>
        <v>10800000</v>
      </c>
      <c r="C14" s="9"/>
      <c r="D14" s="23">
        <f t="shared" si="0"/>
        <v>7</v>
      </c>
      <c r="E14" s="23">
        <f t="shared" si="2"/>
        <v>7</v>
      </c>
      <c r="F14" s="18">
        <f t="shared" si="3"/>
        <v>571274.75625984021</v>
      </c>
      <c r="G14" s="18">
        <f t="shared" si="1"/>
        <v>360000</v>
      </c>
      <c r="H14" s="21"/>
      <c r="I14" s="2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4">
      <c r="A15" s="14"/>
      <c r="B15" s="32"/>
      <c r="C15" s="9"/>
      <c r="D15" s="23">
        <f t="shared" si="0"/>
        <v>8</v>
      </c>
      <c r="E15" s="23">
        <f t="shared" si="2"/>
        <v>8</v>
      </c>
      <c r="F15" s="18">
        <f t="shared" si="3"/>
        <v>616976.73676062748</v>
      </c>
      <c r="G15" s="18">
        <f t="shared" si="1"/>
        <v>360000</v>
      </c>
      <c r="H15" s="26"/>
      <c r="I15" s="2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4">
      <c r="A16" s="14" t="s">
        <v>21</v>
      </c>
      <c r="B16" s="32"/>
      <c r="C16" s="9"/>
      <c r="D16" s="23">
        <f t="shared" si="0"/>
        <v>9</v>
      </c>
      <c r="E16" s="23">
        <f t="shared" si="2"/>
        <v>9</v>
      </c>
      <c r="F16" s="18">
        <f t="shared" si="3"/>
        <v>666334.87570147775</v>
      </c>
      <c r="G16" s="18">
        <f t="shared" si="1"/>
        <v>360000.00000000006</v>
      </c>
      <c r="H16" s="21"/>
      <c r="I16" s="2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>
      <c r="A17" s="14"/>
      <c r="B17" s="14"/>
      <c r="C17" s="9"/>
      <c r="D17" s="23">
        <f t="shared" si="0"/>
        <v>10</v>
      </c>
      <c r="E17" s="23">
        <f t="shared" si="2"/>
        <v>10</v>
      </c>
      <c r="F17" s="18">
        <f t="shared" si="3"/>
        <v>719641.66575759603</v>
      </c>
      <c r="G17" s="18">
        <f t="shared" si="1"/>
        <v>360000.00000000006</v>
      </c>
      <c r="H17" s="2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>
      <c r="A18" s="14"/>
      <c r="B18" s="32"/>
      <c r="C18" s="9"/>
      <c r="D18" s="23">
        <f t="shared" si="0"/>
        <v>11</v>
      </c>
      <c r="E18" s="23">
        <f t="shared" si="2"/>
        <v>11</v>
      </c>
      <c r="F18" s="18">
        <f t="shared" si="3"/>
        <v>777212.99901820382</v>
      </c>
      <c r="G18" s="18">
        <f t="shared" si="1"/>
        <v>360000.00000000012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21"/>
      <c r="B19" s="22"/>
      <c r="C19" s="9"/>
      <c r="D19" s="23">
        <f t="shared" si="0"/>
        <v>12</v>
      </c>
      <c r="E19" s="23">
        <f t="shared" si="2"/>
        <v>12</v>
      </c>
      <c r="F19" s="18">
        <f t="shared" si="3"/>
        <v>839390.03893966018</v>
      </c>
      <c r="G19" s="18">
        <f t="shared" si="1"/>
        <v>360000.00000000012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21"/>
      <c r="B20" s="22"/>
      <c r="C20" s="9"/>
      <c r="D20" s="23">
        <f t="shared" si="0"/>
        <v>13</v>
      </c>
      <c r="E20" s="23">
        <f t="shared" si="2"/>
        <v>13</v>
      </c>
      <c r="F20" s="18">
        <f t="shared" si="3"/>
        <v>906541.2420548331</v>
      </c>
      <c r="G20" s="18">
        <f t="shared" si="1"/>
        <v>360000.00000000012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32"/>
      <c r="C21" s="9"/>
      <c r="D21" s="23">
        <f t="shared" si="0"/>
        <v>14</v>
      </c>
      <c r="E21" s="23">
        <f t="shared" si="2"/>
        <v>14</v>
      </c>
      <c r="F21" s="18">
        <f t="shared" si="3"/>
        <v>979064.54141921981</v>
      </c>
      <c r="G21" s="18">
        <f t="shared" si="1"/>
        <v>360000.00000000017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31"/>
      <c r="B22" s="22"/>
      <c r="C22" s="9"/>
      <c r="D22" s="23">
        <f t="shared" si="0"/>
        <v>15</v>
      </c>
      <c r="E22" s="23">
        <f t="shared" si="2"/>
        <v>15</v>
      </c>
      <c r="F22" s="18">
        <f t="shared" si="3"/>
        <v>1057389.7047327575</v>
      </c>
      <c r="G22" s="18">
        <f t="shared" si="1"/>
        <v>360000.00000000012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21"/>
      <c r="B23" s="22"/>
      <c r="C23" s="9"/>
      <c r="D23" s="23">
        <f t="shared" si="0"/>
        <v>16</v>
      </c>
      <c r="E23" s="23">
        <f t="shared" si="2"/>
        <v>16</v>
      </c>
      <c r="F23" s="18">
        <f t="shared" si="3"/>
        <v>1141980.8811113783</v>
      </c>
      <c r="G23" s="18">
        <f t="shared" si="1"/>
        <v>360000.00000000017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21"/>
      <c r="B24" s="22"/>
      <c r="C24" s="9"/>
      <c r="D24" s="23">
        <f t="shared" si="0"/>
        <v>17</v>
      </c>
      <c r="E24" s="23">
        <f t="shared" si="2"/>
        <v>17</v>
      </c>
      <c r="F24" s="18">
        <f t="shared" si="3"/>
        <v>1233339.3516002886</v>
      </c>
      <c r="G24" s="18">
        <f t="shared" si="1"/>
        <v>360000.00000000023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21"/>
      <c r="B25" s="22"/>
      <c r="C25" s="9"/>
      <c r="D25" s="23">
        <f t="shared" si="0"/>
        <v>18</v>
      </c>
      <c r="E25" s="23">
        <f t="shared" si="2"/>
        <v>18</v>
      </c>
      <c r="F25" s="18">
        <f t="shared" si="3"/>
        <v>1332006.4997283118</v>
      </c>
      <c r="G25" s="18">
        <f t="shared" si="1"/>
        <v>360000.00000000023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21"/>
      <c r="B26" s="22"/>
      <c r="C26" s="9"/>
      <c r="D26" s="23">
        <f t="shared" si="0"/>
        <v>19</v>
      </c>
      <c r="E26" s="23">
        <f t="shared" si="2"/>
        <v>19</v>
      </c>
      <c r="F26" s="18">
        <f t="shared" si="3"/>
        <v>1438567.0197065768</v>
      </c>
      <c r="G26" s="18">
        <f t="shared" si="1"/>
        <v>360000.00000000023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21"/>
      <c r="B27" s="22"/>
      <c r="C27" s="9"/>
      <c r="D27" s="23">
        <f t="shared" si="0"/>
        <v>20</v>
      </c>
      <c r="E27" s="23">
        <f t="shared" si="2"/>
        <v>20</v>
      </c>
      <c r="F27" s="18">
        <f t="shared" si="3"/>
        <v>1553652.381283103</v>
      </c>
      <c r="G27" s="18">
        <f t="shared" si="1"/>
        <v>360000.00000000017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21"/>
      <c r="B28" s="33"/>
      <c r="C28" s="9"/>
      <c r="D28" s="23">
        <f t="shared" si="0"/>
        <v>21</v>
      </c>
      <c r="E28" s="23">
        <f t="shared" si="2"/>
        <v>21</v>
      </c>
      <c r="F28" s="18">
        <f t="shared" si="3"/>
        <v>1677944.5717857513</v>
      </c>
      <c r="G28" s="18">
        <f t="shared" si="1"/>
        <v>360000.00000000017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21"/>
      <c r="B29" s="22"/>
      <c r="C29" s="9"/>
      <c r="D29" s="23">
        <f t="shared" si="0"/>
        <v>22</v>
      </c>
      <c r="E29" s="23">
        <f t="shared" si="2"/>
        <v>22</v>
      </c>
      <c r="F29" s="18">
        <f t="shared" si="3"/>
        <v>1812180.1375286116</v>
      </c>
      <c r="G29" s="18">
        <f t="shared" si="1"/>
        <v>360000.00000000023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21"/>
      <c r="B30" s="22"/>
      <c r="C30" s="9"/>
      <c r="D30" s="23">
        <f t="shared" si="0"/>
        <v>23</v>
      </c>
      <c r="E30" s="23">
        <f t="shared" si="2"/>
        <v>23</v>
      </c>
      <c r="F30" s="18">
        <f t="shared" si="3"/>
        <v>1957154.5485309006</v>
      </c>
      <c r="G30" s="18">
        <f t="shared" si="1"/>
        <v>360000.00000000017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21"/>
      <c r="B31" s="22"/>
      <c r="C31" s="9"/>
      <c r="D31" s="23">
        <f t="shared" si="0"/>
        <v>24</v>
      </c>
      <c r="E31" s="23">
        <f t="shared" si="2"/>
        <v>24</v>
      </c>
      <c r="F31" s="18">
        <f t="shared" si="3"/>
        <v>2113726.9124133727</v>
      </c>
      <c r="G31" s="18">
        <f t="shared" si="1"/>
        <v>360000.00000000017</v>
      </c>
      <c r="H31" s="14"/>
      <c r="I31" s="14"/>
      <c r="J31" s="14"/>
      <c r="K31" s="14"/>
      <c r="L31" s="14"/>
      <c r="M31" s="14"/>
      <c r="N31" s="14"/>
    </row>
    <row r="32" spans="1:23">
      <c r="A32" s="21"/>
      <c r="B32" s="22"/>
      <c r="C32" s="9"/>
      <c r="D32" s="23">
        <f t="shared" si="0"/>
        <v>25</v>
      </c>
      <c r="E32" s="23">
        <f t="shared" si="2"/>
        <v>25</v>
      </c>
      <c r="F32" s="18">
        <f t="shared" si="3"/>
        <v>2282825.0654064426</v>
      </c>
      <c r="G32" s="18">
        <f t="shared" si="1"/>
        <v>360000.00000000023</v>
      </c>
      <c r="H32" s="14"/>
      <c r="I32" s="14"/>
      <c r="J32" s="14"/>
      <c r="K32" s="14"/>
      <c r="L32" s="14"/>
      <c r="M32" s="14"/>
      <c r="N32" s="14"/>
    </row>
    <row r="33" spans="1:14">
      <c r="A33" s="21"/>
      <c r="B33" s="22"/>
      <c r="C33" s="9"/>
      <c r="D33" s="23">
        <f t="shared" si="0"/>
        <v>26</v>
      </c>
      <c r="E33" s="23">
        <f t="shared" si="2"/>
        <v>26</v>
      </c>
      <c r="F33" s="18">
        <f t="shared" si="3"/>
        <v>2465451.0706389584</v>
      </c>
      <c r="G33" s="18">
        <f t="shared" si="1"/>
        <v>360000.00000000023</v>
      </c>
      <c r="H33" s="14"/>
      <c r="I33" s="14"/>
      <c r="J33" s="14"/>
      <c r="K33" s="14"/>
      <c r="L33" s="14"/>
      <c r="M33" s="14"/>
      <c r="N33" s="14"/>
    </row>
    <row r="34" spans="1:14">
      <c r="A34" s="21"/>
      <c r="B34" s="22"/>
      <c r="C34" s="9"/>
      <c r="D34" s="23">
        <f t="shared" si="0"/>
        <v>27</v>
      </c>
      <c r="E34" s="23">
        <f t="shared" si="2"/>
        <v>27</v>
      </c>
      <c r="F34" s="18">
        <f t="shared" si="3"/>
        <v>2662687.1562900753</v>
      </c>
      <c r="G34" s="18">
        <f t="shared" si="1"/>
        <v>360000.00000000029</v>
      </c>
      <c r="H34" s="14"/>
      <c r="I34" s="14"/>
      <c r="J34" s="14"/>
      <c r="K34" s="14"/>
      <c r="L34" s="14"/>
      <c r="M34" s="14"/>
      <c r="N34" s="14"/>
    </row>
    <row r="35" spans="1:14">
      <c r="A35" s="21"/>
      <c r="B35" s="22"/>
      <c r="C35" s="9"/>
      <c r="D35" s="23">
        <f t="shared" si="0"/>
        <v>28</v>
      </c>
      <c r="E35" s="23">
        <f t="shared" si="2"/>
        <v>28</v>
      </c>
      <c r="F35" s="18">
        <f t="shared" si="3"/>
        <v>2875702.1287932815</v>
      </c>
      <c r="G35" s="18">
        <f t="shared" si="1"/>
        <v>360000.00000000029</v>
      </c>
      <c r="H35" s="14"/>
      <c r="I35" s="14"/>
      <c r="J35" s="14"/>
      <c r="K35" s="14"/>
      <c r="L35" s="14"/>
      <c r="M35" s="14"/>
      <c r="N35" s="14"/>
    </row>
    <row r="36" spans="1:14">
      <c r="A36" s="31"/>
      <c r="B36" s="22"/>
      <c r="C36" s="9"/>
      <c r="D36" s="23">
        <f t="shared" si="0"/>
        <v>29</v>
      </c>
      <c r="E36" s="23">
        <f t="shared" si="2"/>
        <v>29</v>
      </c>
      <c r="F36" s="18">
        <f t="shared" si="3"/>
        <v>3105758.299096744</v>
      </c>
      <c r="G36" s="18">
        <f t="shared" si="1"/>
        <v>360000.00000000029</v>
      </c>
      <c r="H36" s="14"/>
      <c r="I36" s="14"/>
      <c r="J36" s="14"/>
      <c r="K36" s="14"/>
      <c r="L36" s="14"/>
      <c r="M36" s="14"/>
      <c r="N36" s="14"/>
    </row>
    <row r="37" spans="1:14">
      <c r="A37" s="21"/>
      <c r="B37" s="22"/>
      <c r="C37" s="9"/>
      <c r="D37" s="10"/>
      <c r="E37" s="23">
        <f t="shared" si="2"/>
        <v>30</v>
      </c>
      <c r="F37" s="18">
        <f t="shared" si="3"/>
        <v>3354218.963024484</v>
      </c>
      <c r="G37" s="18">
        <f t="shared" si="1"/>
        <v>360000.00000000029</v>
      </c>
      <c r="H37" s="14"/>
      <c r="I37" s="14"/>
      <c r="J37" s="14"/>
      <c r="K37" s="14"/>
      <c r="L37" s="14"/>
      <c r="M37" s="14"/>
      <c r="N37" s="14"/>
    </row>
    <row r="38" spans="1:14">
      <c r="A38" s="21"/>
      <c r="B38" s="22"/>
      <c r="C38" s="9"/>
      <c r="D38" s="10"/>
      <c r="E38" s="10"/>
      <c r="F38" s="11"/>
      <c r="G38" s="11"/>
      <c r="H38" s="14"/>
      <c r="I38" s="14"/>
      <c r="J38" s="14"/>
      <c r="K38" s="14"/>
      <c r="L38" s="14"/>
      <c r="M38" s="14"/>
      <c r="N38" s="14"/>
    </row>
    <row r="39" spans="1:14">
      <c r="A39" s="21"/>
      <c r="B39" s="22"/>
      <c r="C39" s="9"/>
      <c r="D39" s="10"/>
      <c r="E39" s="10"/>
      <c r="F39" s="11"/>
      <c r="G39" s="11"/>
      <c r="H39" s="14"/>
      <c r="I39" s="14"/>
      <c r="J39" s="14"/>
      <c r="K39" s="14"/>
      <c r="L39" s="14"/>
      <c r="M39" s="14"/>
      <c r="N39" s="14"/>
    </row>
    <row r="40" spans="1:14">
      <c r="A40" s="21"/>
      <c r="B40" s="22"/>
      <c r="C40" s="9"/>
      <c r="D40" s="10"/>
      <c r="E40" s="10"/>
      <c r="F40" s="11"/>
      <c r="G40" s="11"/>
      <c r="H40" s="14"/>
      <c r="I40" s="14"/>
      <c r="J40" s="14"/>
      <c r="K40" s="14"/>
      <c r="L40" s="14"/>
      <c r="M40" s="14"/>
      <c r="N40" s="14"/>
    </row>
    <row r="41" spans="1:14">
      <c r="A41" s="21"/>
      <c r="B41" s="22"/>
      <c r="C41" s="9"/>
      <c r="D41" s="10"/>
      <c r="E41" s="10"/>
      <c r="F41" s="11"/>
      <c r="G41" s="11"/>
      <c r="H41" s="14"/>
      <c r="I41" s="14"/>
      <c r="J41" s="14"/>
      <c r="K41" s="14"/>
      <c r="L41" s="14"/>
      <c r="M41" s="14"/>
      <c r="N41" s="14"/>
    </row>
    <row r="42" spans="1:14">
      <c r="A42" s="21"/>
      <c r="B42" s="22"/>
      <c r="C42" s="9"/>
      <c r="D42" s="10"/>
      <c r="E42" s="10"/>
      <c r="F42" s="11"/>
      <c r="G42" s="11"/>
      <c r="H42" s="14"/>
      <c r="I42" s="14"/>
      <c r="J42" s="14"/>
      <c r="K42" s="14"/>
      <c r="L42" s="14"/>
      <c r="M42" s="14"/>
      <c r="N42" s="14"/>
    </row>
    <row r="43" spans="1:14">
      <c r="A43" s="21"/>
      <c r="B43" s="22"/>
      <c r="C43" s="9"/>
      <c r="D43" s="10"/>
      <c r="E43" s="10"/>
      <c r="F43" s="11"/>
      <c r="G43" s="11"/>
      <c r="H43" s="14"/>
      <c r="I43" s="14"/>
      <c r="J43" s="14"/>
      <c r="K43" s="14"/>
      <c r="L43" s="14"/>
      <c r="M43" s="14"/>
      <c r="N43" s="14"/>
    </row>
    <row r="44" spans="1:14">
      <c r="A44" s="21"/>
      <c r="B44" s="22"/>
      <c r="C44" s="9"/>
      <c r="D44" s="10"/>
      <c r="E44" s="10"/>
      <c r="F44" s="11"/>
      <c r="G44" s="11"/>
      <c r="H44" s="14"/>
      <c r="I44" s="14"/>
      <c r="J44" s="14"/>
      <c r="K44" s="14"/>
      <c r="L44" s="14"/>
      <c r="M44" s="14"/>
      <c r="N44" s="14"/>
    </row>
    <row r="45" spans="1:14">
      <c r="A45" s="21"/>
      <c r="B45" s="22"/>
      <c r="C45" s="9"/>
      <c r="D45" s="10"/>
      <c r="E45" s="10"/>
      <c r="F45" s="11"/>
      <c r="G45" s="11"/>
      <c r="H45" s="14"/>
      <c r="I45" s="14"/>
      <c r="J45" s="14"/>
      <c r="K45" s="14"/>
      <c r="L45" s="14"/>
      <c r="M45" s="14"/>
      <c r="N45" s="14"/>
    </row>
    <row r="46" spans="1:14">
      <c r="A46" s="21"/>
      <c r="B46" s="22"/>
      <c r="C46" s="9"/>
      <c r="D46" s="10"/>
      <c r="E46" s="10"/>
      <c r="F46" s="11"/>
      <c r="G46" s="11"/>
      <c r="H46" s="14"/>
      <c r="I46" s="14"/>
      <c r="J46" s="14"/>
      <c r="K46" s="14"/>
      <c r="L46" s="14"/>
      <c r="M46" s="14"/>
      <c r="N46" s="14"/>
    </row>
    <row r="47" spans="1:14">
      <c r="A47" s="21"/>
      <c r="B47" s="22"/>
      <c r="C47" s="9"/>
      <c r="D47" s="10"/>
      <c r="E47" s="10"/>
      <c r="F47" s="11"/>
      <c r="G47" s="11"/>
      <c r="H47" s="14"/>
      <c r="I47" s="14"/>
      <c r="J47" s="14"/>
      <c r="K47" s="14"/>
      <c r="L47" s="14"/>
      <c r="M47" s="14"/>
      <c r="N47" s="14"/>
    </row>
    <row r="48" spans="1:14">
      <c r="A48" s="21"/>
      <c r="B48" s="22"/>
      <c r="C48" s="9"/>
      <c r="D48" s="10"/>
      <c r="E48" s="10"/>
      <c r="F48" s="11"/>
      <c r="G48" s="11"/>
      <c r="H48" s="14"/>
      <c r="I48" s="14"/>
      <c r="J48" s="14"/>
      <c r="K48" s="14"/>
      <c r="L48" s="14"/>
      <c r="M48" s="14"/>
      <c r="N48" s="14"/>
    </row>
    <row r="49" spans="1:14">
      <c r="A49" s="21"/>
      <c r="B49" s="22"/>
      <c r="C49" s="9"/>
      <c r="D49" s="10"/>
      <c r="E49" s="10"/>
      <c r="F49" s="11"/>
      <c r="G49" s="11"/>
      <c r="H49" s="14"/>
      <c r="I49" s="14"/>
      <c r="J49" s="14"/>
      <c r="K49" s="14"/>
      <c r="L49" s="14"/>
      <c r="M49" s="14"/>
      <c r="N49" s="14"/>
    </row>
    <row r="50" spans="1:14">
      <c r="A50" s="21"/>
      <c r="B50" s="22"/>
      <c r="C50" s="9"/>
      <c r="D50" s="10"/>
      <c r="E50" s="10"/>
      <c r="F50" s="11"/>
      <c r="G50" s="11"/>
      <c r="H50" s="14"/>
      <c r="I50" s="14"/>
      <c r="J50" s="14"/>
      <c r="K50" s="14"/>
      <c r="L50" s="14"/>
      <c r="M50" s="14"/>
      <c r="N50" s="14"/>
    </row>
    <row r="51" spans="1:14">
      <c r="A51" s="21"/>
      <c r="B51" s="22"/>
      <c r="C51" s="9"/>
      <c r="D51" s="10"/>
      <c r="E51" s="10"/>
      <c r="F51" s="11"/>
      <c r="G51" s="11"/>
      <c r="H51" s="14"/>
      <c r="I51" s="14"/>
      <c r="J51" s="14"/>
      <c r="K51" s="14"/>
      <c r="L51" s="14"/>
      <c r="M51" s="14"/>
      <c r="N51" s="14"/>
    </row>
    <row r="52" spans="1:14">
      <c r="C52" s="9"/>
      <c r="D52" s="10"/>
      <c r="E52" s="10"/>
      <c r="F52" s="11"/>
      <c r="G52" s="11"/>
      <c r="H52" s="14"/>
      <c r="I52" s="14"/>
      <c r="J52" s="14"/>
      <c r="K52" s="14"/>
      <c r="L52" s="14"/>
      <c r="M52" s="14"/>
      <c r="N52" s="14"/>
    </row>
    <row r="53" spans="1:14">
      <c r="C53" s="9"/>
      <c r="D53" s="10"/>
      <c r="E53" s="10"/>
      <c r="F53" s="11"/>
      <c r="G53" s="11"/>
      <c r="H53" s="14"/>
      <c r="I53" s="14"/>
      <c r="J53" s="14"/>
      <c r="K53" s="14"/>
      <c r="L53" s="14"/>
      <c r="M53" s="14"/>
      <c r="N53" s="14"/>
    </row>
    <row r="54" spans="1:14">
      <c r="E54" s="10"/>
      <c r="F54" s="11"/>
      <c r="G54" s="11"/>
      <c r="H54" s="14"/>
      <c r="J54" s="14"/>
      <c r="K54" s="14"/>
      <c r="L54" s="14"/>
      <c r="M54" s="14"/>
      <c r="N54" s="14"/>
    </row>
    <row r="55" spans="1:14">
      <c r="J55" s="14"/>
      <c r="K55" s="14"/>
      <c r="L55" s="14"/>
      <c r="M55" s="14"/>
      <c r="N55" s="14"/>
    </row>
    <row r="56" spans="1:14">
      <c r="J56" s="14"/>
      <c r="K56" s="14"/>
      <c r="L56" s="14"/>
      <c r="M56" s="14"/>
      <c r="N56" s="14"/>
    </row>
    <row r="57" spans="1:14" ht="14.4" hidden="1" customHeight="1">
      <c r="A57" s="4" t="s">
        <v>0</v>
      </c>
      <c r="J57" s="14"/>
      <c r="K57" s="14"/>
      <c r="L57" s="14"/>
      <c r="M57" s="14"/>
      <c r="N57" s="14"/>
    </row>
    <row r="58" spans="1:14" ht="14.4" hidden="1" customHeight="1">
      <c r="A58" s="4" t="s">
        <v>1</v>
      </c>
      <c r="J58" s="14"/>
      <c r="K58" s="14"/>
      <c r="L58" s="14"/>
      <c r="M58" s="14"/>
      <c r="N58" s="14"/>
    </row>
    <row r="59" spans="1:14">
      <c r="J59" s="14"/>
      <c r="K59" s="14"/>
      <c r="L59" s="14"/>
      <c r="M59" s="14"/>
      <c r="N59" s="14"/>
    </row>
    <row r="60" spans="1:14">
      <c r="J60" s="14"/>
      <c r="K60" s="14"/>
      <c r="L60" s="14"/>
      <c r="M60" s="14"/>
      <c r="N60" s="14"/>
    </row>
    <row r="61" spans="1:14">
      <c r="J61" s="14"/>
      <c r="K61" s="14"/>
      <c r="L61" s="14"/>
      <c r="M61" s="14"/>
      <c r="N61" s="14"/>
    </row>
    <row r="62" spans="1:14">
      <c r="J62" s="14"/>
      <c r="K62" s="14"/>
      <c r="L62" s="14"/>
      <c r="M62" s="14"/>
      <c r="N62" s="14"/>
    </row>
    <row r="63" spans="1:14">
      <c r="J63" s="14"/>
      <c r="K63" s="14"/>
      <c r="L63" s="14"/>
      <c r="M63" s="14"/>
      <c r="N63" s="14"/>
    </row>
    <row r="64" spans="1:14">
      <c r="J64" s="14"/>
      <c r="K64" s="14"/>
      <c r="L64" s="14"/>
      <c r="M64" s="14"/>
      <c r="N64" s="14"/>
    </row>
    <row r="65" spans="10:14">
      <c r="J65" s="14"/>
      <c r="K65" s="14"/>
      <c r="L65" s="14"/>
      <c r="M65" s="14"/>
      <c r="N65" s="14"/>
    </row>
    <row r="66" spans="10:14">
      <c r="J66" s="14"/>
      <c r="K66" s="14"/>
      <c r="L66" s="14"/>
      <c r="M66" s="14"/>
      <c r="N66" s="14"/>
    </row>
    <row r="67" spans="10:14">
      <c r="J67" s="14"/>
      <c r="K67" s="14"/>
      <c r="L67" s="14"/>
      <c r="M67" s="14"/>
      <c r="N67" s="14"/>
    </row>
    <row r="68" spans="10:14">
      <c r="J68" s="14"/>
      <c r="K68" s="14"/>
      <c r="L68" s="14"/>
      <c r="M68" s="14"/>
      <c r="N68" s="14"/>
    </row>
    <row r="69" spans="10:14">
      <c r="J69" s="14"/>
      <c r="K69" s="14"/>
      <c r="L69" s="14"/>
      <c r="M69" s="14"/>
      <c r="N69" s="14"/>
    </row>
    <row r="70" spans="10:14">
      <c r="J70" s="14"/>
      <c r="K70" s="14"/>
      <c r="L70" s="14"/>
      <c r="M70" s="14"/>
      <c r="N70" s="14"/>
    </row>
    <row r="71" spans="10:14">
      <c r="J71" s="14"/>
      <c r="K71" s="14"/>
      <c r="L71" s="14"/>
      <c r="M71" s="14"/>
      <c r="N71" s="14"/>
    </row>
    <row r="72" spans="10:14">
      <c r="J72" s="14"/>
      <c r="K72" s="14"/>
      <c r="L72" s="14"/>
      <c r="M72" s="14"/>
      <c r="N72" s="14"/>
    </row>
    <row r="73" spans="10:14">
      <c r="J73" s="14"/>
      <c r="K73" s="14"/>
      <c r="L73" s="14"/>
      <c r="M73" s="14"/>
      <c r="N73" s="14"/>
    </row>
    <row r="74" spans="10:14">
      <c r="J74" s="14"/>
      <c r="K74" s="14"/>
      <c r="L74" s="14"/>
      <c r="M74" s="14"/>
      <c r="N74" s="14"/>
    </row>
    <row r="75" spans="10:14">
      <c r="J75" s="14"/>
      <c r="K75" s="14"/>
      <c r="L75" s="14"/>
      <c r="M75" s="14"/>
      <c r="N75" s="14"/>
    </row>
    <row r="76" spans="10:14">
      <c r="J76" s="14"/>
      <c r="K76" s="14"/>
      <c r="L76" s="14"/>
      <c r="M76" s="14"/>
      <c r="N76" s="14"/>
    </row>
    <row r="77" spans="10:14">
      <c r="J77" s="14"/>
      <c r="K77" s="14"/>
      <c r="L77" s="14"/>
      <c r="M77" s="14"/>
      <c r="N77" s="14"/>
    </row>
    <row r="78" spans="10:14">
      <c r="J78" s="14"/>
      <c r="K78" s="14"/>
      <c r="L78" s="14"/>
      <c r="M78" s="14"/>
      <c r="N78" s="14"/>
    </row>
    <row r="79" spans="10:14">
      <c r="J79" s="14"/>
      <c r="K79" s="14"/>
      <c r="L79" s="14"/>
      <c r="M79" s="14"/>
      <c r="N79" s="14"/>
    </row>
    <row r="80" spans="10:14">
      <c r="J80" s="14"/>
      <c r="K80" s="14"/>
      <c r="L80" s="14"/>
      <c r="M80" s="14"/>
      <c r="N80" s="14"/>
    </row>
    <row r="81" spans="10:14">
      <c r="J81" s="14"/>
      <c r="K81" s="14"/>
      <c r="L81" s="14"/>
      <c r="M81" s="14"/>
      <c r="N81" s="14"/>
    </row>
    <row r="82" spans="10:14">
      <c r="J82" s="14"/>
      <c r="K82" s="14"/>
      <c r="L82" s="14"/>
      <c r="M82" s="14"/>
      <c r="N82" s="14"/>
    </row>
    <row r="83" spans="10:14">
      <c r="J83" s="14"/>
      <c r="K83" s="14"/>
      <c r="L83" s="14"/>
      <c r="M83" s="14"/>
      <c r="N83" s="14"/>
    </row>
    <row r="84" spans="10:14">
      <c r="J84" s="14"/>
      <c r="K84" s="14"/>
      <c r="L84" s="14"/>
      <c r="M84" s="14"/>
      <c r="N84" s="14"/>
    </row>
    <row r="85" spans="10:14">
      <c r="J85" s="14"/>
      <c r="K85" s="14"/>
      <c r="L85" s="14"/>
      <c r="M85" s="14"/>
      <c r="N85" s="14"/>
    </row>
    <row r="86" spans="10:14">
      <c r="J86" s="14"/>
      <c r="K86" s="14"/>
      <c r="L86" s="14"/>
      <c r="M86" s="14"/>
      <c r="N86" s="14"/>
    </row>
    <row r="87" spans="10:14">
      <c r="J87" s="14"/>
      <c r="K87" s="14"/>
      <c r="L87" s="14"/>
      <c r="M87" s="14"/>
      <c r="N87" s="14"/>
    </row>
    <row r="88" spans="10:14">
      <c r="J88" s="14"/>
      <c r="K88" s="14"/>
      <c r="L88" s="14"/>
      <c r="M88" s="14"/>
      <c r="N88" s="14"/>
    </row>
    <row r="89" spans="10:14">
      <c r="J89" s="14"/>
      <c r="K89" s="14"/>
      <c r="L89" s="14"/>
      <c r="M89" s="14"/>
      <c r="N89" s="14"/>
    </row>
    <row r="90" spans="10:14">
      <c r="J90" s="14"/>
      <c r="K90" s="14"/>
      <c r="L90" s="14"/>
      <c r="M90" s="14"/>
      <c r="N90" s="14"/>
    </row>
    <row r="91" spans="10:14">
      <c r="J91" s="14"/>
      <c r="K91" s="14"/>
      <c r="L91" s="14"/>
      <c r="M91" s="14"/>
      <c r="N91" s="14"/>
    </row>
    <row r="92" spans="10:14">
      <c r="J92" s="14"/>
      <c r="K92" s="14"/>
      <c r="L92" s="14"/>
      <c r="M92" s="14"/>
      <c r="N92" s="14"/>
    </row>
    <row r="93" spans="10:14">
      <c r="J93" s="14"/>
      <c r="K93" s="14"/>
      <c r="L93" s="14"/>
      <c r="M93" s="14"/>
      <c r="N93" s="14"/>
    </row>
    <row r="94" spans="10:14">
      <c r="J94" s="14"/>
      <c r="K94" s="14"/>
      <c r="L94" s="14"/>
      <c r="M94" s="14"/>
      <c r="N94" s="14"/>
    </row>
    <row r="95" spans="10:14">
      <c r="J95" s="14"/>
      <c r="K95" s="14"/>
      <c r="L95" s="14"/>
      <c r="M95" s="14"/>
      <c r="N95" s="14"/>
    </row>
    <row r="96" spans="10:14">
      <c r="J96" s="14"/>
      <c r="K96" s="14"/>
      <c r="L96" s="14"/>
      <c r="M96" s="14"/>
      <c r="N96" s="14"/>
    </row>
    <row r="97" spans="10:14">
      <c r="J97" s="14"/>
      <c r="K97" s="14"/>
      <c r="L97" s="14"/>
      <c r="M97" s="14"/>
      <c r="N97" s="14"/>
    </row>
    <row r="98" spans="10:14">
      <c r="J98" s="14"/>
      <c r="K98" s="14"/>
      <c r="L98" s="14"/>
      <c r="M98" s="14"/>
      <c r="N98" s="14"/>
    </row>
    <row r="99" spans="10:14">
      <c r="J99" s="14"/>
      <c r="K99" s="14"/>
      <c r="L99" s="14"/>
      <c r="M99" s="14"/>
      <c r="N99" s="14"/>
    </row>
    <row r="100" spans="10:14">
      <c r="J100" s="14"/>
      <c r="K100" s="14"/>
      <c r="L100" s="14"/>
      <c r="M100" s="14"/>
      <c r="N100" s="14"/>
    </row>
    <row r="101" spans="10:14">
      <c r="J101" s="14"/>
      <c r="K101" s="14"/>
      <c r="L101" s="14"/>
      <c r="M101" s="14"/>
      <c r="N101" s="14"/>
    </row>
    <row r="102" spans="10:14">
      <c r="J102" s="14"/>
      <c r="K102" s="14"/>
      <c r="L102" s="14"/>
      <c r="M102" s="14"/>
      <c r="N102" s="14"/>
    </row>
    <row r="103" spans="10:14">
      <c r="J103" s="14"/>
      <c r="K103" s="14"/>
      <c r="L103" s="14"/>
      <c r="M103" s="14"/>
      <c r="N103" s="14"/>
    </row>
    <row r="104" spans="10:14">
      <c r="J104" s="14"/>
      <c r="K104" s="14"/>
      <c r="L104" s="14"/>
      <c r="M104" s="14"/>
      <c r="N104" s="14"/>
    </row>
    <row r="105" spans="10:14">
      <c r="J105" s="14"/>
      <c r="K105" s="14"/>
      <c r="L105" s="14"/>
      <c r="M105" s="14"/>
      <c r="N105" s="14"/>
    </row>
    <row r="106" spans="10:14">
      <c r="J106" s="14"/>
      <c r="K106" s="14"/>
      <c r="L106" s="14"/>
      <c r="M106" s="14"/>
      <c r="N106" s="14"/>
    </row>
    <row r="107" spans="10:14">
      <c r="J107" s="14"/>
      <c r="K107" s="14"/>
      <c r="L107" s="14"/>
      <c r="M107" s="14"/>
      <c r="N107" s="14"/>
    </row>
    <row r="108" spans="10:14">
      <c r="J108" s="14"/>
      <c r="K108" s="14"/>
      <c r="L108" s="14"/>
      <c r="M108" s="14"/>
      <c r="N108" s="14"/>
    </row>
    <row r="109" spans="10:14">
      <c r="J109" s="14"/>
      <c r="K109" s="14"/>
      <c r="L109" s="14"/>
      <c r="M109" s="14"/>
      <c r="N109" s="14"/>
    </row>
    <row r="110" spans="10:14">
      <c r="J110" s="14"/>
      <c r="K110" s="14"/>
      <c r="L110" s="14"/>
      <c r="M110" s="14"/>
      <c r="N110" s="14"/>
    </row>
    <row r="111" spans="10:14">
      <c r="J111" s="14"/>
      <c r="K111" s="14"/>
      <c r="L111" s="14"/>
      <c r="M111" s="14"/>
      <c r="N111" s="14"/>
    </row>
    <row r="112" spans="10:14">
      <c r="J112" s="14"/>
      <c r="K112" s="14"/>
      <c r="L112" s="14"/>
      <c r="M112" s="14"/>
      <c r="N112" s="14"/>
    </row>
    <row r="113" spans="10:14">
      <c r="J113" s="14"/>
      <c r="K113" s="14"/>
      <c r="L113" s="14"/>
      <c r="M113" s="14"/>
      <c r="N113" s="14"/>
    </row>
    <row r="114" spans="10:14">
      <c r="J114" s="14"/>
      <c r="K114" s="14"/>
      <c r="L114" s="14"/>
      <c r="M114" s="14"/>
      <c r="N114" s="14"/>
    </row>
    <row r="115" spans="10:14">
      <c r="J115" s="14"/>
      <c r="K115" s="14"/>
      <c r="L115" s="14"/>
      <c r="M115" s="14"/>
      <c r="N115" s="14"/>
    </row>
    <row r="116" spans="10:14">
      <c r="J116" s="14"/>
      <c r="K116" s="14"/>
      <c r="L116" s="14"/>
      <c r="M116" s="14"/>
      <c r="N116" s="14"/>
    </row>
    <row r="117" spans="10:14">
      <c r="J117" s="14"/>
      <c r="K117" s="14"/>
      <c r="L117" s="14"/>
      <c r="M117" s="14"/>
      <c r="N117" s="14"/>
    </row>
    <row r="118" spans="10:14">
      <c r="J118" s="14"/>
      <c r="K118" s="14"/>
      <c r="L118" s="14"/>
      <c r="M118" s="14"/>
      <c r="N118" s="14"/>
    </row>
    <row r="119" spans="10:14">
      <c r="J119" s="14"/>
      <c r="K119" s="14"/>
      <c r="L119" s="14"/>
      <c r="M119" s="14"/>
      <c r="N119" s="14"/>
    </row>
    <row r="120" spans="10:14">
      <c r="J120" s="14"/>
      <c r="K120" s="14"/>
      <c r="L120" s="14"/>
      <c r="M120" s="14"/>
      <c r="N120" s="14"/>
    </row>
    <row r="121" spans="10:14">
      <c r="J121" s="14"/>
      <c r="K121" s="14"/>
      <c r="L121" s="14"/>
      <c r="M121" s="14"/>
      <c r="N121" s="14"/>
    </row>
    <row r="122" spans="10:14">
      <c r="J122" s="14"/>
      <c r="K122" s="14"/>
      <c r="L122" s="14"/>
      <c r="M122" s="14"/>
      <c r="N122" s="14"/>
    </row>
    <row r="123" spans="10:14">
      <c r="J123" s="14"/>
      <c r="K123" s="14"/>
      <c r="L123" s="14"/>
      <c r="M123" s="14"/>
      <c r="N123" s="14"/>
    </row>
    <row r="124" spans="10:14">
      <c r="J124" s="14"/>
      <c r="K124" s="14"/>
      <c r="L124" s="14"/>
      <c r="M124" s="14"/>
      <c r="N124" s="14"/>
    </row>
    <row r="125" spans="10:14">
      <c r="J125" s="14"/>
      <c r="K125" s="14"/>
      <c r="L125" s="14"/>
      <c r="M125" s="14"/>
      <c r="N125" s="14"/>
    </row>
    <row r="126" spans="10:14">
      <c r="J126" s="14"/>
      <c r="K126" s="14"/>
      <c r="L126" s="14"/>
      <c r="M126" s="14"/>
      <c r="N126" s="14"/>
    </row>
    <row r="127" spans="10:14">
      <c r="J127" s="14"/>
      <c r="K127" s="14"/>
      <c r="L127" s="14"/>
      <c r="M127" s="14"/>
      <c r="N127" s="14"/>
    </row>
    <row r="128" spans="10:14">
      <c r="J128" s="14"/>
      <c r="K128" s="14"/>
      <c r="L128" s="14"/>
      <c r="M128" s="14"/>
      <c r="N128" s="14"/>
    </row>
    <row r="129" spans="10:14">
      <c r="J129" s="14"/>
      <c r="K129" s="14"/>
      <c r="L129" s="14"/>
      <c r="M129" s="14"/>
      <c r="N129" s="14"/>
    </row>
    <row r="130" spans="10:14">
      <c r="J130" s="14"/>
      <c r="K130" s="14"/>
      <c r="L130" s="14"/>
      <c r="M130" s="14"/>
      <c r="N130" s="14"/>
    </row>
    <row r="131" spans="10:14">
      <c r="J131" s="14"/>
      <c r="K131" s="14"/>
      <c r="L131" s="14"/>
      <c r="M131" s="14"/>
      <c r="N131" s="14"/>
    </row>
    <row r="132" spans="10:14">
      <c r="J132" s="14"/>
      <c r="K132" s="14"/>
      <c r="L132" s="14"/>
      <c r="M132" s="14"/>
      <c r="N132" s="14"/>
    </row>
    <row r="133" spans="10:14">
      <c r="J133" s="14"/>
      <c r="K133" s="14"/>
      <c r="L133" s="14"/>
      <c r="M133" s="14"/>
      <c r="N133" s="14"/>
    </row>
    <row r="134" spans="10:14">
      <c r="J134" s="14"/>
      <c r="K134" s="14"/>
      <c r="L134" s="14"/>
      <c r="M134" s="14"/>
      <c r="N134" s="14"/>
    </row>
    <row r="135" spans="10:14">
      <c r="J135" s="14"/>
      <c r="K135" s="14"/>
      <c r="L135" s="14"/>
      <c r="M135" s="14"/>
      <c r="N135" s="14"/>
    </row>
    <row r="136" spans="10:14">
      <c r="J136" s="14"/>
      <c r="K136" s="14"/>
      <c r="L136" s="14"/>
      <c r="M136" s="14"/>
      <c r="N136" s="14"/>
    </row>
    <row r="137" spans="10:14">
      <c r="J137" s="14"/>
      <c r="K137" s="14"/>
      <c r="L137" s="14"/>
      <c r="M137" s="14"/>
      <c r="N137" s="14"/>
    </row>
    <row r="138" spans="10:14">
      <c r="J138" s="14"/>
      <c r="K138" s="14"/>
      <c r="L138" s="14"/>
      <c r="M138" s="14"/>
      <c r="N138" s="14"/>
    </row>
    <row r="139" spans="10:14">
      <c r="J139" s="14"/>
      <c r="K139" s="14"/>
      <c r="L139" s="14"/>
      <c r="M139" s="14"/>
      <c r="N139" s="14"/>
    </row>
    <row r="140" spans="10:14">
      <c r="J140" s="14"/>
      <c r="K140" s="14"/>
      <c r="L140" s="14"/>
      <c r="M140" s="14"/>
      <c r="N140" s="14"/>
    </row>
    <row r="141" spans="10:14">
      <c r="J141" s="14"/>
      <c r="K141" s="14"/>
      <c r="L141" s="14"/>
      <c r="M141" s="14"/>
      <c r="N141" s="14"/>
    </row>
    <row r="142" spans="10:14">
      <c r="J142" s="14"/>
      <c r="K142" s="14"/>
      <c r="L142" s="14"/>
      <c r="M142" s="14"/>
      <c r="N142" s="14"/>
    </row>
    <row r="143" spans="10:14">
      <c r="J143" s="14"/>
      <c r="K143" s="14"/>
      <c r="L143" s="14"/>
      <c r="M143" s="14"/>
      <c r="N143" s="14"/>
    </row>
    <row r="144" spans="10:14">
      <c r="J144" s="14"/>
      <c r="K144" s="14"/>
      <c r="L144" s="14"/>
      <c r="M144" s="14"/>
      <c r="N144" s="14"/>
    </row>
    <row r="145" spans="10:14">
      <c r="J145" s="14"/>
      <c r="K145" s="14"/>
      <c r="L145" s="14"/>
      <c r="M145" s="14"/>
      <c r="N145" s="14"/>
    </row>
  </sheetData>
  <mergeCells count="9">
    <mergeCell ref="H9:O9"/>
    <mergeCell ref="H10:O10"/>
    <mergeCell ref="H11:O11"/>
    <mergeCell ref="H12:O12"/>
    <mergeCell ref="D1:G1"/>
    <mergeCell ref="D2:G2"/>
    <mergeCell ref="D3:G3"/>
    <mergeCell ref="D4:G4"/>
    <mergeCell ref="H8:O8"/>
  </mergeCells>
  <dataValidations disablePrompts="1" count="1">
    <dataValidation type="list" allowBlank="1" showInputMessage="1" showErrorMessage="1" sqref="B11">
      <formula1>$A$57:$A$58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0+7 Buckets income ladder</vt:lpstr>
      <vt:lpstr>Single Bucket Income Ladder</vt:lpstr>
      <vt:lpstr>'0+7 Buckets income ladder'!b1r</vt:lpstr>
      <vt:lpstr>'0+7 Buckets income ladder'!b2r</vt:lpstr>
      <vt:lpstr>'0+7 Buckets income ladder'!b3r</vt:lpstr>
      <vt:lpstr>'0+7 Buckets income ladder'!b4r</vt:lpstr>
      <vt:lpstr>'0+7 Buckets income ladder'!b5r</vt:lpstr>
      <vt:lpstr>'0+7 Buckets income ladder'!b6r</vt:lpstr>
      <vt:lpstr>Choice</vt:lpstr>
      <vt:lpstr>'0+7 Buckets income ladder'!int</vt:lpstr>
      <vt:lpstr>int</vt:lpstr>
      <vt:lpstr>'0+7 Buckets income ladder'!int2b</vt:lpstr>
      <vt:lpstr>'0+7 Buckets income ladder'!int3b</vt:lpstr>
      <vt:lpstr>'0+7 Buckets income ladder'!int4b</vt:lpstr>
      <vt:lpstr>'0+7 Buckets income ladder'!int5b</vt:lpstr>
      <vt:lpstr>'0+7 Buckets income ladder'!int6b</vt:lpstr>
      <vt:lpstr>'0+7 Buckets income ladder'!int7b</vt:lpstr>
      <vt:lpstr>'0+7 Buckets income ladder'!k</vt:lpstr>
      <vt:lpstr>k</vt:lpstr>
      <vt:lpstr>'0+7 Buckets income ladder'!k2b</vt:lpstr>
      <vt:lpstr>'0+7 Buckets income ladder'!k3b</vt:lpstr>
      <vt:lpstr>'0+7 Buckets income ladder'!k4b</vt:lpstr>
      <vt:lpstr>'0+7 Buckets income ladder'!k5b</vt:lpstr>
      <vt:lpstr>'0+7 Buckets income ladder'!k6b</vt:lpstr>
      <vt:lpstr>'0+7 Buckets income ladder'!k7b</vt:lpstr>
      <vt:lpstr>'0+7 Buckets income ladder'!rinf</vt:lpstr>
      <vt:lpstr>rinf</vt:lpstr>
      <vt:lpstr>'0+7 Buckets income ladder'!time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2013-03-18T12:59:12Z</dcterms:created>
  <dcterms:modified xsi:type="dcterms:W3CDTF">2016-02-25T07:08:34Z</dcterms:modified>
</cp:coreProperties>
</file>