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codeName="ThisWorkbook" defaultThemeVersion="124226"/>
  <bookViews>
    <workbookView xWindow="384" yWindow="84" windowWidth="9540" windowHeight="6072" tabRatio="687" activeTab="1"/>
  </bookViews>
  <sheets>
    <sheet name="Calculated Data" sheetId="5" r:id="rId1"/>
    <sheet name="calculation (new)" sheetId="7" r:id="rId2"/>
    <sheet name="Raw Data" sheetId="2" r:id="rId3"/>
    <sheet name="calculation (old)" sheetId="3" r:id="rId4"/>
    <sheet name="backup" sheetId="6" r:id="rId5"/>
  </sheets>
  <definedNames>
    <definedName name="ndi" localSheetId="1">#REF!</definedName>
    <definedName name="ndi">#REF!</definedName>
  </definedNames>
  <calcPr calcId="124519"/>
</workbook>
</file>

<file path=xl/calcChain.xml><?xml version="1.0" encoding="utf-8"?>
<calcChain xmlns="http://schemas.openxmlformats.org/spreadsheetml/2006/main">
  <c r="C260" i="7"/>
  <c r="F259"/>
  <c r="A260"/>
  <c r="D260"/>
  <c r="H260"/>
  <c r="K260"/>
  <c r="N259"/>
  <c r="M259"/>
  <c r="G259"/>
  <c r="J257"/>
  <c r="J256"/>
  <c r="C257"/>
  <c r="C256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2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F10" s="1"/>
  <c r="C9"/>
  <c r="C8"/>
  <c r="F8" s="1"/>
  <c r="C7"/>
  <c r="C6"/>
  <c r="C5"/>
  <c r="C4"/>
  <c r="C3"/>
  <c r="C2"/>
  <c r="F2" s="1"/>
  <c r="E256"/>
  <c r="N256"/>
  <c r="M256"/>
  <c r="L256"/>
  <c r="G256"/>
  <c r="F256"/>
  <c r="Q256" s="1"/>
  <c r="S256" s="1"/>
  <c r="L252"/>
  <c r="N252"/>
  <c r="M252"/>
  <c r="G252"/>
  <c r="F252"/>
  <c r="Q252" s="1"/>
  <c r="S252" s="1"/>
  <c r="E252"/>
  <c r="E250"/>
  <c r="P250" s="1"/>
  <c r="N250"/>
  <c r="M250"/>
  <c r="L250"/>
  <c r="G250"/>
  <c r="F250"/>
  <c r="L248"/>
  <c r="N248"/>
  <c r="M248"/>
  <c r="G248"/>
  <c r="F248"/>
  <c r="Q248" s="1"/>
  <c r="S248" s="1"/>
  <c r="E248"/>
  <c r="E246"/>
  <c r="P246" s="1"/>
  <c r="N246"/>
  <c r="M246"/>
  <c r="L246"/>
  <c r="G246"/>
  <c r="F246"/>
  <c r="L244"/>
  <c r="N244"/>
  <c r="M244"/>
  <c r="G244"/>
  <c r="F244"/>
  <c r="Q244" s="1"/>
  <c r="S244" s="1"/>
  <c r="E244"/>
  <c r="E242"/>
  <c r="P242" s="1"/>
  <c r="N242"/>
  <c r="M242"/>
  <c r="L242"/>
  <c r="G242"/>
  <c r="F242"/>
  <c r="L240"/>
  <c r="N240"/>
  <c r="M240"/>
  <c r="G240"/>
  <c r="F240"/>
  <c r="Q240" s="1"/>
  <c r="S240" s="1"/>
  <c r="E240"/>
  <c r="E238"/>
  <c r="P238" s="1"/>
  <c r="N238"/>
  <c r="M238"/>
  <c r="L238"/>
  <c r="G238"/>
  <c r="F238"/>
  <c r="L236"/>
  <c r="N236"/>
  <c r="M236"/>
  <c r="G236"/>
  <c r="F236"/>
  <c r="Q236" s="1"/>
  <c r="S236" s="1"/>
  <c r="E236"/>
  <c r="E234"/>
  <c r="P234" s="1"/>
  <c r="N234"/>
  <c r="M234"/>
  <c r="L234"/>
  <c r="G234"/>
  <c r="F234"/>
  <c r="L232"/>
  <c r="N232"/>
  <c r="M232"/>
  <c r="G232"/>
  <c r="F232"/>
  <c r="Q232" s="1"/>
  <c r="S232" s="1"/>
  <c r="E232"/>
  <c r="E230"/>
  <c r="P230" s="1"/>
  <c r="N230"/>
  <c r="M230"/>
  <c r="L230"/>
  <c r="G230"/>
  <c r="F230"/>
  <c r="L228"/>
  <c r="N228"/>
  <c r="M228"/>
  <c r="G228"/>
  <c r="F228"/>
  <c r="Q228" s="1"/>
  <c r="S228" s="1"/>
  <c r="E228"/>
  <c r="E226"/>
  <c r="P226" s="1"/>
  <c r="N226"/>
  <c r="M226"/>
  <c r="L226"/>
  <c r="G226"/>
  <c r="F226"/>
  <c r="L224"/>
  <c r="N224"/>
  <c r="M224"/>
  <c r="G224"/>
  <c r="F224"/>
  <c r="Q224" s="1"/>
  <c r="S224" s="1"/>
  <c r="E224"/>
  <c r="E222"/>
  <c r="P222" s="1"/>
  <c r="N222"/>
  <c r="M222"/>
  <c r="L222"/>
  <c r="G222"/>
  <c r="F222"/>
  <c r="L220"/>
  <c r="N220"/>
  <c r="M220"/>
  <c r="G220"/>
  <c r="F220"/>
  <c r="Q220" s="1"/>
  <c r="S220" s="1"/>
  <c r="E220"/>
  <c r="E218"/>
  <c r="P218" s="1"/>
  <c r="N218"/>
  <c r="M218"/>
  <c r="L218"/>
  <c r="G218"/>
  <c r="F218"/>
  <c r="L216"/>
  <c r="N216"/>
  <c r="M216"/>
  <c r="G216"/>
  <c r="F216"/>
  <c r="Q216" s="1"/>
  <c r="S216" s="1"/>
  <c r="E216"/>
  <c r="E214"/>
  <c r="P214" s="1"/>
  <c r="N214"/>
  <c r="M214"/>
  <c r="L214"/>
  <c r="G214"/>
  <c r="F214"/>
  <c r="L212"/>
  <c r="N212"/>
  <c r="M212"/>
  <c r="G212"/>
  <c r="F212"/>
  <c r="Q212" s="1"/>
  <c r="S212" s="1"/>
  <c r="E212"/>
  <c r="E210"/>
  <c r="P210" s="1"/>
  <c r="N210"/>
  <c r="M210"/>
  <c r="L210"/>
  <c r="G210"/>
  <c r="F210"/>
  <c r="L208"/>
  <c r="N208"/>
  <c r="M208"/>
  <c r="G208"/>
  <c r="F208"/>
  <c r="Q208" s="1"/>
  <c r="S208" s="1"/>
  <c r="E208"/>
  <c r="E206"/>
  <c r="P206" s="1"/>
  <c r="N206"/>
  <c r="M206"/>
  <c r="L206"/>
  <c r="G206"/>
  <c r="F206"/>
  <c r="L204"/>
  <c r="N204"/>
  <c r="M204"/>
  <c r="G204"/>
  <c r="F204"/>
  <c r="Q204" s="1"/>
  <c r="S204" s="1"/>
  <c r="E204"/>
  <c r="E202"/>
  <c r="P202" s="1"/>
  <c r="N202"/>
  <c r="M202"/>
  <c r="L202"/>
  <c r="G202"/>
  <c r="F202"/>
  <c r="L200"/>
  <c r="N200"/>
  <c r="M200"/>
  <c r="G200"/>
  <c r="F200"/>
  <c r="Q200" s="1"/>
  <c r="S200" s="1"/>
  <c r="E200"/>
  <c r="N198"/>
  <c r="M198"/>
  <c r="L198"/>
  <c r="G198"/>
  <c r="F198"/>
  <c r="Q198" s="1"/>
  <c r="S198" s="1"/>
  <c r="E198"/>
  <c r="N196"/>
  <c r="M196"/>
  <c r="L196"/>
  <c r="G196"/>
  <c r="F196"/>
  <c r="Q196" s="1"/>
  <c r="S196" s="1"/>
  <c r="E196"/>
  <c r="N194"/>
  <c r="M194"/>
  <c r="L194"/>
  <c r="G194"/>
  <c r="F194"/>
  <c r="Q194" s="1"/>
  <c r="S194" s="1"/>
  <c r="E194"/>
  <c r="N192"/>
  <c r="M192"/>
  <c r="L192"/>
  <c r="G192"/>
  <c r="F192"/>
  <c r="Q192" s="1"/>
  <c r="S192" s="1"/>
  <c r="E192"/>
  <c r="N190"/>
  <c r="M190"/>
  <c r="L190"/>
  <c r="G190"/>
  <c r="F190"/>
  <c r="Q190" s="1"/>
  <c r="S190" s="1"/>
  <c r="E190"/>
  <c r="N188"/>
  <c r="M188"/>
  <c r="L188"/>
  <c r="G188"/>
  <c r="F188"/>
  <c r="Q188" s="1"/>
  <c r="S188" s="1"/>
  <c r="E188"/>
  <c r="N186"/>
  <c r="M186"/>
  <c r="L186"/>
  <c r="G186"/>
  <c r="F186"/>
  <c r="Q186" s="1"/>
  <c r="S186" s="1"/>
  <c r="E186"/>
  <c r="N184"/>
  <c r="M184"/>
  <c r="L184"/>
  <c r="G184"/>
  <c r="F184"/>
  <c r="Q184" s="1"/>
  <c r="S184" s="1"/>
  <c r="E184"/>
  <c r="N182"/>
  <c r="M182"/>
  <c r="L182"/>
  <c r="G182"/>
  <c r="F182"/>
  <c r="Q182" s="1"/>
  <c r="S182" s="1"/>
  <c r="E182"/>
  <c r="N180"/>
  <c r="M180"/>
  <c r="L180"/>
  <c r="G180"/>
  <c r="F180"/>
  <c r="Q180" s="1"/>
  <c r="S180" s="1"/>
  <c r="E180"/>
  <c r="N178"/>
  <c r="M178"/>
  <c r="L178"/>
  <c r="G178"/>
  <c r="F178"/>
  <c r="Q178" s="1"/>
  <c r="S178" s="1"/>
  <c r="E178"/>
  <c r="N176"/>
  <c r="M176"/>
  <c r="L176"/>
  <c r="G176"/>
  <c r="F176"/>
  <c r="Q176" s="1"/>
  <c r="S176" s="1"/>
  <c r="E176"/>
  <c r="N174"/>
  <c r="M174"/>
  <c r="L174"/>
  <c r="G174"/>
  <c r="F174"/>
  <c r="Q174" s="1"/>
  <c r="S174" s="1"/>
  <c r="E174"/>
  <c r="N172"/>
  <c r="M172"/>
  <c r="L172"/>
  <c r="G172"/>
  <c r="F172"/>
  <c r="Q172" s="1"/>
  <c r="S172" s="1"/>
  <c r="E172"/>
  <c r="N170"/>
  <c r="M170"/>
  <c r="L170"/>
  <c r="G170"/>
  <c r="F170"/>
  <c r="Q170" s="1"/>
  <c r="S170" s="1"/>
  <c r="E170"/>
  <c r="N168"/>
  <c r="M168"/>
  <c r="L168"/>
  <c r="G168"/>
  <c r="F168"/>
  <c r="Q168" s="1"/>
  <c r="S168" s="1"/>
  <c r="E168"/>
  <c r="N166"/>
  <c r="M166"/>
  <c r="L166"/>
  <c r="G166"/>
  <c r="F166"/>
  <c r="Q166" s="1"/>
  <c r="S166" s="1"/>
  <c r="E166"/>
  <c r="N164"/>
  <c r="M164"/>
  <c r="L164"/>
  <c r="G164"/>
  <c r="F164"/>
  <c r="Q164" s="1"/>
  <c r="S164" s="1"/>
  <c r="E164"/>
  <c r="N162"/>
  <c r="M162"/>
  <c r="L162"/>
  <c r="G162"/>
  <c r="F162"/>
  <c r="Q162" s="1"/>
  <c r="S162" s="1"/>
  <c r="E162"/>
  <c r="N160"/>
  <c r="M160"/>
  <c r="L160"/>
  <c r="G160"/>
  <c r="F160"/>
  <c r="Q160" s="1"/>
  <c r="S160" s="1"/>
  <c r="E160"/>
  <c r="N158"/>
  <c r="M158"/>
  <c r="L158"/>
  <c r="G158"/>
  <c r="F158"/>
  <c r="Q158" s="1"/>
  <c r="S158" s="1"/>
  <c r="E158"/>
  <c r="N156"/>
  <c r="M156"/>
  <c r="L156"/>
  <c r="G156"/>
  <c r="F156"/>
  <c r="Q156" s="1"/>
  <c r="S156" s="1"/>
  <c r="E156"/>
  <c r="N154"/>
  <c r="M154"/>
  <c r="L154"/>
  <c r="G154"/>
  <c r="F154"/>
  <c r="Q154" s="1"/>
  <c r="S154" s="1"/>
  <c r="E154"/>
  <c r="N152"/>
  <c r="M152"/>
  <c r="L152"/>
  <c r="G152"/>
  <c r="F152"/>
  <c r="Q152" s="1"/>
  <c r="S152" s="1"/>
  <c r="E152"/>
  <c r="N150"/>
  <c r="M150"/>
  <c r="L150"/>
  <c r="G150"/>
  <c r="F150"/>
  <c r="Q150" s="1"/>
  <c r="S150" s="1"/>
  <c r="E150"/>
  <c r="N148"/>
  <c r="M148"/>
  <c r="L148"/>
  <c r="G148"/>
  <c r="F148"/>
  <c r="Q148" s="1"/>
  <c r="S148" s="1"/>
  <c r="E148"/>
  <c r="N146"/>
  <c r="M146"/>
  <c r="L146"/>
  <c r="G146"/>
  <c r="F146"/>
  <c r="Q146" s="1"/>
  <c r="S146" s="1"/>
  <c r="E146"/>
  <c r="N144"/>
  <c r="M144"/>
  <c r="L144"/>
  <c r="G144"/>
  <c r="F144"/>
  <c r="Q144" s="1"/>
  <c r="S144" s="1"/>
  <c r="E144"/>
  <c r="N142"/>
  <c r="M142"/>
  <c r="L142"/>
  <c r="G142"/>
  <c r="F142"/>
  <c r="Q142" s="1"/>
  <c r="S142" s="1"/>
  <c r="E142"/>
  <c r="N140"/>
  <c r="M140"/>
  <c r="L140"/>
  <c r="G140"/>
  <c r="F140"/>
  <c r="Q140" s="1"/>
  <c r="S140" s="1"/>
  <c r="E140"/>
  <c r="N138"/>
  <c r="M138"/>
  <c r="L138"/>
  <c r="G138"/>
  <c r="F138"/>
  <c r="Q138" s="1"/>
  <c r="S138" s="1"/>
  <c r="E138"/>
  <c r="N136"/>
  <c r="M136"/>
  <c r="L136"/>
  <c r="G136"/>
  <c r="F136"/>
  <c r="Q136" s="1"/>
  <c r="S136" s="1"/>
  <c r="E136"/>
  <c r="N134"/>
  <c r="M134"/>
  <c r="L134"/>
  <c r="G134"/>
  <c r="F134"/>
  <c r="Q134" s="1"/>
  <c r="S134" s="1"/>
  <c r="E134"/>
  <c r="N132"/>
  <c r="M132"/>
  <c r="L132"/>
  <c r="G132"/>
  <c r="F132"/>
  <c r="Q132" s="1"/>
  <c r="S132" s="1"/>
  <c r="E132"/>
  <c r="N130"/>
  <c r="M130"/>
  <c r="L130"/>
  <c r="G130"/>
  <c r="F130"/>
  <c r="Q130" s="1"/>
  <c r="S130" s="1"/>
  <c r="E130"/>
  <c r="N128"/>
  <c r="M128"/>
  <c r="L128"/>
  <c r="G128"/>
  <c r="F128"/>
  <c r="Q128" s="1"/>
  <c r="S128" s="1"/>
  <c r="E128"/>
  <c r="N126"/>
  <c r="M126"/>
  <c r="L126"/>
  <c r="G126"/>
  <c r="F126"/>
  <c r="Q126" s="1"/>
  <c r="S126" s="1"/>
  <c r="E126"/>
  <c r="N124"/>
  <c r="M124"/>
  <c r="L124"/>
  <c r="G124"/>
  <c r="F124"/>
  <c r="Q124" s="1"/>
  <c r="S124" s="1"/>
  <c r="E124"/>
  <c r="N122"/>
  <c r="M122"/>
  <c r="L122"/>
  <c r="G122"/>
  <c r="F122"/>
  <c r="Q122" s="1"/>
  <c r="S122" s="1"/>
  <c r="E122"/>
  <c r="N120"/>
  <c r="M120"/>
  <c r="L120"/>
  <c r="G120"/>
  <c r="F120"/>
  <c r="Q120" s="1"/>
  <c r="S120" s="1"/>
  <c r="E120"/>
  <c r="N118"/>
  <c r="M118"/>
  <c r="L118"/>
  <c r="G118"/>
  <c r="F118"/>
  <c r="Q118" s="1"/>
  <c r="S118" s="1"/>
  <c r="E118"/>
  <c r="N116"/>
  <c r="M116"/>
  <c r="L116"/>
  <c r="G116"/>
  <c r="F116"/>
  <c r="Q116" s="1"/>
  <c r="S116" s="1"/>
  <c r="E116"/>
  <c r="N114"/>
  <c r="M114"/>
  <c r="L114"/>
  <c r="G114"/>
  <c r="F114"/>
  <c r="Q114" s="1"/>
  <c r="S114" s="1"/>
  <c r="E114"/>
  <c r="N112"/>
  <c r="M112"/>
  <c r="L112"/>
  <c r="G112"/>
  <c r="F112"/>
  <c r="Q112" s="1"/>
  <c r="S112" s="1"/>
  <c r="E112"/>
  <c r="N110"/>
  <c r="M110"/>
  <c r="L110"/>
  <c r="G110"/>
  <c r="F110"/>
  <c r="Q110" s="1"/>
  <c r="S110" s="1"/>
  <c r="E110"/>
  <c r="N108"/>
  <c r="M108"/>
  <c r="L108"/>
  <c r="G108"/>
  <c r="F108"/>
  <c r="Q108" s="1"/>
  <c r="S108" s="1"/>
  <c r="E108"/>
  <c r="N106"/>
  <c r="M106"/>
  <c r="L106"/>
  <c r="G106"/>
  <c r="F106"/>
  <c r="Q106" s="1"/>
  <c r="S106" s="1"/>
  <c r="E106"/>
  <c r="N104"/>
  <c r="M104"/>
  <c r="L104"/>
  <c r="G104"/>
  <c r="F104"/>
  <c r="Q104" s="1"/>
  <c r="S104" s="1"/>
  <c r="E104"/>
  <c r="N102"/>
  <c r="M102"/>
  <c r="L102"/>
  <c r="G102"/>
  <c r="F102"/>
  <c r="Q102" s="1"/>
  <c r="S102" s="1"/>
  <c r="E102"/>
  <c r="N100"/>
  <c r="M100"/>
  <c r="L100"/>
  <c r="G100"/>
  <c r="F100"/>
  <c r="Q100" s="1"/>
  <c r="S100" s="1"/>
  <c r="E100"/>
  <c r="N98"/>
  <c r="M98"/>
  <c r="L98"/>
  <c r="G98"/>
  <c r="F98"/>
  <c r="Q98" s="1"/>
  <c r="S98" s="1"/>
  <c r="E98"/>
  <c r="N96"/>
  <c r="M96"/>
  <c r="L96"/>
  <c r="G96"/>
  <c r="F96"/>
  <c r="Q96" s="1"/>
  <c r="S96" s="1"/>
  <c r="E96"/>
  <c r="N94"/>
  <c r="M94"/>
  <c r="L94"/>
  <c r="G94"/>
  <c r="F94"/>
  <c r="Q94" s="1"/>
  <c r="S94" s="1"/>
  <c r="E94"/>
  <c r="N92"/>
  <c r="M92"/>
  <c r="L92"/>
  <c r="G92"/>
  <c r="F92"/>
  <c r="Q92" s="1"/>
  <c r="S92" s="1"/>
  <c r="E92"/>
  <c r="N90"/>
  <c r="M90"/>
  <c r="L90"/>
  <c r="G90"/>
  <c r="F90"/>
  <c r="Q90" s="1"/>
  <c r="S90" s="1"/>
  <c r="E90"/>
  <c r="N88"/>
  <c r="M88"/>
  <c r="L88"/>
  <c r="G88"/>
  <c r="F88"/>
  <c r="Q88" s="1"/>
  <c r="S88" s="1"/>
  <c r="E88"/>
  <c r="N86"/>
  <c r="M86"/>
  <c r="L86"/>
  <c r="G86"/>
  <c r="F86"/>
  <c r="Q86" s="1"/>
  <c r="S86" s="1"/>
  <c r="E86"/>
  <c r="N84"/>
  <c r="M84"/>
  <c r="L84"/>
  <c r="G84"/>
  <c r="F84"/>
  <c r="Q84" s="1"/>
  <c r="S84" s="1"/>
  <c r="E84"/>
  <c r="N82"/>
  <c r="M82"/>
  <c r="L82"/>
  <c r="G82"/>
  <c r="F82"/>
  <c r="Q82" s="1"/>
  <c r="S82" s="1"/>
  <c r="E82"/>
  <c r="N80"/>
  <c r="M80"/>
  <c r="L80"/>
  <c r="G80"/>
  <c r="F80"/>
  <c r="Q80" s="1"/>
  <c r="S80" s="1"/>
  <c r="E80"/>
  <c r="N78"/>
  <c r="M78"/>
  <c r="L78"/>
  <c r="G78"/>
  <c r="F78"/>
  <c r="Q78" s="1"/>
  <c r="S78" s="1"/>
  <c r="E78"/>
  <c r="N76"/>
  <c r="M76"/>
  <c r="L76"/>
  <c r="G76"/>
  <c r="F76"/>
  <c r="Q76" s="1"/>
  <c r="S76" s="1"/>
  <c r="E76"/>
  <c r="N74"/>
  <c r="M74"/>
  <c r="L74"/>
  <c r="G74"/>
  <c r="F74"/>
  <c r="Q74" s="1"/>
  <c r="S74" s="1"/>
  <c r="E74"/>
  <c r="N72"/>
  <c r="M72"/>
  <c r="L72"/>
  <c r="G72"/>
  <c r="F72"/>
  <c r="Q72" s="1"/>
  <c r="S72" s="1"/>
  <c r="E72"/>
  <c r="N70"/>
  <c r="M70"/>
  <c r="L70"/>
  <c r="G70"/>
  <c r="F70"/>
  <c r="Q70" s="1"/>
  <c r="S70" s="1"/>
  <c r="E70"/>
  <c r="N68"/>
  <c r="M68"/>
  <c r="L68"/>
  <c r="G68"/>
  <c r="F68"/>
  <c r="Q68" s="1"/>
  <c r="S68" s="1"/>
  <c r="E68"/>
  <c r="N66"/>
  <c r="M66"/>
  <c r="L66"/>
  <c r="G66"/>
  <c r="F66"/>
  <c r="Q66" s="1"/>
  <c r="S66" s="1"/>
  <c r="E66"/>
  <c r="N64"/>
  <c r="M64"/>
  <c r="L64"/>
  <c r="G64"/>
  <c r="F64"/>
  <c r="Q64" s="1"/>
  <c r="S64" s="1"/>
  <c r="E64"/>
  <c r="N62"/>
  <c r="M62"/>
  <c r="L62"/>
  <c r="G62"/>
  <c r="F62"/>
  <c r="Q62" s="1"/>
  <c r="S62" s="1"/>
  <c r="E62"/>
  <c r="N60"/>
  <c r="M60"/>
  <c r="L60"/>
  <c r="G60"/>
  <c r="F60"/>
  <c r="Q60" s="1"/>
  <c r="S60" s="1"/>
  <c r="E60"/>
  <c r="N58"/>
  <c r="M58"/>
  <c r="L58"/>
  <c r="G58"/>
  <c r="F58"/>
  <c r="Q58" s="1"/>
  <c r="S58" s="1"/>
  <c r="E58"/>
  <c r="N56"/>
  <c r="M56"/>
  <c r="L56"/>
  <c r="G56"/>
  <c r="F56"/>
  <c r="Q56" s="1"/>
  <c r="S56" s="1"/>
  <c r="E56"/>
  <c r="N54"/>
  <c r="M54"/>
  <c r="L54"/>
  <c r="G54"/>
  <c r="F54"/>
  <c r="Q54" s="1"/>
  <c r="S54" s="1"/>
  <c r="E54"/>
  <c r="N52"/>
  <c r="M52"/>
  <c r="L52"/>
  <c r="G52"/>
  <c r="F52"/>
  <c r="Q52" s="1"/>
  <c r="S52" s="1"/>
  <c r="E52"/>
  <c r="N50"/>
  <c r="M50"/>
  <c r="L50"/>
  <c r="G50"/>
  <c r="F50"/>
  <c r="Q50" s="1"/>
  <c r="S50" s="1"/>
  <c r="E50"/>
  <c r="N48"/>
  <c r="M48"/>
  <c r="L48"/>
  <c r="G48"/>
  <c r="F48"/>
  <c r="Q48" s="1"/>
  <c r="S48" s="1"/>
  <c r="E48"/>
  <c r="N46"/>
  <c r="M46"/>
  <c r="L46"/>
  <c r="G46"/>
  <c r="F46"/>
  <c r="Q46" s="1"/>
  <c r="S46" s="1"/>
  <c r="E46"/>
  <c r="N44"/>
  <c r="M44"/>
  <c r="L44"/>
  <c r="G44"/>
  <c r="F44"/>
  <c r="Q44" s="1"/>
  <c r="S44" s="1"/>
  <c r="E44"/>
  <c r="N42"/>
  <c r="M42"/>
  <c r="L42"/>
  <c r="G42"/>
  <c r="F42"/>
  <c r="Q42" s="1"/>
  <c r="S42" s="1"/>
  <c r="E42"/>
  <c r="N40"/>
  <c r="M40"/>
  <c r="L40"/>
  <c r="G40"/>
  <c r="F40"/>
  <c r="Q40" s="1"/>
  <c r="S40" s="1"/>
  <c r="E40"/>
  <c r="N38"/>
  <c r="M38"/>
  <c r="L38"/>
  <c r="G38"/>
  <c r="F38"/>
  <c r="Q38" s="1"/>
  <c r="S38" s="1"/>
  <c r="E38"/>
  <c r="N36"/>
  <c r="M36"/>
  <c r="L36"/>
  <c r="G36"/>
  <c r="F36"/>
  <c r="Q36" s="1"/>
  <c r="S36" s="1"/>
  <c r="E36"/>
  <c r="N34"/>
  <c r="M34"/>
  <c r="L34"/>
  <c r="G34"/>
  <c r="F34"/>
  <c r="Q34" s="1"/>
  <c r="S34" s="1"/>
  <c r="E34"/>
  <c r="N32"/>
  <c r="M32"/>
  <c r="L32"/>
  <c r="G32"/>
  <c r="F32"/>
  <c r="Q32" s="1"/>
  <c r="S32" s="1"/>
  <c r="E32"/>
  <c r="N30"/>
  <c r="M30"/>
  <c r="L30"/>
  <c r="G30"/>
  <c r="F30"/>
  <c r="Q30" s="1"/>
  <c r="S30" s="1"/>
  <c r="E30"/>
  <c r="N28"/>
  <c r="M28"/>
  <c r="L28"/>
  <c r="G28"/>
  <c r="F28"/>
  <c r="Q28" s="1"/>
  <c r="S28" s="1"/>
  <c r="E28"/>
  <c r="N26"/>
  <c r="M26"/>
  <c r="L26"/>
  <c r="G26"/>
  <c r="F26"/>
  <c r="Q26" s="1"/>
  <c r="S26" s="1"/>
  <c r="E26"/>
  <c r="N24"/>
  <c r="M24"/>
  <c r="L24"/>
  <c r="G24"/>
  <c r="F24"/>
  <c r="Q24" s="1"/>
  <c r="S24" s="1"/>
  <c r="E24"/>
  <c r="N22"/>
  <c r="M22"/>
  <c r="L22"/>
  <c r="G22"/>
  <c r="F22"/>
  <c r="Q22" s="1"/>
  <c r="S22" s="1"/>
  <c r="E22"/>
  <c r="N20"/>
  <c r="M20"/>
  <c r="L20"/>
  <c r="G20"/>
  <c r="F20"/>
  <c r="Q20" s="1"/>
  <c r="S20" s="1"/>
  <c r="E20"/>
  <c r="N18"/>
  <c r="M18"/>
  <c r="L18"/>
  <c r="G18"/>
  <c r="F18"/>
  <c r="Q18" s="1"/>
  <c r="S18" s="1"/>
  <c r="E18"/>
  <c r="N16"/>
  <c r="M16"/>
  <c r="L16"/>
  <c r="G16"/>
  <c r="F16"/>
  <c r="Q16" s="1"/>
  <c r="S16" s="1"/>
  <c r="E16"/>
  <c r="N14"/>
  <c r="M14"/>
  <c r="L14"/>
  <c r="G14"/>
  <c r="F14"/>
  <c r="Q14" s="1"/>
  <c r="S14" s="1"/>
  <c r="E14"/>
  <c r="N12"/>
  <c r="M12"/>
  <c r="L12"/>
  <c r="G12"/>
  <c r="F12"/>
  <c r="Q12" s="1"/>
  <c r="S12" s="1"/>
  <c r="E12"/>
  <c r="N10"/>
  <c r="M10"/>
  <c r="L10"/>
  <c r="G10"/>
  <c r="E10"/>
  <c r="N8"/>
  <c r="M8"/>
  <c r="L8"/>
  <c r="G8"/>
  <c r="E8"/>
  <c r="P8" s="1"/>
  <c r="N6"/>
  <c r="M6"/>
  <c r="L6"/>
  <c r="G6"/>
  <c r="F6"/>
  <c r="Q6" s="1"/>
  <c r="S6" s="1"/>
  <c r="N4"/>
  <c r="M4"/>
  <c r="L4"/>
  <c r="G4"/>
  <c r="F4"/>
  <c r="E4"/>
  <c r="P4" s="1"/>
  <c r="N2"/>
  <c r="M2"/>
  <c r="L2"/>
  <c r="G2"/>
  <c r="E2"/>
  <c r="D127" i="5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N252" i="3"/>
  <c r="G252"/>
  <c r="N250"/>
  <c r="G250"/>
  <c r="N248"/>
  <c r="G248"/>
  <c r="N246"/>
  <c r="G246"/>
  <c r="N244"/>
  <c r="G244"/>
  <c r="N242"/>
  <c r="G242"/>
  <c r="N240"/>
  <c r="L240"/>
  <c r="G240"/>
  <c r="N238"/>
  <c r="G238"/>
  <c r="F238"/>
  <c r="N236"/>
  <c r="L236"/>
  <c r="G236"/>
  <c r="N234"/>
  <c r="G234"/>
  <c r="F234"/>
  <c r="N232"/>
  <c r="L232"/>
  <c r="G232"/>
  <c r="N230"/>
  <c r="G230"/>
  <c r="F230"/>
  <c r="N228"/>
  <c r="L228"/>
  <c r="G228"/>
  <c r="N226"/>
  <c r="G226"/>
  <c r="F226"/>
  <c r="N224"/>
  <c r="L224"/>
  <c r="G224"/>
  <c r="N222"/>
  <c r="G222"/>
  <c r="F222"/>
  <c r="N220"/>
  <c r="L220"/>
  <c r="G220"/>
  <c r="N218"/>
  <c r="G218"/>
  <c r="F218"/>
  <c r="N216"/>
  <c r="L216"/>
  <c r="G216"/>
  <c r="N214"/>
  <c r="G214"/>
  <c r="E214"/>
  <c r="N212"/>
  <c r="M212"/>
  <c r="G212"/>
  <c r="N210"/>
  <c r="G210"/>
  <c r="E210"/>
  <c r="N208"/>
  <c r="M208"/>
  <c r="G208"/>
  <c r="N206"/>
  <c r="G206"/>
  <c r="E206"/>
  <c r="N204"/>
  <c r="M204"/>
  <c r="G204"/>
  <c r="N202"/>
  <c r="G202"/>
  <c r="E202"/>
  <c r="J253"/>
  <c r="L252" s="1"/>
  <c r="J251"/>
  <c r="L250" s="1"/>
  <c r="J249"/>
  <c r="L248" s="1"/>
  <c r="J247"/>
  <c r="L246" s="1"/>
  <c r="J245"/>
  <c r="L244" s="1"/>
  <c r="J243"/>
  <c r="L242" s="1"/>
  <c r="J241"/>
  <c r="M240" s="1"/>
  <c r="J239"/>
  <c r="L238" s="1"/>
  <c r="J237"/>
  <c r="M236" s="1"/>
  <c r="J235"/>
  <c r="L234" s="1"/>
  <c r="J233"/>
  <c r="M232" s="1"/>
  <c r="J231"/>
  <c r="M230" s="1"/>
  <c r="J229"/>
  <c r="M228" s="1"/>
  <c r="J227"/>
  <c r="L226" s="1"/>
  <c r="J225"/>
  <c r="M224" s="1"/>
  <c r="J223"/>
  <c r="M222" s="1"/>
  <c r="J221"/>
  <c r="M220" s="1"/>
  <c r="J219"/>
  <c r="L218" s="1"/>
  <c r="J217"/>
  <c r="M216" s="1"/>
  <c r="J215"/>
  <c r="L214" s="1"/>
  <c r="J213"/>
  <c r="L212" s="1"/>
  <c r="J211"/>
  <c r="L210" s="1"/>
  <c r="J209"/>
  <c r="L208" s="1"/>
  <c r="J207"/>
  <c r="L206" s="1"/>
  <c r="J205"/>
  <c r="L204" s="1"/>
  <c r="J203"/>
  <c r="M202" s="1"/>
  <c r="J201"/>
  <c r="L200" s="1"/>
  <c r="C253"/>
  <c r="F252" s="1"/>
  <c r="C251"/>
  <c r="F250" s="1"/>
  <c r="C249"/>
  <c r="F248" s="1"/>
  <c r="C247"/>
  <c r="F246" s="1"/>
  <c r="C245"/>
  <c r="F244" s="1"/>
  <c r="C243"/>
  <c r="F242" s="1"/>
  <c r="C241"/>
  <c r="F240" s="1"/>
  <c r="Q240" s="1"/>
  <c r="S240" s="1"/>
  <c r="C239"/>
  <c r="E238" s="1"/>
  <c r="P238" s="1"/>
  <c r="C237"/>
  <c r="E236" s="1"/>
  <c r="P236" s="1"/>
  <c r="C235"/>
  <c r="E234" s="1"/>
  <c r="P234" s="1"/>
  <c r="C233"/>
  <c r="E232" s="1"/>
  <c r="P232" s="1"/>
  <c r="C231"/>
  <c r="E230" s="1"/>
  <c r="C229"/>
  <c r="F228" s="1"/>
  <c r="Q228" s="1"/>
  <c r="S228" s="1"/>
  <c r="C227"/>
  <c r="E226" s="1"/>
  <c r="P226" s="1"/>
  <c r="C225"/>
  <c r="E224" s="1"/>
  <c r="P224" s="1"/>
  <c r="C223"/>
  <c r="E222" s="1"/>
  <c r="C221"/>
  <c r="F220" s="1"/>
  <c r="Q220" s="1"/>
  <c r="S220" s="1"/>
  <c r="C219"/>
  <c r="E218" s="1"/>
  <c r="P218" s="1"/>
  <c r="C217"/>
  <c r="E216" s="1"/>
  <c r="P216" s="1"/>
  <c r="C215"/>
  <c r="F214" s="1"/>
  <c r="C213"/>
  <c r="E212" s="1"/>
  <c r="P212" s="1"/>
  <c r="C211"/>
  <c r="F210" s="1"/>
  <c r="C209"/>
  <c r="F208" s="1"/>
  <c r="Q208" s="1"/>
  <c r="S208" s="1"/>
  <c r="C207"/>
  <c r="F206" s="1"/>
  <c r="C205"/>
  <c r="E204" s="1"/>
  <c r="P204" s="1"/>
  <c r="C203"/>
  <c r="F202" s="1"/>
  <c r="Q202" s="1"/>
  <c r="S202" s="1"/>
  <c r="C201"/>
  <c r="E200" s="1"/>
  <c r="N200"/>
  <c r="M200"/>
  <c r="G200"/>
  <c r="F200"/>
  <c r="Q200" s="1"/>
  <c r="S200" s="1"/>
  <c r="L4"/>
  <c r="D100" i="5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M2" i="3"/>
  <c r="E259" i="7" l="1"/>
  <c r="Q259"/>
  <c r="S259" s="1"/>
  <c r="L259"/>
  <c r="E6"/>
  <c r="P6" s="1"/>
  <c r="P10"/>
  <c r="Q4"/>
  <c r="S4" s="1"/>
  <c r="P12"/>
  <c r="P14"/>
  <c r="P16"/>
  <c r="P18"/>
  <c r="P20"/>
  <c r="P22"/>
  <c r="P24"/>
  <c r="P26"/>
  <c r="P28"/>
  <c r="P30"/>
  <c r="P32"/>
  <c r="P34"/>
  <c r="P36"/>
  <c r="P38"/>
  <c r="P40"/>
  <c r="P42"/>
  <c r="P44"/>
  <c r="P46"/>
  <c r="P48"/>
  <c r="P50"/>
  <c r="P52"/>
  <c r="P54"/>
  <c r="P56"/>
  <c r="P58"/>
  <c r="P60"/>
  <c r="P62"/>
  <c r="P64"/>
  <c r="P66"/>
  <c r="P68"/>
  <c r="P70"/>
  <c r="P72"/>
  <c r="P74"/>
  <c r="P76"/>
  <c r="P78"/>
  <c r="P80"/>
  <c r="P82"/>
  <c r="P84"/>
  <c r="P86"/>
  <c r="P88"/>
  <c r="P90"/>
  <c r="P92"/>
  <c r="P94"/>
  <c r="P96"/>
  <c r="P98"/>
  <c r="P100"/>
  <c r="P102"/>
  <c r="P104"/>
  <c r="P106"/>
  <c r="P108"/>
  <c r="P110"/>
  <c r="P112"/>
  <c r="P114"/>
  <c r="P116"/>
  <c r="P118"/>
  <c r="P120"/>
  <c r="P122"/>
  <c r="P124"/>
  <c r="P126"/>
  <c r="P128"/>
  <c r="P130"/>
  <c r="P132"/>
  <c r="P134"/>
  <c r="P136"/>
  <c r="P138"/>
  <c r="P140"/>
  <c r="P142"/>
  <c r="P144"/>
  <c r="P146"/>
  <c r="P148"/>
  <c r="P150"/>
  <c r="P152"/>
  <c r="P154"/>
  <c r="P156"/>
  <c r="P158"/>
  <c r="P160"/>
  <c r="P162"/>
  <c r="P164"/>
  <c r="P166"/>
  <c r="P168"/>
  <c r="P170"/>
  <c r="P172"/>
  <c r="P174"/>
  <c r="P176"/>
  <c r="P178"/>
  <c r="P180"/>
  <c r="P182"/>
  <c r="P184"/>
  <c r="P186"/>
  <c r="P188"/>
  <c r="P190"/>
  <c r="P192"/>
  <c r="P194"/>
  <c r="P196"/>
  <c r="P198"/>
  <c r="Q202"/>
  <c r="S202" s="1"/>
  <c r="Q206"/>
  <c r="S206" s="1"/>
  <c r="Q210"/>
  <c r="S210" s="1"/>
  <c r="Q214"/>
  <c r="S214" s="1"/>
  <c r="Q218"/>
  <c r="S218" s="1"/>
  <c r="P220"/>
  <c r="Q222"/>
  <c r="S222" s="1"/>
  <c r="P224"/>
  <c r="Q226"/>
  <c r="S226" s="1"/>
  <c r="P228"/>
  <c r="Q230"/>
  <c r="S230" s="1"/>
  <c r="P232"/>
  <c r="Q234"/>
  <c r="S234" s="1"/>
  <c r="P236"/>
  <c r="Q238"/>
  <c r="S238" s="1"/>
  <c r="Q242"/>
  <c r="S242" s="1"/>
  <c r="Q246"/>
  <c r="S246" s="1"/>
  <c r="P248"/>
  <c r="Q250"/>
  <c r="S250" s="1"/>
  <c r="P252"/>
  <c r="Q8"/>
  <c r="S8" s="1"/>
  <c r="Q10"/>
  <c r="S10" s="1"/>
  <c r="P2"/>
  <c r="Q2"/>
  <c r="S2" s="1"/>
  <c r="P256"/>
  <c r="P200"/>
  <c r="P204"/>
  <c r="P208"/>
  <c r="P212"/>
  <c r="P240"/>
  <c r="P244"/>
  <c r="P216"/>
  <c r="P214" i="3"/>
  <c r="P206"/>
  <c r="M206"/>
  <c r="Q206" s="1"/>
  <c r="S206" s="1"/>
  <c r="E208"/>
  <c r="P208" s="1"/>
  <c r="M210"/>
  <c r="Q210" s="1"/>
  <c r="S210" s="1"/>
  <c r="M214"/>
  <c r="Q214" s="1"/>
  <c r="S214" s="1"/>
  <c r="F216"/>
  <c r="Q216" s="1"/>
  <c r="S216" s="1"/>
  <c r="Q222"/>
  <c r="S222" s="1"/>
  <c r="L222"/>
  <c r="P222" s="1"/>
  <c r="F224"/>
  <c r="Q224" s="1"/>
  <c r="S224" s="1"/>
  <c r="Q230"/>
  <c r="S230" s="1"/>
  <c r="L230"/>
  <c r="P230" s="1"/>
  <c r="F232"/>
  <c r="Q232" s="1"/>
  <c r="S232" s="1"/>
  <c r="Q234"/>
  <c r="S234" s="1"/>
  <c r="F236"/>
  <c r="Q236" s="1"/>
  <c r="S236" s="1"/>
  <c r="L202"/>
  <c r="P202" s="1"/>
  <c r="F204"/>
  <c r="Q204" s="1"/>
  <c r="S204" s="1"/>
  <c r="F212"/>
  <c r="Q212" s="1"/>
  <c r="S212" s="1"/>
  <c r="M218"/>
  <c r="E220"/>
  <c r="P220" s="1"/>
  <c r="M226"/>
  <c r="E228"/>
  <c r="P228" s="1"/>
  <c r="M234"/>
  <c r="M238"/>
  <c r="Q238" s="1"/>
  <c r="S238" s="1"/>
  <c r="E240"/>
  <c r="P240" s="1"/>
  <c r="E242"/>
  <c r="P242" s="1"/>
  <c r="M242"/>
  <c r="Q242" s="1"/>
  <c r="S242" s="1"/>
  <c r="E244"/>
  <c r="P244" s="1"/>
  <c r="M244"/>
  <c r="Q244" s="1"/>
  <c r="S244" s="1"/>
  <c r="E246"/>
  <c r="P246" s="1"/>
  <c r="M246"/>
  <c r="Q246" s="1"/>
  <c r="S246" s="1"/>
  <c r="E248"/>
  <c r="P248" s="1"/>
  <c r="M248"/>
  <c r="Q248" s="1"/>
  <c r="S248" s="1"/>
  <c r="E250"/>
  <c r="P250" s="1"/>
  <c r="M250"/>
  <c r="Q250" s="1"/>
  <c r="S250" s="1"/>
  <c r="E252"/>
  <c r="P252" s="1"/>
  <c r="M252"/>
  <c r="Q252" s="1"/>
  <c r="S252" s="1"/>
  <c r="P210"/>
  <c r="Q218"/>
  <c r="S218" s="1"/>
  <c r="Q226"/>
  <c r="S226" s="1"/>
  <c r="P200"/>
  <c r="N198"/>
  <c r="M198"/>
  <c r="L198"/>
  <c r="G198"/>
  <c r="F198"/>
  <c r="Q198" s="1"/>
  <c r="S198" s="1"/>
  <c r="E198"/>
  <c r="P198" s="1"/>
  <c r="N196"/>
  <c r="M196"/>
  <c r="L196"/>
  <c r="G196"/>
  <c r="F196"/>
  <c r="Q196" s="1"/>
  <c r="S196" s="1"/>
  <c r="E196"/>
  <c r="P196" s="1"/>
  <c r="N194"/>
  <c r="M194"/>
  <c r="L194"/>
  <c r="G194"/>
  <c r="F194"/>
  <c r="Q194" s="1"/>
  <c r="S194" s="1"/>
  <c r="E194"/>
  <c r="P194" s="1"/>
  <c r="N192"/>
  <c r="M192"/>
  <c r="L192"/>
  <c r="G192"/>
  <c r="F192"/>
  <c r="Q192" s="1"/>
  <c r="S192" s="1"/>
  <c r="E192"/>
  <c r="P192" s="1"/>
  <c r="N190"/>
  <c r="M190"/>
  <c r="L190"/>
  <c r="G190"/>
  <c r="F190"/>
  <c r="Q190" s="1"/>
  <c r="S190" s="1"/>
  <c r="E190"/>
  <c r="P190" s="1"/>
  <c r="N188"/>
  <c r="M188"/>
  <c r="L188"/>
  <c r="G188"/>
  <c r="F188"/>
  <c r="Q188" s="1"/>
  <c r="S188" s="1"/>
  <c r="E188"/>
  <c r="P188" s="1"/>
  <c r="N186"/>
  <c r="M186"/>
  <c r="L186"/>
  <c r="G186"/>
  <c r="F186"/>
  <c r="Q186" s="1"/>
  <c r="S186" s="1"/>
  <c r="E186"/>
  <c r="P186" s="1"/>
  <c r="N184"/>
  <c r="M184"/>
  <c r="L184"/>
  <c r="G184"/>
  <c r="F184"/>
  <c r="Q184" s="1"/>
  <c r="S184" s="1"/>
  <c r="E184"/>
  <c r="P184" s="1"/>
  <c r="N182"/>
  <c r="M182"/>
  <c r="L182"/>
  <c r="G182"/>
  <c r="F182"/>
  <c r="Q182" s="1"/>
  <c r="S182" s="1"/>
  <c r="E182"/>
  <c r="P182" s="1"/>
  <c r="N180"/>
  <c r="M180"/>
  <c r="L180"/>
  <c r="G180"/>
  <c r="F180"/>
  <c r="Q180" s="1"/>
  <c r="S180" s="1"/>
  <c r="E180"/>
  <c r="P180" s="1"/>
  <c r="N178"/>
  <c r="M178"/>
  <c r="L178"/>
  <c r="G178"/>
  <c r="F178"/>
  <c r="Q178" s="1"/>
  <c r="S178" s="1"/>
  <c r="E178"/>
  <c r="P178" s="1"/>
  <c r="N176"/>
  <c r="M176"/>
  <c r="L176"/>
  <c r="G176"/>
  <c r="F176"/>
  <c r="Q176" s="1"/>
  <c r="S176" s="1"/>
  <c r="E176"/>
  <c r="P176" s="1"/>
  <c r="N174"/>
  <c r="M174"/>
  <c r="L174"/>
  <c r="G174"/>
  <c r="F174"/>
  <c r="Q174" s="1"/>
  <c r="S174" s="1"/>
  <c r="E174"/>
  <c r="P174" s="1"/>
  <c r="N172"/>
  <c r="M172"/>
  <c r="L172"/>
  <c r="G172"/>
  <c r="F172"/>
  <c r="Q172" s="1"/>
  <c r="S172" s="1"/>
  <c r="E172"/>
  <c r="P172" s="1"/>
  <c r="N170"/>
  <c r="M170"/>
  <c r="L170"/>
  <c r="G170"/>
  <c r="F170"/>
  <c r="Q170" s="1"/>
  <c r="S170" s="1"/>
  <c r="E170"/>
  <c r="P170" s="1"/>
  <c r="N168"/>
  <c r="M168"/>
  <c r="L168"/>
  <c r="G168"/>
  <c r="F168"/>
  <c r="Q168" s="1"/>
  <c r="S168" s="1"/>
  <c r="E168"/>
  <c r="P168" s="1"/>
  <c r="N166"/>
  <c r="M166"/>
  <c r="L166"/>
  <c r="G166"/>
  <c r="F166"/>
  <c r="Q166" s="1"/>
  <c r="S166" s="1"/>
  <c r="E166"/>
  <c r="P166" s="1"/>
  <c r="N164"/>
  <c r="M164"/>
  <c r="L164"/>
  <c r="G164"/>
  <c r="F164"/>
  <c r="Q164" s="1"/>
  <c r="S164" s="1"/>
  <c r="E164"/>
  <c r="P164" s="1"/>
  <c r="N162"/>
  <c r="M162"/>
  <c r="L162"/>
  <c r="G162"/>
  <c r="F162"/>
  <c r="Q162" s="1"/>
  <c r="S162" s="1"/>
  <c r="E162"/>
  <c r="P162" s="1"/>
  <c r="N160"/>
  <c r="M160"/>
  <c r="L160"/>
  <c r="G160"/>
  <c r="F160"/>
  <c r="Q160" s="1"/>
  <c r="S160" s="1"/>
  <c r="E160"/>
  <c r="P160" s="1"/>
  <c r="N158"/>
  <c r="M158"/>
  <c r="L158"/>
  <c r="G158"/>
  <c r="F158"/>
  <c r="Q158" s="1"/>
  <c r="S158" s="1"/>
  <c r="E158"/>
  <c r="P158" s="1"/>
  <c r="N156"/>
  <c r="M156"/>
  <c r="L156"/>
  <c r="G156"/>
  <c r="F156"/>
  <c r="Q156" s="1"/>
  <c r="S156" s="1"/>
  <c r="E156"/>
  <c r="P156" s="1"/>
  <c r="N154"/>
  <c r="M154"/>
  <c r="L154"/>
  <c r="G154"/>
  <c r="F154"/>
  <c r="Q154" s="1"/>
  <c r="S154" s="1"/>
  <c r="E154"/>
  <c r="P154" s="1"/>
  <c r="N152"/>
  <c r="M152"/>
  <c r="L152"/>
  <c r="G152"/>
  <c r="F152"/>
  <c r="Q152" s="1"/>
  <c r="S152" s="1"/>
  <c r="E152"/>
  <c r="P152" s="1"/>
  <c r="N150"/>
  <c r="M150"/>
  <c r="L150"/>
  <c r="G150"/>
  <c r="F150"/>
  <c r="Q150" s="1"/>
  <c r="S150" s="1"/>
  <c r="E150"/>
  <c r="P150" s="1"/>
  <c r="N148"/>
  <c r="M148"/>
  <c r="L148"/>
  <c r="G148"/>
  <c r="F148"/>
  <c r="Q148" s="1"/>
  <c r="S148" s="1"/>
  <c r="E148"/>
  <c r="P148" s="1"/>
  <c r="N146"/>
  <c r="M146"/>
  <c r="L146"/>
  <c r="G146"/>
  <c r="F146"/>
  <c r="Q146" s="1"/>
  <c r="S146" s="1"/>
  <c r="E146"/>
  <c r="P146" s="1"/>
  <c r="N144"/>
  <c r="M144"/>
  <c r="L144"/>
  <c r="G144"/>
  <c r="F144"/>
  <c r="Q144" s="1"/>
  <c r="S144" s="1"/>
  <c r="E144"/>
  <c r="P144" s="1"/>
  <c r="N142"/>
  <c r="M142"/>
  <c r="L142"/>
  <c r="G142"/>
  <c r="F142"/>
  <c r="Q142" s="1"/>
  <c r="S142" s="1"/>
  <c r="E142"/>
  <c r="P142" s="1"/>
  <c r="N140"/>
  <c r="M140"/>
  <c r="L140"/>
  <c r="G140"/>
  <c r="F140"/>
  <c r="Q140" s="1"/>
  <c r="S140" s="1"/>
  <c r="E140"/>
  <c r="P140" s="1"/>
  <c r="N138"/>
  <c r="M138"/>
  <c r="L138"/>
  <c r="G138"/>
  <c r="F138"/>
  <c r="Q138" s="1"/>
  <c r="S138" s="1"/>
  <c r="E138"/>
  <c r="P138" s="1"/>
  <c r="N136"/>
  <c r="M136"/>
  <c r="L136"/>
  <c r="G136"/>
  <c r="F136"/>
  <c r="Q136" s="1"/>
  <c r="S136" s="1"/>
  <c r="E136"/>
  <c r="P136" s="1"/>
  <c r="N134"/>
  <c r="M134"/>
  <c r="L134"/>
  <c r="G134"/>
  <c r="F134"/>
  <c r="Q134" s="1"/>
  <c r="S134" s="1"/>
  <c r="E134"/>
  <c r="P134" s="1"/>
  <c r="N132"/>
  <c r="M132"/>
  <c r="L132"/>
  <c r="G132"/>
  <c r="F132"/>
  <c r="Q132" s="1"/>
  <c r="S132" s="1"/>
  <c r="E132"/>
  <c r="P132" s="1"/>
  <c r="N130"/>
  <c r="M130"/>
  <c r="L130"/>
  <c r="G130"/>
  <c r="F130"/>
  <c r="Q130" s="1"/>
  <c r="S130" s="1"/>
  <c r="E130"/>
  <c r="P130" s="1"/>
  <c r="N128"/>
  <c r="M128"/>
  <c r="L128"/>
  <c r="G128"/>
  <c r="F128"/>
  <c r="Q128" s="1"/>
  <c r="S128" s="1"/>
  <c r="E128"/>
  <c r="P128" s="1"/>
  <c r="N126"/>
  <c r="M126"/>
  <c r="L126"/>
  <c r="G126"/>
  <c r="F126"/>
  <c r="Q126" s="1"/>
  <c r="S126" s="1"/>
  <c r="E126"/>
  <c r="P126" s="1"/>
  <c r="N124"/>
  <c r="M124"/>
  <c r="L124"/>
  <c r="G124"/>
  <c r="F124"/>
  <c r="Q124" s="1"/>
  <c r="S124" s="1"/>
  <c r="E124"/>
  <c r="P124" s="1"/>
  <c r="N122"/>
  <c r="M122"/>
  <c r="L122"/>
  <c r="G122"/>
  <c r="F122"/>
  <c r="Q122" s="1"/>
  <c r="S122" s="1"/>
  <c r="E122"/>
  <c r="P122" s="1"/>
  <c r="N120"/>
  <c r="M120"/>
  <c r="L120"/>
  <c r="G120"/>
  <c r="F120"/>
  <c r="Q120" s="1"/>
  <c r="S120" s="1"/>
  <c r="E120"/>
  <c r="P120" s="1"/>
  <c r="N118"/>
  <c r="M118"/>
  <c r="L118"/>
  <c r="G118"/>
  <c r="F118"/>
  <c r="Q118" s="1"/>
  <c r="S118" s="1"/>
  <c r="E118"/>
  <c r="P118" s="1"/>
  <c r="N116"/>
  <c r="M116"/>
  <c r="L116"/>
  <c r="G116"/>
  <c r="F116"/>
  <c r="Q116" s="1"/>
  <c r="S116" s="1"/>
  <c r="E116"/>
  <c r="P116" s="1"/>
  <c r="N114"/>
  <c r="M114"/>
  <c r="L114"/>
  <c r="G114"/>
  <c r="F114"/>
  <c r="Q114" s="1"/>
  <c r="S114" s="1"/>
  <c r="E114"/>
  <c r="P114" s="1"/>
  <c r="N112"/>
  <c r="M112"/>
  <c r="L112"/>
  <c r="G112"/>
  <c r="F112"/>
  <c r="Q112" s="1"/>
  <c r="S112" s="1"/>
  <c r="E112"/>
  <c r="P112" s="1"/>
  <c r="N110"/>
  <c r="M110"/>
  <c r="L110"/>
  <c r="G110"/>
  <c r="F110"/>
  <c r="Q110" s="1"/>
  <c r="S110" s="1"/>
  <c r="E110"/>
  <c r="P110" s="1"/>
  <c r="N108"/>
  <c r="M108"/>
  <c r="L108"/>
  <c r="G108"/>
  <c r="F108"/>
  <c r="Q108" s="1"/>
  <c r="S108" s="1"/>
  <c r="E108"/>
  <c r="P108" s="1"/>
  <c r="N106"/>
  <c r="M106"/>
  <c r="L106"/>
  <c r="G106"/>
  <c r="F106"/>
  <c r="Q106" s="1"/>
  <c r="S106" s="1"/>
  <c r="E106"/>
  <c r="P106" s="1"/>
  <c r="N104"/>
  <c r="M104"/>
  <c r="L104"/>
  <c r="G104"/>
  <c r="F104"/>
  <c r="Q104" s="1"/>
  <c r="S104" s="1"/>
  <c r="E104"/>
  <c r="P104" s="1"/>
  <c r="N102"/>
  <c r="M102"/>
  <c r="L102"/>
  <c r="G102"/>
  <c r="F102"/>
  <c r="Q102" s="1"/>
  <c r="S102" s="1"/>
  <c r="E102"/>
  <c r="P102" s="1"/>
  <c r="N100"/>
  <c r="M100"/>
  <c r="L100"/>
  <c r="G100"/>
  <c r="F100"/>
  <c r="Q100" s="1"/>
  <c r="S100" s="1"/>
  <c r="E100"/>
  <c r="P100" s="1"/>
  <c r="N98"/>
  <c r="M98"/>
  <c r="L98"/>
  <c r="G98"/>
  <c r="F98"/>
  <c r="Q98" s="1"/>
  <c r="S98" s="1"/>
  <c r="E98"/>
  <c r="P98" s="1"/>
  <c r="N96"/>
  <c r="M96"/>
  <c r="L96"/>
  <c r="G96"/>
  <c r="F96"/>
  <c r="Q96" s="1"/>
  <c r="S96" s="1"/>
  <c r="E96"/>
  <c r="P96" s="1"/>
  <c r="N94"/>
  <c r="M94"/>
  <c r="L94"/>
  <c r="G94"/>
  <c r="F94"/>
  <c r="Q94" s="1"/>
  <c r="S94" s="1"/>
  <c r="E94"/>
  <c r="P94" s="1"/>
  <c r="N92"/>
  <c r="M92"/>
  <c r="L92"/>
  <c r="G92"/>
  <c r="F92"/>
  <c r="Q92" s="1"/>
  <c r="S92" s="1"/>
  <c r="E92"/>
  <c r="P92" s="1"/>
  <c r="N90"/>
  <c r="M90"/>
  <c r="L90"/>
  <c r="G90"/>
  <c r="F90"/>
  <c r="Q90" s="1"/>
  <c r="S90" s="1"/>
  <c r="E90"/>
  <c r="P90" s="1"/>
  <c r="N88"/>
  <c r="M88"/>
  <c r="L88"/>
  <c r="G88"/>
  <c r="F88"/>
  <c r="Q88" s="1"/>
  <c r="S88" s="1"/>
  <c r="E88"/>
  <c r="P88" s="1"/>
  <c r="N86"/>
  <c r="M86"/>
  <c r="L86"/>
  <c r="G86"/>
  <c r="F86"/>
  <c r="Q86" s="1"/>
  <c r="S86" s="1"/>
  <c r="E86"/>
  <c r="P86" s="1"/>
  <c r="N84"/>
  <c r="M84"/>
  <c r="L84"/>
  <c r="G84"/>
  <c r="F84"/>
  <c r="Q84" s="1"/>
  <c r="S84" s="1"/>
  <c r="E84"/>
  <c r="P84" s="1"/>
  <c r="N82"/>
  <c r="M82"/>
  <c r="L82"/>
  <c r="G82"/>
  <c r="F82"/>
  <c r="Q82" s="1"/>
  <c r="S82" s="1"/>
  <c r="E82"/>
  <c r="P82" s="1"/>
  <c r="N80"/>
  <c r="M80"/>
  <c r="L80"/>
  <c r="G80"/>
  <c r="F80"/>
  <c r="Q80" s="1"/>
  <c r="S80" s="1"/>
  <c r="E80"/>
  <c r="P80" s="1"/>
  <c r="N78"/>
  <c r="M78"/>
  <c r="L78"/>
  <c r="G78"/>
  <c r="F78"/>
  <c r="Q78" s="1"/>
  <c r="S78" s="1"/>
  <c r="E78"/>
  <c r="P78" s="1"/>
  <c r="N76"/>
  <c r="M76"/>
  <c r="L76"/>
  <c r="G76"/>
  <c r="F76"/>
  <c r="Q76" s="1"/>
  <c r="S76" s="1"/>
  <c r="E76"/>
  <c r="P76" s="1"/>
  <c r="N74"/>
  <c r="M74"/>
  <c r="L74"/>
  <c r="G74"/>
  <c r="F74"/>
  <c r="Q74" s="1"/>
  <c r="S74" s="1"/>
  <c r="E74"/>
  <c r="P74" s="1"/>
  <c r="N72"/>
  <c r="M72"/>
  <c r="L72"/>
  <c r="G72"/>
  <c r="F72"/>
  <c r="Q72" s="1"/>
  <c r="S72" s="1"/>
  <c r="E72"/>
  <c r="P72" s="1"/>
  <c r="N70"/>
  <c r="M70"/>
  <c r="L70"/>
  <c r="G70"/>
  <c r="F70"/>
  <c r="Q70" s="1"/>
  <c r="S70" s="1"/>
  <c r="E70"/>
  <c r="P70" s="1"/>
  <c r="N68"/>
  <c r="M68"/>
  <c r="L68"/>
  <c r="G68"/>
  <c r="F68"/>
  <c r="Q68" s="1"/>
  <c r="S68" s="1"/>
  <c r="E68"/>
  <c r="P68" s="1"/>
  <c r="N66"/>
  <c r="M66"/>
  <c r="L66"/>
  <c r="G66"/>
  <c r="F66"/>
  <c r="Q66" s="1"/>
  <c r="S66" s="1"/>
  <c r="E66"/>
  <c r="P66" s="1"/>
  <c r="N64"/>
  <c r="M64"/>
  <c r="L64"/>
  <c r="G64"/>
  <c r="F64"/>
  <c r="Q64" s="1"/>
  <c r="S64" s="1"/>
  <c r="E64"/>
  <c r="P64" s="1"/>
  <c r="N62"/>
  <c r="M62"/>
  <c r="L62"/>
  <c r="G62"/>
  <c r="F62"/>
  <c r="Q62" s="1"/>
  <c r="S62" s="1"/>
  <c r="E62"/>
  <c r="P62" s="1"/>
  <c r="N60"/>
  <c r="M60"/>
  <c r="L60"/>
  <c r="G60"/>
  <c r="F60"/>
  <c r="Q60" s="1"/>
  <c r="S60" s="1"/>
  <c r="E60"/>
  <c r="P60" s="1"/>
  <c r="N58"/>
  <c r="M58"/>
  <c r="L58"/>
  <c r="G58"/>
  <c r="F58"/>
  <c r="Q58" s="1"/>
  <c r="S58" s="1"/>
  <c r="E58"/>
  <c r="P58" s="1"/>
  <c r="N56"/>
  <c r="M56"/>
  <c r="L56"/>
  <c r="G56"/>
  <c r="F56"/>
  <c r="Q56" s="1"/>
  <c r="S56" s="1"/>
  <c r="E56"/>
  <c r="P56" s="1"/>
  <c r="N54"/>
  <c r="M54"/>
  <c r="L54"/>
  <c r="G54"/>
  <c r="F54"/>
  <c r="Q54" s="1"/>
  <c r="S54" s="1"/>
  <c r="E54"/>
  <c r="P54" s="1"/>
  <c r="N52"/>
  <c r="M52"/>
  <c r="L52"/>
  <c r="G52"/>
  <c r="F52"/>
  <c r="Q52" s="1"/>
  <c r="S52" s="1"/>
  <c r="E52"/>
  <c r="P52" s="1"/>
  <c r="N50"/>
  <c r="M50"/>
  <c r="L50"/>
  <c r="G50"/>
  <c r="F50"/>
  <c r="Q50" s="1"/>
  <c r="S50" s="1"/>
  <c r="E50"/>
  <c r="P50" s="1"/>
  <c r="N48"/>
  <c r="M48"/>
  <c r="L48"/>
  <c r="G48"/>
  <c r="F48"/>
  <c r="Q48" s="1"/>
  <c r="S48" s="1"/>
  <c r="E48"/>
  <c r="P48" s="1"/>
  <c r="N46"/>
  <c r="M46"/>
  <c r="L46"/>
  <c r="G46"/>
  <c r="F46"/>
  <c r="Q46" s="1"/>
  <c r="S46" s="1"/>
  <c r="E46"/>
  <c r="P46" s="1"/>
  <c r="N44"/>
  <c r="M44"/>
  <c r="L44"/>
  <c r="G44"/>
  <c r="F44"/>
  <c r="Q44" s="1"/>
  <c r="S44" s="1"/>
  <c r="E44"/>
  <c r="P44" s="1"/>
  <c r="N42"/>
  <c r="M42"/>
  <c r="L42"/>
  <c r="G42"/>
  <c r="F42"/>
  <c r="Q42" s="1"/>
  <c r="S42" s="1"/>
  <c r="E42"/>
  <c r="P42" s="1"/>
  <c r="N40"/>
  <c r="M40"/>
  <c r="L40"/>
  <c r="G40"/>
  <c r="F40"/>
  <c r="Q40" s="1"/>
  <c r="S40" s="1"/>
  <c r="E40"/>
  <c r="P40" s="1"/>
  <c r="N38"/>
  <c r="M38"/>
  <c r="L38"/>
  <c r="G38"/>
  <c r="F38"/>
  <c r="Q38" s="1"/>
  <c r="S38" s="1"/>
  <c r="E38"/>
  <c r="P38" s="1"/>
  <c r="N36"/>
  <c r="M36"/>
  <c r="L36"/>
  <c r="G36"/>
  <c r="F36"/>
  <c r="Q36" s="1"/>
  <c r="S36" s="1"/>
  <c r="E36"/>
  <c r="P36" s="1"/>
  <c r="N34"/>
  <c r="M34"/>
  <c r="L34"/>
  <c r="G34"/>
  <c r="F34"/>
  <c r="Q34" s="1"/>
  <c r="S34" s="1"/>
  <c r="E34"/>
  <c r="P34" s="1"/>
  <c r="N32"/>
  <c r="M32"/>
  <c r="L32"/>
  <c r="G32"/>
  <c r="F32"/>
  <c r="Q32" s="1"/>
  <c r="S32" s="1"/>
  <c r="E32"/>
  <c r="P32" s="1"/>
  <c r="N30"/>
  <c r="M30"/>
  <c r="L30"/>
  <c r="G30"/>
  <c r="F30"/>
  <c r="Q30" s="1"/>
  <c r="S30" s="1"/>
  <c r="E30"/>
  <c r="P30" s="1"/>
  <c r="N28"/>
  <c r="M28"/>
  <c r="L28"/>
  <c r="G28"/>
  <c r="F28"/>
  <c r="Q28" s="1"/>
  <c r="S28" s="1"/>
  <c r="E28"/>
  <c r="P28" s="1"/>
  <c r="N26"/>
  <c r="M26"/>
  <c r="L26"/>
  <c r="G26"/>
  <c r="F26"/>
  <c r="Q26" s="1"/>
  <c r="S26" s="1"/>
  <c r="E26"/>
  <c r="P26" s="1"/>
  <c r="N24"/>
  <c r="M24"/>
  <c r="L24"/>
  <c r="G24"/>
  <c r="F24"/>
  <c r="Q24" s="1"/>
  <c r="S24" s="1"/>
  <c r="E24"/>
  <c r="P24" s="1"/>
  <c r="N22"/>
  <c r="M22"/>
  <c r="L22"/>
  <c r="G22"/>
  <c r="F22"/>
  <c r="Q22" s="1"/>
  <c r="S22" s="1"/>
  <c r="E22"/>
  <c r="P22" s="1"/>
  <c r="N20"/>
  <c r="M20"/>
  <c r="L20"/>
  <c r="G20"/>
  <c r="F20"/>
  <c r="Q20" s="1"/>
  <c r="S20" s="1"/>
  <c r="E20"/>
  <c r="P20" s="1"/>
  <c r="N18"/>
  <c r="M18"/>
  <c r="L18"/>
  <c r="G18"/>
  <c r="F18"/>
  <c r="Q18" s="1"/>
  <c r="S18" s="1"/>
  <c r="E18"/>
  <c r="P18" s="1"/>
  <c r="N16"/>
  <c r="M16"/>
  <c r="L16"/>
  <c r="G16"/>
  <c r="F16"/>
  <c r="Q16" s="1"/>
  <c r="S16" s="1"/>
  <c r="E16"/>
  <c r="P16" s="1"/>
  <c r="N14"/>
  <c r="M14"/>
  <c r="L14"/>
  <c r="G14"/>
  <c r="F14"/>
  <c r="Q14" s="1"/>
  <c r="S14" s="1"/>
  <c r="E14"/>
  <c r="P14" s="1"/>
  <c r="N12"/>
  <c r="M12"/>
  <c r="L12"/>
  <c r="G12"/>
  <c r="F12"/>
  <c r="Q12" s="1"/>
  <c r="S12" s="1"/>
  <c r="E12"/>
  <c r="P12" s="1"/>
  <c r="N10"/>
  <c r="M10"/>
  <c r="L10"/>
  <c r="G10"/>
  <c r="F10"/>
  <c r="Q10" s="1"/>
  <c r="S10" s="1"/>
  <c r="E10"/>
  <c r="P10" s="1"/>
  <c r="N8"/>
  <c r="M8"/>
  <c r="L8"/>
  <c r="G8"/>
  <c r="F8"/>
  <c r="Q8" s="1"/>
  <c r="S8" s="1"/>
  <c r="E8"/>
  <c r="P8" s="1"/>
  <c r="N6"/>
  <c r="M6"/>
  <c r="L6"/>
  <c r="G6"/>
  <c r="F6"/>
  <c r="Q6" s="1"/>
  <c r="S6" s="1"/>
  <c r="E6"/>
  <c r="P6" s="1"/>
  <c r="P4"/>
  <c r="N4"/>
  <c r="M4"/>
  <c r="G4"/>
  <c r="F4"/>
  <c r="Q4" s="1"/>
  <c r="S4" s="1"/>
  <c r="E4"/>
  <c r="Q2"/>
  <c r="S2" s="1"/>
  <c r="N2"/>
  <c r="L2"/>
  <c r="G2"/>
  <c r="F2"/>
  <c r="E2"/>
  <c r="P2" s="1"/>
  <c r="J111" i="2"/>
  <c r="K105"/>
  <c r="L105" s="1"/>
  <c r="L109" s="1"/>
  <c r="K104"/>
  <c r="L104" s="1"/>
  <c r="L108" s="1"/>
  <c r="K103"/>
  <c r="L103" s="1"/>
  <c r="L107" s="1"/>
  <c r="J105"/>
  <c r="J103"/>
  <c r="J104"/>
  <c r="K114"/>
  <c r="P259" i="7" l="1"/>
  <c r="U10"/>
  <c r="K107" i="2"/>
  <c r="K108"/>
  <c r="K109"/>
</calcChain>
</file>

<file path=xl/sharedStrings.xml><?xml version="1.0" encoding="utf-8"?>
<sst xmlns="http://schemas.openxmlformats.org/spreadsheetml/2006/main" count="44" uniqueCount="13">
  <si>
    <t>NAV_Date</t>
  </si>
  <si>
    <t>Direct</t>
  </si>
  <si>
    <t>Regular</t>
  </si>
  <si>
    <t>Direct NAV</t>
  </si>
  <si>
    <t>For XIRR</t>
  </si>
  <si>
    <t>XIRR</t>
  </si>
  <si>
    <t>IRR</t>
  </si>
  <si>
    <t>% diff</t>
  </si>
  <si>
    <t>Regular NAV</t>
  </si>
  <si>
    <t>XIRR difference</t>
  </si>
  <si>
    <t>IRR difference</t>
  </si>
  <si>
    <t>Annualised IRR difference</t>
  </si>
  <si>
    <t>NAV difference</t>
  </si>
</sst>
</file>

<file path=xl/styles.xml><?xml version="1.0" encoding="utf-8"?>
<styleSheet xmlns="http://schemas.openxmlformats.org/spreadsheetml/2006/main">
  <numFmts count="4">
    <numFmt numFmtId="164" formatCode="0.000%"/>
    <numFmt numFmtId="165" formatCode="0.0000%"/>
    <numFmt numFmtId="166" formatCode="0.00000%"/>
    <numFmt numFmtId="167" formatCode="0.000"/>
  </numFmts>
  <fonts count="3">
    <font>
      <sz val="10"/>
      <name val="Arial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0" fillId="0" borderId="1" xfId="0" applyBorder="1" applyAlignment="1">
      <alignment wrapText="1"/>
    </xf>
    <xf numFmtId="15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wrapText="1"/>
    </xf>
    <xf numFmtId="15" fontId="0" fillId="0" borderId="3" xfId="0" applyNumberForma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Fill="1" applyBorder="1" applyAlignment="1">
      <alignment wrapText="1"/>
    </xf>
    <xf numFmtId="15" fontId="0" fillId="0" borderId="4" xfId="0" applyNumberFormat="1" applyBorder="1"/>
    <xf numFmtId="0" fontId="0" fillId="0" borderId="4" xfId="0" applyBorder="1" applyAlignment="1">
      <alignment horizontal="center"/>
    </xf>
    <xf numFmtId="10" fontId="0" fillId="0" borderId="0" xfId="1" applyNumberFormat="1" applyFont="1"/>
    <xf numFmtId="164" fontId="0" fillId="0" borderId="0" xfId="1" applyNumberFormat="1" applyFont="1"/>
    <xf numFmtId="0" fontId="0" fillId="2" borderId="0" xfId="0" applyFill="1"/>
    <xf numFmtId="165" fontId="0" fillId="0" borderId="0" xfId="1" applyNumberFormat="1" applyFont="1"/>
    <xf numFmtId="15" fontId="0" fillId="0" borderId="1" xfId="0" applyNumberFormat="1" applyBorder="1"/>
    <xf numFmtId="15" fontId="0" fillId="0" borderId="4" xfId="0" applyNumberFormat="1" applyBorder="1" applyAlignment="1">
      <alignment wrapText="1"/>
    </xf>
    <xf numFmtId="0" fontId="0" fillId="0" borderId="0" xfId="0" applyBorder="1"/>
    <xf numFmtId="10" fontId="0" fillId="0" borderId="0" xfId="1" applyNumberFormat="1" applyFont="1" applyBorder="1"/>
    <xf numFmtId="0" fontId="0" fillId="0" borderId="1" xfId="0" applyFill="1" applyBorder="1" applyAlignment="1">
      <alignment wrapText="1"/>
    </xf>
    <xf numFmtId="0" fontId="0" fillId="0" borderId="4" xfId="0" applyBorder="1" applyAlignment="1">
      <alignment wrapText="1"/>
    </xf>
    <xf numFmtId="165" fontId="0" fillId="0" borderId="0" xfId="0" applyNumberFormat="1"/>
    <xf numFmtId="166" fontId="0" fillId="0" borderId="0" xfId="1" applyNumberFormat="1" applyFont="1"/>
    <xf numFmtId="14" fontId="0" fillId="0" borderId="0" xfId="0" applyNumberFormat="1"/>
    <xf numFmtId="165" fontId="0" fillId="0" borderId="0" xfId="0" applyNumberFormat="1" applyBorder="1"/>
    <xf numFmtId="166" fontId="0" fillId="0" borderId="0" xfId="1" applyNumberFormat="1" applyFont="1" applyBorder="1"/>
    <xf numFmtId="164" fontId="0" fillId="0" borderId="0" xfId="1" applyNumberFormat="1" applyFont="1" applyBorder="1"/>
    <xf numFmtId="0" fontId="0" fillId="0" borderId="4" xfId="0" applyBorder="1"/>
    <xf numFmtId="167" fontId="0" fillId="0" borderId="4" xfId="0" applyNumberFormat="1" applyBorder="1"/>
    <xf numFmtId="167" fontId="0" fillId="0" borderId="4" xfId="0" applyNumberFormat="1" applyBorder="1" applyAlignment="1">
      <alignment wrapText="1"/>
    </xf>
    <xf numFmtId="9" fontId="0" fillId="0" borderId="4" xfId="1" applyFont="1" applyBorder="1"/>
    <xf numFmtId="10" fontId="0" fillId="0" borderId="4" xfId="1" applyNumberFormat="1" applyFont="1" applyBorder="1"/>
    <xf numFmtId="165" fontId="0" fillId="0" borderId="4" xfId="1" applyNumberFormat="1" applyFont="1" applyBorder="1"/>
    <xf numFmtId="9" fontId="0" fillId="0" borderId="0" xfId="0" applyNumberFormat="1"/>
    <xf numFmtId="9" fontId="0" fillId="0" borderId="0" xfId="1" applyFont="1"/>
    <xf numFmtId="0" fontId="0" fillId="3" borderId="4" xfId="0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1" fillId="3" borderId="4" xfId="0" applyFont="1" applyFill="1" applyBorder="1"/>
    <xf numFmtId="0" fontId="0" fillId="4" borderId="4" xfId="0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/>
    <xf numFmtId="0" fontId="1" fillId="4" borderId="5" xfId="0" applyFont="1" applyFill="1" applyBorder="1" applyAlignment="1">
      <alignment wrapText="1"/>
    </xf>
    <xf numFmtId="0" fontId="1" fillId="4" borderId="0" xfId="0" applyFont="1" applyFill="1" applyBorder="1" applyAlignment="1">
      <alignment wrapText="1"/>
    </xf>
    <xf numFmtId="14" fontId="0" fillId="0" borderId="4" xfId="0" applyNumberFormat="1" applyBorder="1"/>
    <xf numFmtId="14" fontId="0" fillId="0" borderId="4" xfId="0" applyNumberFormat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0" fillId="0" borderId="0" xfId="0" applyBorder="1" applyAlignment="1">
      <alignment wrapText="1"/>
    </xf>
    <xf numFmtId="15" fontId="1" fillId="0" borderId="1" xfId="2" applyNumberFormat="1" applyBorder="1" applyAlignment="1">
      <alignment wrapText="1"/>
    </xf>
    <xf numFmtId="0" fontId="1" fillId="0" borderId="1" xfId="2" applyBorder="1" applyAlignment="1">
      <alignment wrapText="1"/>
    </xf>
    <xf numFmtId="0" fontId="1" fillId="0" borderId="6" xfId="2" applyBorder="1" applyAlignment="1">
      <alignment wrapText="1"/>
    </xf>
    <xf numFmtId="15" fontId="1" fillId="0" borderId="2" xfId="2" applyNumberFormat="1" applyBorder="1" applyAlignment="1">
      <alignment wrapText="1"/>
    </xf>
    <xf numFmtId="164" fontId="0" fillId="0" borderId="0" xfId="0" applyNumberFormat="1"/>
  </cellXfs>
  <cellStyles count="3">
    <cellStyle name="Normal" xfId="0" builtinId="0"/>
    <cellStyle name="Normal_Calculated Data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tx>
        <c:rich>
          <a:bodyPr/>
          <a:lstStyle/>
          <a:p>
            <a:pPr>
              <a:defRPr/>
            </a:pPr>
            <a:r>
              <a:rPr lang="en-US"/>
              <a:t>NAV difference </a:t>
            </a:r>
          </a:p>
        </c:rich>
      </c:tx>
      <c:layout/>
    </c:title>
    <c:plotArea>
      <c:layout/>
      <c:scatterChart>
        <c:scatterStyle val="smoothMarker"/>
        <c:ser>
          <c:idx val="1"/>
          <c:order val="0"/>
          <c:tx>
            <c:v>NAV Difference</c:v>
          </c:tx>
          <c:spPr>
            <a:ln w="28575">
              <a:noFill/>
            </a:ln>
          </c:spPr>
          <c:marker>
            <c:symbol val="circle"/>
            <c:size val="9"/>
            <c:spPr>
              <a:solidFill>
                <a:srgbClr val="FF0000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xVal>
            <c:numRef>
              <c:f>'Calculated Data'!$A$2:$A$127</c:f>
              <c:numCache>
                <c:formatCode>dd/mm/yyyy</c:formatCode>
                <c:ptCount val="126"/>
                <c:pt idx="0">
                  <c:v>41276</c:v>
                </c:pt>
                <c:pt idx="1">
                  <c:v>41277</c:v>
                </c:pt>
                <c:pt idx="2">
                  <c:v>41278</c:v>
                </c:pt>
                <c:pt idx="3">
                  <c:v>41282</c:v>
                </c:pt>
                <c:pt idx="4">
                  <c:v>41283</c:v>
                </c:pt>
                <c:pt idx="5">
                  <c:v>41284</c:v>
                </c:pt>
                <c:pt idx="6">
                  <c:v>41285</c:v>
                </c:pt>
                <c:pt idx="7">
                  <c:v>41288</c:v>
                </c:pt>
                <c:pt idx="8">
                  <c:v>41290</c:v>
                </c:pt>
                <c:pt idx="9">
                  <c:v>41291</c:v>
                </c:pt>
                <c:pt idx="10">
                  <c:v>41292</c:v>
                </c:pt>
                <c:pt idx="11">
                  <c:v>41295</c:v>
                </c:pt>
                <c:pt idx="12">
                  <c:v>41297</c:v>
                </c:pt>
                <c:pt idx="13">
                  <c:v>41298</c:v>
                </c:pt>
                <c:pt idx="14">
                  <c:v>41299</c:v>
                </c:pt>
                <c:pt idx="15">
                  <c:v>41303</c:v>
                </c:pt>
                <c:pt idx="16">
                  <c:v>41304</c:v>
                </c:pt>
                <c:pt idx="17">
                  <c:v>41305</c:v>
                </c:pt>
                <c:pt idx="18">
                  <c:v>41306</c:v>
                </c:pt>
                <c:pt idx="19">
                  <c:v>41309</c:v>
                </c:pt>
                <c:pt idx="20">
                  <c:v>41310</c:v>
                </c:pt>
                <c:pt idx="21">
                  <c:v>41311</c:v>
                </c:pt>
                <c:pt idx="22">
                  <c:v>41312</c:v>
                </c:pt>
                <c:pt idx="23">
                  <c:v>41313</c:v>
                </c:pt>
                <c:pt idx="24">
                  <c:v>41316</c:v>
                </c:pt>
                <c:pt idx="25">
                  <c:v>41317</c:v>
                </c:pt>
                <c:pt idx="26">
                  <c:v>41320</c:v>
                </c:pt>
                <c:pt idx="27">
                  <c:v>41323</c:v>
                </c:pt>
                <c:pt idx="28">
                  <c:v>41324</c:v>
                </c:pt>
                <c:pt idx="29">
                  <c:v>41325</c:v>
                </c:pt>
                <c:pt idx="30">
                  <c:v>41326</c:v>
                </c:pt>
                <c:pt idx="31">
                  <c:v>41327</c:v>
                </c:pt>
                <c:pt idx="32">
                  <c:v>41331</c:v>
                </c:pt>
                <c:pt idx="33">
                  <c:v>41333</c:v>
                </c:pt>
                <c:pt idx="34">
                  <c:v>41334</c:v>
                </c:pt>
                <c:pt idx="35">
                  <c:v>41337</c:v>
                </c:pt>
                <c:pt idx="36">
                  <c:v>41339</c:v>
                </c:pt>
                <c:pt idx="37">
                  <c:v>41340</c:v>
                </c:pt>
                <c:pt idx="38">
                  <c:v>41341</c:v>
                </c:pt>
                <c:pt idx="39">
                  <c:v>41344</c:v>
                </c:pt>
                <c:pt idx="40">
                  <c:v>41345</c:v>
                </c:pt>
                <c:pt idx="41">
                  <c:v>41346</c:v>
                </c:pt>
                <c:pt idx="42">
                  <c:v>41347</c:v>
                </c:pt>
                <c:pt idx="43">
                  <c:v>41348</c:v>
                </c:pt>
                <c:pt idx="44">
                  <c:v>41351</c:v>
                </c:pt>
                <c:pt idx="45">
                  <c:v>41352</c:v>
                </c:pt>
                <c:pt idx="46">
                  <c:v>41353</c:v>
                </c:pt>
                <c:pt idx="47">
                  <c:v>41354</c:v>
                </c:pt>
                <c:pt idx="48">
                  <c:v>41355</c:v>
                </c:pt>
                <c:pt idx="49">
                  <c:v>41358</c:v>
                </c:pt>
                <c:pt idx="50">
                  <c:v>41359</c:v>
                </c:pt>
                <c:pt idx="51">
                  <c:v>41361</c:v>
                </c:pt>
                <c:pt idx="52">
                  <c:v>41365</c:v>
                </c:pt>
                <c:pt idx="53">
                  <c:v>41366</c:v>
                </c:pt>
                <c:pt idx="54">
                  <c:v>41367</c:v>
                </c:pt>
                <c:pt idx="55">
                  <c:v>41369</c:v>
                </c:pt>
                <c:pt idx="56">
                  <c:v>41373</c:v>
                </c:pt>
                <c:pt idx="57">
                  <c:v>41374</c:v>
                </c:pt>
                <c:pt idx="58">
                  <c:v>41375</c:v>
                </c:pt>
                <c:pt idx="59">
                  <c:v>41376</c:v>
                </c:pt>
                <c:pt idx="60">
                  <c:v>41379</c:v>
                </c:pt>
                <c:pt idx="61">
                  <c:v>41380</c:v>
                </c:pt>
                <c:pt idx="62">
                  <c:v>41381</c:v>
                </c:pt>
                <c:pt idx="63">
                  <c:v>41382</c:v>
                </c:pt>
                <c:pt idx="64">
                  <c:v>41386</c:v>
                </c:pt>
                <c:pt idx="65">
                  <c:v>41387</c:v>
                </c:pt>
                <c:pt idx="66">
                  <c:v>41390</c:v>
                </c:pt>
                <c:pt idx="67">
                  <c:v>41393</c:v>
                </c:pt>
                <c:pt idx="68">
                  <c:v>41394</c:v>
                </c:pt>
                <c:pt idx="69">
                  <c:v>41396</c:v>
                </c:pt>
                <c:pt idx="70">
                  <c:v>41397</c:v>
                </c:pt>
                <c:pt idx="71">
                  <c:v>41400</c:v>
                </c:pt>
                <c:pt idx="72">
                  <c:v>41402</c:v>
                </c:pt>
                <c:pt idx="73">
                  <c:v>41403</c:v>
                </c:pt>
                <c:pt idx="74">
                  <c:v>41404</c:v>
                </c:pt>
                <c:pt idx="75">
                  <c:v>41407</c:v>
                </c:pt>
                <c:pt idx="76">
                  <c:v>41408</c:v>
                </c:pt>
                <c:pt idx="77">
                  <c:v>41411</c:v>
                </c:pt>
                <c:pt idx="78">
                  <c:v>41414</c:v>
                </c:pt>
                <c:pt idx="79">
                  <c:v>41416</c:v>
                </c:pt>
                <c:pt idx="80">
                  <c:v>41417</c:v>
                </c:pt>
                <c:pt idx="81">
                  <c:v>41418</c:v>
                </c:pt>
                <c:pt idx="82">
                  <c:v>41421</c:v>
                </c:pt>
                <c:pt idx="83">
                  <c:v>41423</c:v>
                </c:pt>
                <c:pt idx="84">
                  <c:v>41424</c:v>
                </c:pt>
                <c:pt idx="85">
                  <c:v>41425</c:v>
                </c:pt>
                <c:pt idx="86">
                  <c:v>41428</c:v>
                </c:pt>
                <c:pt idx="87">
                  <c:v>41429</c:v>
                </c:pt>
                <c:pt idx="88">
                  <c:v>41430</c:v>
                </c:pt>
                <c:pt idx="89">
                  <c:v>41431</c:v>
                </c:pt>
                <c:pt idx="90">
                  <c:v>41432</c:v>
                </c:pt>
                <c:pt idx="91">
                  <c:v>41435</c:v>
                </c:pt>
                <c:pt idx="92">
                  <c:v>41436</c:v>
                </c:pt>
                <c:pt idx="93">
                  <c:v>41437</c:v>
                </c:pt>
                <c:pt idx="94">
                  <c:v>41439</c:v>
                </c:pt>
                <c:pt idx="95">
                  <c:v>41442</c:v>
                </c:pt>
                <c:pt idx="96">
                  <c:v>41443</c:v>
                </c:pt>
                <c:pt idx="97">
                  <c:v>41444</c:v>
                </c:pt>
                <c:pt idx="98">
                  <c:v>41446</c:v>
                </c:pt>
                <c:pt idx="99" formatCode="dd/mmm/yy">
                  <c:v>41450</c:v>
                </c:pt>
                <c:pt idx="100" formatCode="dd/mmm/yy">
                  <c:v>41451</c:v>
                </c:pt>
                <c:pt idx="101" formatCode="dd/mmm/yy">
                  <c:v>41452</c:v>
                </c:pt>
                <c:pt idx="102" formatCode="dd/mmm/yy">
                  <c:v>41453</c:v>
                </c:pt>
                <c:pt idx="103" formatCode="dd/mmm/yy">
                  <c:v>41456</c:v>
                </c:pt>
                <c:pt idx="104" formatCode="dd/mmm/yy">
                  <c:v>41457</c:v>
                </c:pt>
                <c:pt idx="105" formatCode="dd/mmm/yy">
                  <c:v>41458</c:v>
                </c:pt>
                <c:pt idx="106" formatCode="dd/mmm/yy">
                  <c:v>41459</c:v>
                </c:pt>
                <c:pt idx="107" formatCode="dd/mmm/yy">
                  <c:v>41460</c:v>
                </c:pt>
                <c:pt idx="108" formatCode="dd/mmm/yy">
                  <c:v>41463</c:v>
                </c:pt>
                <c:pt idx="109" formatCode="dd/mmm/yy">
                  <c:v>41464</c:v>
                </c:pt>
                <c:pt idx="110" formatCode="dd/mmm/yy">
                  <c:v>41465</c:v>
                </c:pt>
                <c:pt idx="111" formatCode="dd/mmm/yy">
                  <c:v>41466</c:v>
                </c:pt>
                <c:pt idx="112" formatCode="dd/mmm/yy">
                  <c:v>41467</c:v>
                </c:pt>
                <c:pt idx="113" formatCode="dd/mmm/yy">
                  <c:v>41470</c:v>
                </c:pt>
                <c:pt idx="114" formatCode="dd/mmm/yy">
                  <c:v>41472</c:v>
                </c:pt>
                <c:pt idx="115" formatCode="dd/mmm/yy">
                  <c:v>41473</c:v>
                </c:pt>
                <c:pt idx="116" formatCode="dd/mmm/yy">
                  <c:v>41474</c:v>
                </c:pt>
                <c:pt idx="117" formatCode="dd/mmm/yy">
                  <c:v>41477</c:v>
                </c:pt>
                <c:pt idx="118" formatCode="dd/mmm/yy">
                  <c:v>41478</c:v>
                </c:pt>
                <c:pt idx="119" formatCode="dd/mmm/yy">
                  <c:v>41479</c:v>
                </c:pt>
                <c:pt idx="120" formatCode="dd/mmm/yy">
                  <c:v>41481</c:v>
                </c:pt>
                <c:pt idx="121" formatCode="dd/mmm/yy">
                  <c:v>41484</c:v>
                </c:pt>
                <c:pt idx="122" formatCode="dd/mmm/yy">
                  <c:v>41485</c:v>
                </c:pt>
                <c:pt idx="123" formatCode="dd/mmm/yy">
                  <c:v>41486</c:v>
                </c:pt>
                <c:pt idx="124" formatCode="dd/mmm/yy">
                  <c:v>41487</c:v>
                </c:pt>
                <c:pt idx="125" formatCode="dd/mmm/yy">
                  <c:v>41488</c:v>
                </c:pt>
              </c:numCache>
            </c:numRef>
          </c:xVal>
          <c:yVal>
            <c:numRef>
              <c:f>'Calculated Data'!$D$2:$D$127</c:f>
              <c:numCache>
                <c:formatCode>General</c:formatCode>
                <c:ptCount val="126"/>
                <c:pt idx="0">
                  <c:v>4.0000000000190994E-3</c:v>
                </c:pt>
                <c:pt idx="1">
                  <c:v>7.0000000000050022E-3</c:v>
                </c:pt>
                <c:pt idx="2">
                  <c:v>1.2000000000000455E-2</c:v>
                </c:pt>
                <c:pt idx="3">
                  <c:v>2.8999999999996362E-2</c:v>
                </c:pt>
                <c:pt idx="4">
                  <c:v>3.299999999998704E-2</c:v>
                </c:pt>
                <c:pt idx="5">
                  <c:v>3.8000000000010914E-2</c:v>
                </c:pt>
                <c:pt idx="6">
                  <c:v>4.0999999999996817E-2</c:v>
                </c:pt>
                <c:pt idx="7">
                  <c:v>5.5000000000006821E-2</c:v>
                </c:pt>
                <c:pt idx="8">
                  <c:v>6.1000000000007049E-2</c:v>
                </c:pt>
                <c:pt idx="9">
                  <c:v>6.7000000000007276E-2</c:v>
                </c:pt>
                <c:pt idx="10">
                  <c:v>7.0999999999997954E-2</c:v>
                </c:pt>
                <c:pt idx="11">
                  <c:v>8.2000000000022055E-2</c:v>
                </c:pt>
                <c:pt idx="12">
                  <c:v>8.9999999999974989E-2</c:v>
                </c:pt>
                <c:pt idx="13">
                  <c:v>9.1999999999984539E-2</c:v>
                </c:pt>
                <c:pt idx="14">
                  <c:v>9.7000000000008413E-2</c:v>
                </c:pt>
                <c:pt idx="15">
                  <c:v>0.11099999999999</c:v>
                </c:pt>
                <c:pt idx="16">
                  <c:v>0.11499999999998067</c:v>
                </c:pt>
                <c:pt idx="17">
                  <c:v>0.117999999999995</c:v>
                </c:pt>
                <c:pt idx="18">
                  <c:v>0.12199999999998568</c:v>
                </c:pt>
                <c:pt idx="19">
                  <c:v>0.132000000000005</c:v>
                </c:pt>
                <c:pt idx="20">
                  <c:v>0.13500000000001933</c:v>
                </c:pt>
                <c:pt idx="21">
                  <c:v>0.13900000000001</c:v>
                </c:pt>
                <c:pt idx="22">
                  <c:v>0.14199999999999591</c:v>
                </c:pt>
                <c:pt idx="23">
                  <c:v>0.14399999999997704</c:v>
                </c:pt>
                <c:pt idx="24">
                  <c:v>0.15399999999999636</c:v>
                </c:pt>
                <c:pt idx="25">
                  <c:v>0.15900000000002024</c:v>
                </c:pt>
                <c:pt idx="26">
                  <c:v>0.16800000000000637</c:v>
                </c:pt>
                <c:pt idx="27">
                  <c:v>0.17900000000000205</c:v>
                </c:pt>
                <c:pt idx="28">
                  <c:v>0.1839999999999975</c:v>
                </c:pt>
                <c:pt idx="29">
                  <c:v>0.18700000000001182</c:v>
                </c:pt>
                <c:pt idx="30">
                  <c:v>0.18799999999998818</c:v>
                </c:pt>
                <c:pt idx="31">
                  <c:v>0.1910000000000025</c:v>
                </c:pt>
                <c:pt idx="32">
                  <c:v>0.20199999999999818</c:v>
                </c:pt>
                <c:pt idx="33">
                  <c:v>0.20499999999998408</c:v>
                </c:pt>
                <c:pt idx="34">
                  <c:v>0.21099999999998431</c:v>
                </c:pt>
                <c:pt idx="35">
                  <c:v>0.22100000000000364</c:v>
                </c:pt>
                <c:pt idx="36">
                  <c:v>0.23300000000000409</c:v>
                </c:pt>
                <c:pt idx="37">
                  <c:v>0.23799999999999955</c:v>
                </c:pt>
                <c:pt idx="38">
                  <c:v>0.24399999999999977</c:v>
                </c:pt>
                <c:pt idx="39">
                  <c:v>0.25499999999999545</c:v>
                </c:pt>
                <c:pt idx="40">
                  <c:v>0.25800000000000978</c:v>
                </c:pt>
                <c:pt idx="41">
                  <c:v>0.25800000000000978</c:v>
                </c:pt>
                <c:pt idx="42">
                  <c:v>0.26500000000001478</c:v>
                </c:pt>
                <c:pt idx="43">
                  <c:v>0.26699999999999591</c:v>
                </c:pt>
                <c:pt idx="44">
                  <c:v>0.27500000000000568</c:v>
                </c:pt>
                <c:pt idx="45">
                  <c:v>0.27400000000000091</c:v>
                </c:pt>
                <c:pt idx="46">
                  <c:v>0.27299999999999613</c:v>
                </c:pt>
                <c:pt idx="47">
                  <c:v>0.27400000000000091</c:v>
                </c:pt>
                <c:pt idx="48">
                  <c:v>0.27699999999998681</c:v>
                </c:pt>
                <c:pt idx="49">
                  <c:v>0.28600000000000136</c:v>
                </c:pt>
                <c:pt idx="50">
                  <c:v>0.28899999999998727</c:v>
                </c:pt>
                <c:pt idx="51">
                  <c:v>0.29699999999999704</c:v>
                </c:pt>
                <c:pt idx="52">
                  <c:v>0.31200000000001182</c:v>
                </c:pt>
                <c:pt idx="53">
                  <c:v>0.31999999999999318</c:v>
                </c:pt>
                <c:pt idx="54">
                  <c:v>0.3189999999999884</c:v>
                </c:pt>
                <c:pt idx="55">
                  <c:v>0.32200000000000273</c:v>
                </c:pt>
                <c:pt idx="56">
                  <c:v>0.33100000000001728</c:v>
                </c:pt>
                <c:pt idx="57">
                  <c:v>0.33799999999999386</c:v>
                </c:pt>
                <c:pt idx="58">
                  <c:v>0.34399999999999409</c:v>
                </c:pt>
                <c:pt idx="59">
                  <c:v>0.34200000000001296</c:v>
                </c:pt>
                <c:pt idx="60">
                  <c:v>0.35499999999998977</c:v>
                </c:pt>
                <c:pt idx="61">
                  <c:v>0.36499999999998067</c:v>
                </c:pt>
                <c:pt idx="62">
                  <c:v>0.37100000000000932</c:v>
                </c:pt>
                <c:pt idx="63">
                  <c:v>0.37999999999999545</c:v>
                </c:pt>
                <c:pt idx="64">
                  <c:v>0.39799999999999613</c:v>
                </c:pt>
                <c:pt idx="65">
                  <c:v>0.40100000000001046</c:v>
                </c:pt>
                <c:pt idx="66">
                  <c:v>0.41200000000000614</c:v>
                </c:pt>
                <c:pt idx="67">
                  <c:v>0.42400000000000659</c:v>
                </c:pt>
                <c:pt idx="68">
                  <c:v>0.43000000000000682</c:v>
                </c:pt>
                <c:pt idx="69">
                  <c:v>0.4410000000000025</c:v>
                </c:pt>
                <c:pt idx="70">
                  <c:v>0.43899999999999295</c:v>
                </c:pt>
                <c:pt idx="71">
                  <c:v>0.45100000000002183</c:v>
                </c:pt>
                <c:pt idx="72">
                  <c:v>0.46299999999999386</c:v>
                </c:pt>
                <c:pt idx="73">
                  <c:v>0.46700000000001296</c:v>
                </c:pt>
                <c:pt idx="74">
                  <c:v>0.47399999999998954</c:v>
                </c:pt>
                <c:pt idx="75">
                  <c:v>0.47499999999999432</c:v>
                </c:pt>
                <c:pt idx="76">
                  <c:v>0.48099999999999454</c:v>
                </c:pt>
                <c:pt idx="77">
                  <c:v>0.50899999999998613</c:v>
                </c:pt>
                <c:pt idx="78">
                  <c:v>0.51699999999999591</c:v>
                </c:pt>
                <c:pt idx="79">
                  <c:v>0.51300000000000523</c:v>
                </c:pt>
                <c:pt idx="80">
                  <c:v>0.50100000000000477</c:v>
                </c:pt>
                <c:pt idx="81">
                  <c:v>0.50800000000000978</c:v>
                </c:pt>
                <c:pt idx="82">
                  <c:v>0.52299999999999613</c:v>
                </c:pt>
                <c:pt idx="83">
                  <c:v>0.53000000000000114</c:v>
                </c:pt>
                <c:pt idx="84">
                  <c:v>0.53300000000001546</c:v>
                </c:pt>
                <c:pt idx="85">
                  <c:v>0.52699999999998681</c:v>
                </c:pt>
                <c:pt idx="86">
                  <c:v>0.53700000000000614</c:v>
                </c:pt>
                <c:pt idx="87">
                  <c:v>0.53899999999998727</c:v>
                </c:pt>
                <c:pt idx="88">
                  <c:v>0.54200000000000159</c:v>
                </c:pt>
                <c:pt idx="89">
                  <c:v>0.54599999999999227</c:v>
                </c:pt>
                <c:pt idx="90">
                  <c:v>0.54599999999999227</c:v>
                </c:pt>
                <c:pt idx="91">
                  <c:v>0.5519999999999925</c:v>
                </c:pt>
                <c:pt idx="92">
                  <c:v>0.54499999999998749</c:v>
                </c:pt>
                <c:pt idx="93">
                  <c:v>0.54599999999999227</c:v>
                </c:pt>
                <c:pt idx="94">
                  <c:v>0.5560000000000116</c:v>
                </c:pt>
                <c:pt idx="95">
                  <c:v>0.5689999999999884</c:v>
                </c:pt>
                <c:pt idx="96">
                  <c:v>0.56700000000000728</c:v>
                </c:pt>
                <c:pt idx="97">
                  <c:v>0.57099999999999795</c:v>
                </c:pt>
                <c:pt idx="98">
                  <c:v>0.5589999999999975</c:v>
                </c:pt>
                <c:pt idx="99">
                  <c:v>0.55900000000002592</c:v>
                </c:pt>
                <c:pt idx="100">
                  <c:v>0.56100000000000705</c:v>
                </c:pt>
                <c:pt idx="101">
                  <c:v>0.56999999999999318</c:v>
                </c:pt>
                <c:pt idx="102">
                  <c:v>0.58899999999999864</c:v>
                </c:pt>
                <c:pt idx="103">
                  <c:v>0.60800000000000409</c:v>
                </c:pt>
                <c:pt idx="104">
                  <c:v>0.60800000000000409</c:v>
                </c:pt>
                <c:pt idx="105">
                  <c:v>0.59799999999998477</c:v>
                </c:pt>
                <c:pt idx="106">
                  <c:v>0.60900000000000887</c:v>
                </c:pt>
                <c:pt idx="107">
                  <c:v>0.61299999999999955</c:v>
                </c:pt>
                <c:pt idx="108">
                  <c:v>0.61599999999998545</c:v>
                </c:pt>
                <c:pt idx="109">
                  <c:v>0.62399999999999523</c:v>
                </c:pt>
                <c:pt idx="110">
                  <c:v>0.62299999999999045</c:v>
                </c:pt>
                <c:pt idx="111">
                  <c:v>0.63599999999999568</c:v>
                </c:pt>
                <c:pt idx="112">
                  <c:v>0.64699999999999136</c:v>
                </c:pt>
                <c:pt idx="113">
                  <c:v>0.65999999999999659</c:v>
                </c:pt>
                <c:pt idx="114">
                  <c:v>0.65000000000000568</c:v>
                </c:pt>
                <c:pt idx="115">
                  <c:v>0.66100000000000136</c:v>
                </c:pt>
                <c:pt idx="116">
                  <c:v>0.66199999999997772</c:v>
                </c:pt>
                <c:pt idx="117">
                  <c:v>0.67099999999999227</c:v>
                </c:pt>
                <c:pt idx="118">
                  <c:v>0.67900000000000205</c:v>
                </c:pt>
                <c:pt idx="119">
                  <c:v>0.67199999999999704</c:v>
                </c:pt>
                <c:pt idx="120">
                  <c:v>0.66400000000001569</c:v>
                </c:pt>
                <c:pt idx="121">
                  <c:v>0.66800000000000637</c:v>
                </c:pt>
                <c:pt idx="122">
                  <c:v>0.65800000000001546</c:v>
                </c:pt>
                <c:pt idx="123">
                  <c:v>0.66199999999997772</c:v>
                </c:pt>
                <c:pt idx="124">
                  <c:v>0.66100000000000136</c:v>
                </c:pt>
                <c:pt idx="125">
                  <c:v>0.65400000000002478</c:v>
                </c:pt>
              </c:numCache>
            </c:numRef>
          </c:yVal>
          <c:smooth val="1"/>
        </c:ser>
        <c:axId val="82604032"/>
        <c:axId val="82605952"/>
      </c:scatterChart>
      <c:valAx>
        <c:axId val="82604032"/>
        <c:scaling>
          <c:orientation val="minMax"/>
          <c:max val="41490"/>
          <c:min val="41275"/>
        </c:scaling>
        <c:axPos val="b"/>
        <c:numFmt formatCode="dd/mm/yyyy" sourceLinked="1"/>
        <c:tickLblPos val="nextTo"/>
        <c:crossAx val="82605952"/>
        <c:crosses val="autoZero"/>
        <c:crossBetween val="midCat"/>
        <c:majorUnit val="35"/>
      </c:valAx>
      <c:valAx>
        <c:axId val="82605952"/>
        <c:scaling>
          <c:orientation val="minMax"/>
        </c:scaling>
        <c:axPos val="l"/>
        <c:majorGridlines/>
        <c:numFmt formatCode="General" sourceLinked="1"/>
        <c:tickLblPos val="nextTo"/>
        <c:crossAx val="82604032"/>
        <c:crosses val="autoZero"/>
        <c:crossBetween val="midCat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layout/>
    </c:title>
    <c:plotArea>
      <c:layout/>
      <c:scatterChart>
        <c:scatterStyle val="smoothMarker"/>
        <c:ser>
          <c:idx val="0"/>
          <c:order val="0"/>
          <c:tx>
            <c:v>Annualized Difference in Returns</c:v>
          </c:tx>
          <c:spPr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9"/>
            <c:spPr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xVal>
            <c:numRef>
              <c:f>'Calculated Data'!$A$2:$A$127</c:f>
              <c:numCache>
                <c:formatCode>dd/mm/yyyy</c:formatCode>
                <c:ptCount val="126"/>
                <c:pt idx="0">
                  <c:v>41276</c:v>
                </c:pt>
                <c:pt idx="1">
                  <c:v>41277</c:v>
                </c:pt>
                <c:pt idx="2">
                  <c:v>41278</c:v>
                </c:pt>
                <c:pt idx="3">
                  <c:v>41282</c:v>
                </c:pt>
                <c:pt idx="4">
                  <c:v>41283</c:v>
                </c:pt>
                <c:pt idx="5">
                  <c:v>41284</c:v>
                </c:pt>
                <c:pt idx="6">
                  <c:v>41285</c:v>
                </c:pt>
                <c:pt idx="7">
                  <c:v>41288</c:v>
                </c:pt>
                <c:pt idx="8">
                  <c:v>41290</c:v>
                </c:pt>
                <c:pt idx="9">
                  <c:v>41291</c:v>
                </c:pt>
                <c:pt idx="10">
                  <c:v>41292</c:v>
                </c:pt>
                <c:pt idx="11">
                  <c:v>41295</c:v>
                </c:pt>
                <c:pt idx="12">
                  <c:v>41297</c:v>
                </c:pt>
                <c:pt idx="13">
                  <c:v>41298</c:v>
                </c:pt>
                <c:pt idx="14">
                  <c:v>41299</c:v>
                </c:pt>
                <c:pt idx="15">
                  <c:v>41303</c:v>
                </c:pt>
                <c:pt idx="16">
                  <c:v>41304</c:v>
                </c:pt>
                <c:pt idx="17">
                  <c:v>41305</c:v>
                </c:pt>
                <c:pt idx="18">
                  <c:v>41306</c:v>
                </c:pt>
                <c:pt idx="19">
                  <c:v>41309</c:v>
                </c:pt>
                <c:pt idx="20">
                  <c:v>41310</c:v>
                </c:pt>
                <c:pt idx="21">
                  <c:v>41311</c:v>
                </c:pt>
                <c:pt idx="22">
                  <c:v>41312</c:v>
                </c:pt>
                <c:pt idx="23">
                  <c:v>41313</c:v>
                </c:pt>
                <c:pt idx="24">
                  <c:v>41316</c:v>
                </c:pt>
                <c:pt idx="25">
                  <c:v>41317</c:v>
                </c:pt>
                <c:pt idx="26">
                  <c:v>41320</c:v>
                </c:pt>
                <c:pt idx="27">
                  <c:v>41323</c:v>
                </c:pt>
                <c:pt idx="28">
                  <c:v>41324</c:v>
                </c:pt>
                <c:pt idx="29">
                  <c:v>41325</c:v>
                </c:pt>
                <c:pt idx="30">
                  <c:v>41326</c:v>
                </c:pt>
                <c:pt idx="31">
                  <c:v>41327</c:v>
                </c:pt>
                <c:pt idx="32">
                  <c:v>41331</c:v>
                </c:pt>
                <c:pt idx="33">
                  <c:v>41333</c:v>
                </c:pt>
                <c:pt idx="34">
                  <c:v>41334</c:v>
                </c:pt>
                <c:pt idx="35">
                  <c:v>41337</c:v>
                </c:pt>
                <c:pt idx="36">
                  <c:v>41339</c:v>
                </c:pt>
                <c:pt idx="37">
                  <c:v>41340</c:v>
                </c:pt>
                <c:pt idx="38">
                  <c:v>41341</c:v>
                </c:pt>
                <c:pt idx="39">
                  <c:v>41344</c:v>
                </c:pt>
                <c:pt idx="40">
                  <c:v>41345</c:v>
                </c:pt>
                <c:pt idx="41">
                  <c:v>41346</c:v>
                </c:pt>
                <c:pt idx="42">
                  <c:v>41347</c:v>
                </c:pt>
                <c:pt idx="43">
                  <c:v>41348</c:v>
                </c:pt>
                <c:pt idx="44">
                  <c:v>41351</c:v>
                </c:pt>
                <c:pt idx="45">
                  <c:v>41352</c:v>
                </c:pt>
                <c:pt idx="46">
                  <c:v>41353</c:v>
                </c:pt>
                <c:pt idx="47">
                  <c:v>41354</c:v>
                </c:pt>
                <c:pt idx="48">
                  <c:v>41355</c:v>
                </c:pt>
                <c:pt idx="49">
                  <c:v>41358</c:v>
                </c:pt>
                <c:pt idx="50">
                  <c:v>41359</c:v>
                </c:pt>
                <c:pt idx="51">
                  <c:v>41361</c:v>
                </c:pt>
                <c:pt idx="52">
                  <c:v>41365</c:v>
                </c:pt>
                <c:pt idx="53">
                  <c:v>41366</c:v>
                </c:pt>
                <c:pt idx="54">
                  <c:v>41367</c:v>
                </c:pt>
                <c:pt idx="55">
                  <c:v>41369</c:v>
                </c:pt>
                <c:pt idx="56">
                  <c:v>41373</c:v>
                </c:pt>
                <c:pt idx="57">
                  <c:v>41374</c:v>
                </c:pt>
                <c:pt idx="58">
                  <c:v>41375</c:v>
                </c:pt>
                <c:pt idx="59">
                  <c:v>41376</c:v>
                </c:pt>
                <c:pt idx="60">
                  <c:v>41379</c:v>
                </c:pt>
                <c:pt idx="61">
                  <c:v>41380</c:v>
                </c:pt>
                <c:pt idx="62">
                  <c:v>41381</c:v>
                </c:pt>
                <c:pt idx="63">
                  <c:v>41382</c:v>
                </c:pt>
                <c:pt idx="64">
                  <c:v>41386</c:v>
                </c:pt>
                <c:pt idx="65">
                  <c:v>41387</c:v>
                </c:pt>
                <c:pt idx="66">
                  <c:v>41390</c:v>
                </c:pt>
                <c:pt idx="67">
                  <c:v>41393</c:v>
                </c:pt>
                <c:pt idx="68">
                  <c:v>41394</c:v>
                </c:pt>
                <c:pt idx="69">
                  <c:v>41396</c:v>
                </c:pt>
                <c:pt idx="70">
                  <c:v>41397</c:v>
                </c:pt>
                <c:pt idx="71">
                  <c:v>41400</c:v>
                </c:pt>
                <c:pt idx="72">
                  <c:v>41402</c:v>
                </c:pt>
                <c:pt idx="73">
                  <c:v>41403</c:v>
                </c:pt>
                <c:pt idx="74">
                  <c:v>41404</c:v>
                </c:pt>
                <c:pt idx="75">
                  <c:v>41407</c:v>
                </c:pt>
                <c:pt idx="76">
                  <c:v>41408</c:v>
                </c:pt>
                <c:pt idx="77">
                  <c:v>41411</c:v>
                </c:pt>
                <c:pt idx="78">
                  <c:v>41414</c:v>
                </c:pt>
                <c:pt idx="79">
                  <c:v>41416</c:v>
                </c:pt>
                <c:pt idx="80">
                  <c:v>41417</c:v>
                </c:pt>
                <c:pt idx="81">
                  <c:v>41418</c:v>
                </c:pt>
                <c:pt idx="82">
                  <c:v>41421</c:v>
                </c:pt>
                <c:pt idx="83">
                  <c:v>41423</c:v>
                </c:pt>
                <c:pt idx="84">
                  <c:v>41424</c:v>
                </c:pt>
                <c:pt idx="85">
                  <c:v>41425</c:v>
                </c:pt>
                <c:pt idx="86">
                  <c:v>41428</c:v>
                </c:pt>
                <c:pt idx="87">
                  <c:v>41429</c:v>
                </c:pt>
                <c:pt idx="88">
                  <c:v>41430</c:v>
                </c:pt>
                <c:pt idx="89">
                  <c:v>41431</c:v>
                </c:pt>
                <c:pt idx="90">
                  <c:v>41432</c:v>
                </c:pt>
                <c:pt idx="91">
                  <c:v>41435</c:v>
                </c:pt>
                <c:pt idx="92">
                  <c:v>41436</c:v>
                </c:pt>
                <c:pt idx="93">
                  <c:v>41437</c:v>
                </c:pt>
                <c:pt idx="94">
                  <c:v>41439</c:v>
                </c:pt>
                <c:pt idx="95">
                  <c:v>41442</c:v>
                </c:pt>
                <c:pt idx="96">
                  <c:v>41443</c:v>
                </c:pt>
                <c:pt idx="97">
                  <c:v>41444</c:v>
                </c:pt>
                <c:pt idx="98">
                  <c:v>41446</c:v>
                </c:pt>
                <c:pt idx="99" formatCode="dd/mmm/yy">
                  <c:v>41450</c:v>
                </c:pt>
                <c:pt idx="100" formatCode="dd/mmm/yy">
                  <c:v>41451</c:v>
                </c:pt>
                <c:pt idx="101" formatCode="dd/mmm/yy">
                  <c:v>41452</c:v>
                </c:pt>
                <c:pt idx="102" formatCode="dd/mmm/yy">
                  <c:v>41453</c:v>
                </c:pt>
                <c:pt idx="103" formatCode="dd/mmm/yy">
                  <c:v>41456</c:v>
                </c:pt>
                <c:pt idx="104" formatCode="dd/mmm/yy">
                  <c:v>41457</c:v>
                </c:pt>
                <c:pt idx="105" formatCode="dd/mmm/yy">
                  <c:v>41458</c:v>
                </c:pt>
                <c:pt idx="106" formatCode="dd/mmm/yy">
                  <c:v>41459</c:v>
                </c:pt>
                <c:pt idx="107" formatCode="dd/mmm/yy">
                  <c:v>41460</c:v>
                </c:pt>
                <c:pt idx="108" formatCode="dd/mmm/yy">
                  <c:v>41463</c:v>
                </c:pt>
                <c:pt idx="109" formatCode="dd/mmm/yy">
                  <c:v>41464</c:v>
                </c:pt>
                <c:pt idx="110" formatCode="dd/mmm/yy">
                  <c:v>41465</c:v>
                </c:pt>
                <c:pt idx="111" formatCode="dd/mmm/yy">
                  <c:v>41466</c:v>
                </c:pt>
                <c:pt idx="112" formatCode="dd/mmm/yy">
                  <c:v>41467</c:v>
                </c:pt>
                <c:pt idx="113" formatCode="dd/mmm/yy">
                  <c:v>41470</c:v>
                </c:pt>
                <c:pt idx="114" formatCode="dd/mmm/yy">
                  <c:v>41472</c:v>
                </c:pt>
                <c:pt idx="115" formatCode="dd/mmm/yy">
                  <c:v>41473</c:v>
                </c:pt>
                <c:pt idx="116" formatCode="dd/mmm/yy">
                  <c:v>41474</c:v>
                </c:pt>
                <c:pt idx="117" formatCode="dd/mmm/yy">
                  <c:v>41477</c:v>
                </c:pt>
                <c:pt idx="118" formatCode="dd/mmm/yy">
                  <c:v>41478</c:v>
                </c:pt>
                <c:pt idx="119" formatCode="dd/mmm/yy">
                  <c:v>41479</c:v>
                </c:pt>
                <c:pt idx="120" formatCode="dd/mmm/yy">
                  <c:v>41481</c:v>
                </c:pt>
                <c:pt idx="121" formatCode="dd/mmm/yy">
                  <c:v>41484</c:v>
                </c:pt>
                <c:pt idx="122" formatCode="dd/mmm/yy">
                  <c:v>41485</c:v>
                </c:pt>
                <c:pt idx="123" formatCode="dd/mmm/yy">
                  <c:v>41486</c:v>
                </c:pt>
                <c:pt idx="124" formatCode="dd/mmm/yy">
                  <c:v>41487</c:v>
                </c:pt>
                <c:pt idx="125" formatCode="dd/mmm/yy">
                  <c:v>41488</c:v>
                </c:pt>
              </c:numCache>
            </c:numRef>
          </c:xVal>
          <c:yVal>
            <c:numRef>
              <c:f>'Calculated Data'!$G$2:$G$127</c:f>
              <c:numCache>
                <c:formatCode>0.000%</c:formatCode>
                <c:ptCount val="126"/>
                <c:pt idx="0">
                  <c:v>6.3974543146241292E-3</c:v>
                </c:pt>
                <c:pt idx="1">
                  <c:v>5.5955028955771979E-3</c:v>
                </c:pt>
                <c:pt idx="2">
                  <c:v>6.3973421882832504E-3</c:v>
                </c:pt>
                <c:pt idx="3">
                  <c:v>6.6263272492408376E-3</c:v>
                </c:pt>
                <c:pt idx="4">
                  <c:v>6.5976136614316339E-3</c:v>
                </c:pt>
                <c:pt idx="5">
                  <c:v>6.7535629151855847E-3</c:v>
                </c:pt>
                <c:pt idx="6">
                  <c:v>6.5573823797369091E-3</c:v>
                </c:pt>
                <c:pt idx="7">
                  <c:v>6.7670281990122039E-3</c:v>
                </c:pt>
                <c:pt idx="8">
                  <c:v>6.5036123896644593E-3</c:v>
                </c:pt>
                <c:pt idx="9">
                  <c:v>6.6974126388117394E-3</c:v>
                </c:pt>
                <c:pt idx="10">
                  <c:v>6.6796550777101782E-3</c:v>
                </c:pt>
                <c:pt idx="11">
                  <c:v>6.5567934565218255E-3</c:v>
                </c:pt>
                <c:pt idx="12">
                  <c:v>6.5420930198560878E-3</c:v>
                </c:pt>
                <c:pt idx="13">
                  <c:v>6.3962212134291985E-3</c:v>
                </c:pt>
                <c:pt idx="14">
                  <c:v>6.4629925882022654E-3</c:v>
                </c:pt>
                <c:pt idx="15">
                  <c:v>6.3386677098606903E-3</c:v>
                </c:pt>
                <c:pt idx="16">
                  <c:v>6.3405875386643995E-3</c:v>
                </c:pt>
                <c:pt idx="17">
                  <c:v>6.2889249067175079E-3</c:v>
                </c:pt>
                <c:pt idx="18">
                  <c:v>6.2923190348325164E-3</c:v>
                </c:pt>
                <c:pt idx="19">
                  <c:v>6.2069706809892988E-3</c:v>
                </c:pt>
                <c:pt idx="20">
                  <c:v>6.1665011539377979E-3</c:v>
                </c:pt>
                <c:pt idx="21">
                  <c:v>6.1728107677356814E-3</c:v>
                </c:pt>
                <c:pt idx="22">
                  <c:v>6.1354492592298193E-3</c:v>
                </c:pt>
                <c:pt idx="23">
                  <c:v>6.0578705271052691E-3</c:v>
                </c:pt>
                <c:pt idx="24">
                  <c:v>6.0042239858271174E-3</c:v>
                </c:pt>
                <c:pt idx="25">
                  <c:v>6.0516438471318601E-3</c:v>
                </c:pt>
                <c:pt idx="26">
                  <c:v>5.9675434851242937E-3</c:v>
                </c:pt>
                <c:pt idx="27">
                  <c:v>5.9607199358848728E-3</c:v>
                </c:pt>
                <c:pt idx="28">
                  <c:v>6.0022336476421856E-3</c:v>
                </c:pt>
                <c:pt idx="29">
                  <c:v>5.9779829626709358E-3</c:v>
                </c:pt>
                <c:pt idx="30">
                  <c:v>5.8918432378496366E-3</c:v>
                </c:pt>
                <c:pt idx="31">
                  <c:v>5.8706489350961455E-3</c:v>
                </c:pt>
                <c:pt idx="32">
                  <c:v>5.7648250886301877E-3</c:v>
                </c:pt>
                <c:pt idx="33">
                  <c:v>5.6483375320761642E-3</c:v>
                </c:pt>
                <c:pt idx="34">
                  <c:v>5.7152336350199118E-3</c:v>
                </c:pt>
                <c:pt idx="35">
                  <c:v>5.6962698306575188E-3</c:v>
                </c:pt>
                <c:pt idx="36">
                  <c:v>5.8180958530358318E-3</c:v>
                </c:pt>
                <c:pt idx="37">
                  <c:v>5.8515512976569095E-3</c:v>
                </c:pt>
                <c:pt idx="38">
                  <c:v>5.9082637713225861E-3</c:v>
                </c:pt>
                <c:pt idx="39">
                  <c:v>5.9060098096577196E-3</c:v>
                </c:pt>
                <c:pt idx="40">
                  <c:v>5.8900427560979463E-3</c:v>
                </c:pt>
                <c:pt idx="41">
                  <c:v>5.8068440125149667E-3</c:v>
                </c:pt>
                <c:pt idx="42">
                  <c:v>5.8816844322233663E-3</c:v>
                </c:pt>
                <c:pt idx="43">
                  <c:v>5.8447625189961272E-3</c:v>
                </c:pt>
                <c:pt idx="44">
                  <c:v>5.7819778285257417E-3</c:v>
                </c:pt>
                <c:pt idx="45">
                  <c:v>5.6858753751063418E-3</c:v>
                </c:pt>
                <c:pt idx="46">
                  <c:v>5.5922458300352584E-3</c:v>
                </c:pt>
                <c:pt idx="47">
                  <c:v>5.5415310661106609E-3</c:v>
                </c:pt>
                <c:pt idx="48">
                  <c:v>5.5321150691278742E-3</c:v>
                </c:pt>
                <c:pt idx="49">
                  <c:v>5.5052243680397961E-3</c:v>
                </c:pt>
                <c:pt idx="50">
                  <c:v>5.4966862912206871E-3</c:v>
                </c:pt>
                <c:pt idx="51">
                  <c:v>5.5174359242471382E-3</c:v>
                </c:pt>
                <c:pt idx="52">
                  <c:v>5.5383665748505173E-3</c:v>
                </c:pt>
                <c:pt idx="53">
                  <c:v>5.618079094702022E-3</c:v>
                </c:pt>
                <c:pt idx="54">
                  <c:v>5.5394426383585937E-3</c:v>
                </c:pt>
                <c:pt idx="55">
                  <c:v>5.4723502677997971E-3</c:v>
                </c:pt>
                <c:pt idx="56">
                  <c:v>5.3953872865064589E-3</c:v>
                </c:pt>
                <c:pt idx="57">
                  <c:v>5.4539133304525311E-3</c:v>
                </c:pt>
                <c:pt idx="58">
                  <c:v>5.4952622530493045E-3</c:v>
                </c:pt>
                <c:pt idx="59">
                  <c:v>5.4090122289176534E-3</c:v>
                </c:pt>
                <c:pt idx="60">
                  <c:v>5.4526215694281621E-3</c:v>
                </c:pt>
                <c:pt idx="61">
                  <c:v>5.5529802603411227E-3</c:v>
                </c:pt>
                <c:pt idx="62">
                  <c:v>5.5910471313880272E-3</c:v>
                </c:pt>
                <c:pt idx="63">
                  <c:v>5.6732794516505258E-3</c:v>
                </c:pt>
                <c:pt idx="64">
                  <c:v>5.7278177257242824E-3</c:v>
                </c:pt>
                <c:pt idx="65">
                  <c:v>5.7194041501003046E-3</c:v>
                </c:pt>
                <c:pt idx="66">
                  <c:v>5.7228734682952531E-3</c:v>
                </c:pt>
                <c:pt idx="67">
                  <c:v>5.7397224787834045E-3</c:v>
                </c:pt>
                <c:pt idx="68">
                  <c:v>5.7720467884954108E-3</c:v>
                </c:pt>
                <c:pt idx="69">
                  <c:v>5.8218621264294335E-3</c:v>
                </c:pt>
                <c:pt idx="70">
                  <c:v>5.7477685088771491E-3</c:v>
                </c:pt>
                <c:pt idx="71">
                  <c:v>5.7630587892618657E-3</c:v>
                </c:pt>
                <c:pt idx="72">
                  <c:v>5.8232499937176385E-3</c:v>
                </c:pt>
                <c:pt idx="73">
                  <c:v>5.8276335584501737E-3</c:v>
                </c:pt>
                <c:pt idx="74">
                  <c:v>5.8691647793673862E-3</c:v>
                </c:pt>
                <c:pt idx="75">
                  <c:v>5.7475150085231075E-3</c:v>
                </c:pt>
                <c:pt idx="76">
                  <c:v>5.7763622923459046E-3</c:v>
                </c:pt>
                <c:pt idx="77">
                  <c:v>5.9780140047316355E-3</c:v>
                </c:pt>
                <c:pt idx="78">
                  <c:v>5.9407073984283354E-3</c:v>
                </c:pt>
                <c:pt idx="79">
                  <c:v>5.8108061622237361E-3</c:v>
                </c:pt>
                <c:pt idx="80">
                  <c:v>5.6345701557298788E-3</c:v>
                </c:pt>
                <c:pt idx="81">
                  <c:v>5.6733665247645781E-3</c:v>
                </c:pt>
                <c:pt idx="82">
                  <c:v>5.720816986381605E-3</c:v>
                </c:pt>
                <c:pt idx="83">
                  <c:v>5.7189506069597051E-3</c:v>
                </c:pt>
                <c:pt idx="84">
                  <c:v>5.712667330321608E-3</c:v>
                </c:pt>
                <c:pt idx="85">
                  <c:v>5.6104919918251728E-3</c:v>
                </c:pt>
                <c:pt idx="86">
                  <c:v>5.6047175477469402E-3</c:v>
                </c:pt>
                <c:pt idx="87">
                  <c:v>5.5889938112436699E-3</c:v>
                </c:pt>
                <c:pt idx="88">
                  <c:v>5.5837916958125788E-3</c:v>
                </c:pt>
                <c:pt idx="89">
                  <c:v>5.588908299834161E-3</c:v>
                </c:pt>
                <c:pt idx="90">
                  <c:v>5.5532114988330328E-3</c:v>
                </c:pt>
                <c:pt idx="91">
                  <c:v>5.5087750009614744E-3</c:v>
                </c:pt>
                <c:pt idx="92">
                  <c:v>5.4049383667627016E-3</c:v>
                </c:pt>
                <c:pt idx="93">
                  <c:v>5.3813557505046905E-3</c:v>
                </c:pt>
                <c:pt idx="94">
                  <c:v>5.4130545711124078E-3</c:v>
                </c:pt>
                <c:pt idx="95">
                  <c:v>5.4400235778111483E-3</c:v>
                </c:pt>
                <c:pt idx="96">
                  <c:v>5.3885203009484961E-3</c:v>
                </c:pt>
                <c:pt idx="97">
                  <c:v>5.3943936252331959E-3</c:v>
                </c:pt>
                <c:pt idx="98">
                  <c:v>5.2189406037734809E-3</c:v>
                </c:pt>
                <c:pt idx="99">
                  <c:v>5.0993469037714512E-3</c:v>
                </c:pt>
                <c:pt idx="100">
                  <c:v>5.0884644610349472E-3</c:v>
                </c:pt>
                <c:pt idx="101">
                  <c:v>5.1409214161766137E-3</c:v>
                </c:pt>
                <c:pt idx="102">
                  <c:v>5.2825950050776616E-3</c:v>
                </c:pt>
                <c:pt idx="103">
                  <c:v>5.3626116223550735E-3</c:v>
                </c:pt>
                <c:pt idx="104">
                  <c:v>5.3330682938568241E-3</c:v>
                </c:pt>
                <c:pt idx="105">
                  <c:v>5.216501188502809E-3</c:v>
                </c:pt>
                <c:pt idx="106">
                  <c:v>5.2836347768443481E-3</c:v>
                </c:pt>
                <c:pt idx="107">
                  <c:v>5.2895601746751897E-3</c:v>
                </c:pt>
                <c:pt idx="108">
                  <c:v>5.2304379892171848E-3</c:v>
                </c:pt>
                <c:pt idx="109">
                  <c:v>5.2703449036539674E-3</c:v>
                </c:pt>
                <c:pt idx="110">
                  <c:v>5.2341216527291845E-3</c:v>
                </c:pt>
                <c:pt idx="111">
                  <c:v>5.3154298589059845E-3</c:v>
                </c:pt>
                <c:pt idx="112">
                  <c:v>5.3792419853742057E-3</c:v>
                </c:pt>
                <c:pt idx="113">
                  <c:v>5.4028156452459175E-3</c:v>
                </c:pt>
                <c:pt idx="114">
                  <c:v>5.2666928266846824E-3</c:v>
                </c:pt>
                <c:pt idx="115">
                  <c:v>5.3288089345282508E-3</c:v>
                </c:pt>
                <c:pt idx="116">
                  <c:v>5.3099909165206238E-3</c:v>
                </c:pt>
                <c:pt idx="117">
                  <c:v>5.302123010364479E-3</c:v>
                </c:pt>
                <c:pt idx="118">
                  <c:v>5.3389120799709477E-3</c:v>
                </c:pt>
                <c:pt idx="119">
                  <c:v>5.2578383987973432E-3</c:v>
                </c:pt>
                <c:pt idx="120">
                  <c:v>5.1446054616366421E-3</c:v>
                </c:pt>
                <c:pt idx="121">
                  <c:v>5.1011513746914705E-3</c:v>
                </c:pt>
                <c:pt idx="122">
                  <c:v>5.0007181580307147E-3</c:v>
                </c:pt>
                <c:pt idx="123">
                  <c:v>5.0072461392287604E-3</c:v>
                </c:pt>
                <c:pt idx="124">
                  <c:v>4.9760324181382654E-3</c:v>
                </c:pt>
                <c:pt idx="125">
                  <c:v>4.9001113868232249E-3</c:v>
                </c:pt>
              </c:numCache>
            </c:numRef>
          </c:yVal>
          <c:smooth val="1"/>
        </c:ser>
        <c:axId val="82596992"/>
        <c:axId val="82598912"/>
      </c:scatterChart>
      <c:valAx>
        <c:axId val="82596992"/>
        <c:scaling>
          <c:orientation val="minMax"/>
          <c:max val="41490"/>
          <c:min val="41275"/>
        </c:scaling>
        <c:axPos val="b"/>
        <c:numFmt formatCode="dd/mm/yyyy" sourceLinked="1"/>
        <c:tickLblPos val="nextTo"/>
        <c:crossAx val="82598912"/>
        <c:crosses val="autoZero"/>
        <c:crossBetween val="midCat"/>
        <c:majorUnit val="35"/>
      </c:valAx>
      <c:valAx>
        <c:axId val="82598912"/>
        <c:scaling>
          <c:orientation val="minMax"/>
        </c:scaling>
        <c:axPos val="l"/>
        <c:majorGridlines/>
        <c:numFmt formatCode="0.000%" sourceLinked="1"/>
        <c:tickLblPos val="nextTo"/>
        <c:crossAx val="82596992"/>
        <c:crosses val="autoZero"/>
        <c:crossBetween val="midCat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53340</xdr:colOff>
      <xdr:row>0</xdr:row>
      <xdr:rowOff>0</xdr:rowOff>
    </xdr:from>
    <xdr:to>
      <xdr:col>16</xdr:col>
      <xdr:colOff>601980</xdr:colOff>
      <xdr:row>18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19</xdr:row>
      <xdr:rowOff>0</xdr:rowOff>
    </xdr:from>
    <xdr:to>
      <xdr:col>16</xdr:col>
      <xdr:colOff>548640</xdr:colOff>
      <xdr:row>39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G127"/>
  <sheetViews>
    <sheetView topLeftCell="A110" workbookViewId="0">
      <selection activeCell="D2" sqref="D2:D127"/>
    </sheetView>
  </sheetViews>
  <sheetFormatPr defaultRowHeight="13.2"/>
  <cols>
    <col min="1" max="1" width="10.33203125" bestFit="1" customWidth="1"/>
    <col min="2" max="2" width="8.5546875" bestFit="1" customWidth="1"/>
    <col min="3" max="4" width="10.33203125" customWidth="1"/>
    <col min="5" max="5" width="9.21875" bestFit="1" customWidth="1"/>
    <col min="6" max="6" width="9.33203125" customWidth="1"/>
    <col min="7" max="7" width="10.21875" bestFit="1" customWidth="1"/>
  </cols>
  <sheetData>
    <row r="1" spans="1:7" ht="39.6">
      <c r="A1" s="37" t="s">
        <v>0</v>
      </c>
      <c r="B1" s="44" t="s">
        <v>3</v>
      </c>
      <c r="C1" s="40" t="s">
        <v>8</v>
      </c>
      <c r="D1" s="40" t="s">
        <v>12</v>
      </c>
      <c r="E1" s="40" t="s">
        <v>9</v>
      </c>
      <c r="F1" s="40" t="s">
        <v>10</v>
      </c>
      <c r="G1" s="41" t="s">
        <v>11</v>
      </c>
    </row>
    <row r="2" spans="1:7">
      <c r="A2" s="42">
        <v>41276</v>
      </c>
      <c r="B2" s="1">
        <v>231.03200000000001</v>
      </c>
      <c r="C2" s="1">
        <v>231.02799999999999</v>
      </c>
      <c r="D2" s="45">
        <f>B2-C2</f>
        <v>4.0000000000190994E-3</v>
      </c>
      <c r="E2" s="13">
        <v>0.17344169616698579</v>
      </c>
      <c r="F2" s="33">
        <v>1.7471597734112013E-5</v>
      </c>
      <c r="G2" s="11">
        <v>6.3974543146241292E-3</v>
      </c>
    </row>
    <row r="3" spans="1:7">
      <c r="A3" s="43">
        <v>41277</v>
      </c>
      <c r="B3" s="1">
        <v>231.435</v>
      </c>
      <c r="C3" s="1">
        <v>231.428</v>
      </c>
      <c r="D3" s="45">
        <f t="shared" ref="D3:D66" si="0">B3-C3</f>
        <v>7.0000000000050022E-3</v>
      </c>
      <c r="E3" s="20">
        <v>3.9700317382811434E-2</v>
      </c>
      <c r="F3" s="20">
        <v>3.0575296034134405E-5</v>
      </c>
      <c r="G3" s="11">
        <v>5.5955028955771979E-3</v>
      </c>
    </row>
    <row r="4" spans="1:7">
      <c r="A4" s="43">
        <v>41278</v>
      </c>
      <c r="B4" s="1">
        <v>232.035</v>
      </c>
      <c r="C4" s="1">
        <v>232.023</v>
      </c>
      <c r="D4" s="45">
        <f t="shared" si="0"/>
        <v>1.2000000000000455E-2</v>
      </c>
      <c r="E4" s="20">
        <v>3.2084131240845082E-2</v>
      </c>
      <c r="F4" s="20">
        <v>5.2414793201734089E-5</v>
      </c>
      <c r="G4" s="11">
        <v>6.3973421882832504E-3</v>
      </c>
    </row>
    <row r="5" spans="1:7">
      <c r="A5" s="43">
        <v>41282</v>
      </c>
      <c r="B5" s="1">
        <v>231.13900000000001</v>
      </c>
      <c r="C5" s="1">
        <v>231.11</v>
      </c>
      <c r="D5" s="45">
        <f t="shared" si="0"/>
        <v>2.8999999999996362E-2</v>
      </c>
      <c r="E5" s="20">
        <v>1.0727632045745894E-2</v>
      </c>
      <c r="F5" s="20">
        <v>1.2666908357022826E-4</v>
      </c>
      <c r="G5" s="11">
        <v>6.6263272492408376E-3</v>
      </c>
    </row>
    <row r="6" spans="1:7">
      <c r="A6" s="43">
        <v>41283</v>
      </c>
      <c r="B6" s="1">
        <v>230.49799999999999</v>
      </c>
      <c r="C6" s="1">
        <v>230.465</v>
      </c>
      <c r="D6" s="45">
        <f t="shared" si="0"/>
        <v>3.299999999998704E-2</v>
      </c>
      <c r="E6" s="20">
        <v>8.8672876358031338E-3</v>
      </c>
      <c r="F6" s="20">
        <v>1.4414068130405838E-4</v>
      </c>
      <c r="G6" s="11">
        <v>6.5976136614316339E-3</v>
      </c>
    </row>
    <row r="7" spans="1:7">
      <c r="A7" s="43">
        <v>41284</v>
      </c>
      <c r="B7" s="1">
        <v>230.44</v>
      </c>
      <c r="C7" s="1">
        <v>230.40199999999999</v>
      </c>
      <c r="D7" s="45">
        <f t="shared" si="0"/>
        <v>3.8000000000010914E-2</v>
      </c>
      <c r="E7" s="20">
        <v>8.682656288146906E-3</v>
      </c>
      <c r="F7" s="20">
        <v>1.6598017847136142E-4</v>
      </c>
      <c r="G7" s="11">
        <v>6.7535629151855847E-3</v>
      </c>
    </row>
    <row r="8" spans="1:7">
      <c r="A8" s="43">
        <v>41285</v>
      </c>
      <c r="B8" s="1">
        <v>229.727</v>
      </c>
      <c r="C8" s="1">
        <v>229.68600000000001</v>
      </c>
      <c r="D8" s="45">
        <f t="shared" si="0"/>
        <v>4.0999999999996817E-2</v>
      </c>
      <c r="E8" s="20">
        <v>7.356643676757757E-3</v>
      </c>
      <c r="F8" s="20">
        <v>1.7908387677088638E-4</v>
      </c>
      <c r="G8" s="11">
        <v>6.5573823797369091E-3</v>
      </c>
    </row>
    <row r="9" spans="1:7">
      <c r="A9" s="43">
        <v>41288</v>
      </c>
      <c r="B9" s="1">
        <v>233.00800000000001</v>
      </c>
      <c r="C9" s="1">
        <v>232.953</v>
      </c>
      <c r="D9" s="45">
        <f t="shared" si="0"/>
        <v>5.5000000000006821E-2</v>
      </c>
      <c r="E9" s="20">
        <v>1.0828268527984797E-2</v>
      </c>
      <c r="F9" s="20">
        <v>2.402344688412876E-4</v>
      </c>
      <c r="G9" s="11">
        <v>6.7670281990122039E-3</v>
      </c>
    </row>
    <row r="10" spans="1:7">
      <c r="A10" s="43">
        <v>41290</v>
      </c>
      <c r="B10" s="1">
        <v>230.797</v>
      </c>
      <c r="C10" s="1">
        <v>230.73599999999999</v>
      </c>
      <c r="D10" s="45">
        <f t="shared" si="0"/>
        <v>6.1000000000007049E-2</v>
      </c>
      <c r="E10" s="20">
        <v>7.8018426895141435E-3</v>
      </c>
      <c r="F10" s="20">
        <v>2.6644186544132892E-4</v>
      </c>
      <c r="G10" s="11">
        <v>6.5036123896644593E-3</v>
      </c>
    </row>
    <row r="11" spans="1:7">
      <c r="A11" s="43">
        <v>41291</v>
      </c>
      <c r="B11" s="1">
        <v>232.393</v>
      </c>
      <c r="C11" s="1">
        <v>232.32599999999999</v>
      </c>
      <c r="D11" s="45">
        <f t="shared" si="0"/>
        <v>6.7000000000007276E-2</v>
      </c>
      <c r="E11" s="20">
        <v>9.2223644256590465E-3</v>
      </c>
      <c r="F11" s="20">
        <v>2.9264926204304251E-4</v>
      </c>
      <c r="G11" s="11">
        <v>6.6974126388117394E-3</v>
      </c>
    </row>
    <row r="12" spans="1:7">
      <c r="A12" s="43">
        <v>41292</v>
      </c>
      <c r="B12" s="1">
        <v>234.155</v>
      </c>
      <c r="C12" s="1">
        <v>234.084</v>
      </c>
      <c r="D12" s="45">
        <f t="shared" si="0"/>
        <v>7.0999999999997954E-2</v>
      </c>
      <c r="E12" s="20">
        <v>1.0523235797882169E-2</v>
      </c>
      <c r="F12" s="20">
        <v>3.1012085977715972E-4</v>
      </c>
      <c r="G12" s="11">
        <v>6.6796550777101782E-3</v>
      </c>
    </row>
    <row r="13" spans="1:7">
      <c r="A13" s="43">
        <v>41295</v>
      </c>
      <c r="B13" s="1">
        <v>234.84100000000001</v>
      </c>
      <c r="C13" s="1">
        <v>234.75899999999999</v>
      </c>
      <c r="D13" s="45">
        <f t="shared" si="0"/>
        <v>8.2000000000022055E-2</v>
      </c>
      <c r="E13" s="20">
        <v>1.0106372833251998E-2</v>
      </c>
      <c r="F13" s="20">
        <v>3.581677535454339E-4</v>
      </c>
      <c r="G13" s="11">
        <v>6.5567934565218255E-3</v>
      </c>
    </row>
    <row r="14" spans="1:7">
      <c r="A14" s="43">
        <v>41297</v>
      </c>
      <c r="B14" s="1">
        <v>232.27099999999999</v>
      </c>
      <c r="C14" s="1">
        <v>232.18100000000001</v>
      </c>
      <c r="D14" s="45">
        <f t="shared" si="0"/>
        <v>8.9999999999974989E-2</v>
      </c>
      <c r="E14" s="20">
        <v>8.1431388854981135E-3</v>
      </c>
      <c r="F14" s="20">
        <v>3.9311094901258066E-4</v>
      </c>
      <c r="G14" s="11">
        <v>6.5420930198560878E-3</v>
      </c>
    </row>
    <row r="15" spans="1:7">
      <c r="A15" s="43">
        <v>41298</v>
      </c>
      <c r="B15" s="1">
        <v>229.47399999999999</v>
      </c>
      <c r="C15" s="1">
        <v>229.38200000000001</v>
      </c>
      <c r="D15" s="45">
        <f t="shared" si="0"/>
        <v>9.1999999999984539E-2</v>
      </c>
      <c r="E15" s="20">
        <v>6.581002473831192E-3</v>
      </c>
      <c r="F15" s="20">
        <v>4.0184674787580228E-4</v>
      </c>
      <c r="G15" s="11">
        <v>6.3962212134291985E-3</v>
      </c>
    </row>
    <row r="16" spans="1:7">
      <c r="A16" s="43">
        <v>41299</v>
      </c>
      <c r="B16" s="1">
        <v>232.733</v>
      </c>
      <c r="C16" s="1">
        <v>232.636</v>
      </c>
      <c r="D16" s="45">
        <f t="shared" si="0"/>
        <v>9.7000000000008413E-2</v>
      </c>
      <c r="E16" s="20">
        <v>8.11249017715443E-3</v>
      </c>
      <c r="F16" s="20">
        <v>4.2368624504739855E-4</v>
      </c>
      <c r="G16" s="11">
        <v>6.4629925882022654E-3</v>
      </c>
    </row>
    <row r="17" spans="1:7">
      <c r="A17" s="43">
        <v>41303</v>
      </c>
      <c r="B17" s="1">
        <v>231.285</v>
      </c>
      <c r="C17" s="1">
        <v>231.17400000000001</v>
      </c>
      <c r="D17" s="45">
        <f t="shared" si="0"/>
        <v>0.11099999999999</v>
      </c>
      <c r="E17" s="20">
        <v>7.1232080459594505E-3</v>
      </c>
      <c r="F17" s="20">
        <v>4.8483683711466989E-4</v>
      </c>
      <c r="G17" s="11">
        <v>6.3386677098606903E-3</v>
      </c>
    </row>
    <row r="18" spans="1:7">
      <c r="A18" s="43">
        <v>41304</v>
      </c>
      <c r="B18" s="1">
        <v>230.86099999999999</v>
      </c>
      <c r="C18" s="1">
        <v>230.74600000000001</v>
      </c>
      <c r="D18" s="45">
        <f t="shared" si="0"/>
        <v>0.11499999999998067</v>
      </c>
      <c r="E18" s="20">
        <v>6.9437146186828447E-3</v>
      </c>
      <c r="F18" s="20">
        <v>5.0230843484780005E-4</v>
      </c>
      <c r="G18" s="11">
        <v>6.3405875386643995E-3</v>
      </c>
    </row>
    <row r="19" spans="1:7">
      <c r="A19" s="43">
        <v>41305</v>
      </c>
      <c r="B19" s="1">
        <v>231.208</v>
      </c>
      <c r="C19" s="1">
        <v>231.09</v>
      </c>
      <c r="D19" s="45">
        <f t="shared" si="0"/>
        <v>0.117999999999995</v>
      </c>
      <c r="E19" s="20">
        <v>6.9796323776245006E-3</v>
      </c>
      <c r="F19" s="20">
        <v>5.1541213314888409E-4</v>
      </c>
      <c r="G19" s="11">
        <v>6.2889249067175079E-3</v>
      </c>
    </row>
    <row r="20" spans="1:7">
      <c r="A20" s="43">
        <v>41306</v>
      </c>
      <c r="B20" s="1">
        <v>230.30799999999999</v>
      </c>
      <c r="C20" s="1">
        <v>230.18600000000001</v>
      </c>
      <c r="D20" s="45">
        <f t="shared" si="0"/>
        <v>0.12199999999998568</v>
      </c>
      <c r="E20" s="20">
        <v>6.6702127456664817E-3</v>
      </c>
      <c r="F20" s="20">
        <v>5.3288373088121281E-4</v>
      </c>
      <c r="G20" s="11">
        <v>6.2923190348325164E-3</v>
      </c>
    </row>
    <row r="21" spans="1:7">
      <c r="A21" s="43">
        <v>41309</v>
      </c>
      <c r="B21" s="1">
        <v>228.696</v>
      </c>
      <c r="C21" s="1">
        <v>228.56399999999999</v>
      </c>
      <c r="D21" s="45">
        <f t="shared" si="0"/>
        <v>0.132000000000005</v>
      </c>
      <c r="E21" s="20">
        <v>6.1076879501342773E-3</v>
      </c>
      <c r="F21" s="20">
        <v>5.7656272520922804E-4</v>
      </c>
      <c r="G21" s="11">
        <v>6.2069706809892988E-3</v>
      </c>
    </row>
    <row r="22" spans="1:7">
      <c r="A22" s="43">
        <v>41310</v>
      </c>
      <c r="B22" s="1">
        <v>227.35900000000001</v>
      </c>
      <c r="C22" s="1">
        <v>227.22399999999999</v>
      </c>
      <c r="D22" s="45">
        <f t="shared" si="0"/>
        <v>0.13500000000001933</v>
      </c>
      <c r="E22" s="20">
        <v>5.7436287403106606E-3</v>
      </c>
      <c r="F22" s="20">
        <v>5.8966642349762323E-4</v>
      </c>
      <c r="G22" s="11">
        <v>6.1665011539377979E-3</v>
      </c>
    </row>
    <row r="23" spans="1:7">
      <c r="A23" s="43">
        <v>41311</v>
      </c>
      <c r="B23" s="1">
        <v>227.416</v>
      </c>
      <c r="C23" s="1">
        <v>227.27699999999999</v>
      </c>
      <c r="D23" s="45">
        <f t="shared" si="0"/>
        <v>0.13900000000001</v>
      </c>
      <c r="E23" s="20">
        <v>5.7743668556213684E-3</v>
      </c>
      <c r="F23" s="20">
        <v>6.0713802123151406E-4</v>
      </c>
      <c r="G23" s="11">
        <v>6.1728107677356814E-3</v>
      </c>
    </row>
    <row r="24" spans="1:7">
      <c r="A24" s="43">
        <v>41312</v>
      </c>
      <c r="B24" s="1">
        <v>225.917</v>
      </c>
      <c r="C24" s="1">
        <v>225.77500000000001</v>
      </c>
      <c r="D24" s="45">
        <f t="shared" si="0"/>
        <v>0.14199999999999591</v>
      </c>
      <c r="E24" s="20">
        <v>5.4227225482463282E-3</v>
      </c>
      <c r="F24" s="20">
        <v>6.2024171950337756E-4</v>
      </c>
      <c r="G24" s="11">
        <v>6.1354492592298193E-3</v>
      </c>
    </row>
    <row r="25" spans="1:7">
      <c r="A25" s="43">
        <v>41313</v>
      </c>
      <c r="B25" s="1">
        <v>224.27699999999999</v>
      </c>
      <c r="C25" s="1">
        <v>224.13300000000001</v>
      </c>
      <c r="D25" s="45">
        <f t="shared" si="0"/>
        <v>0.14399999999997704</v>
      </c>
      <c r="E25" s="20">
        <v>5.0465092062950134E-3</v>
      </c>
      <c r="F25" s="20">
        <v>6.2897751830251827E-4</v>
      </c>
      <c r="G25" s="11">
        <v>6.0578705271052691E-3</v>
      </c>
    </row>
    <row r="26" spans="1:7">
      <c r="A26" s="43">
        <v>41316</v>
      </c>
      <c r="B26" s="1">
        <v>224.33099999999999</v>
      </c>
      <c r="C26" s="1">
        <v>224.17699999999999</v>
      </c>
      <c r="D26" s="45">
        <f t="shared" si="0"/>
        <v>0.15399999999999636</v>
      </c>
      <c r="E26" s="20">
        <v>5.0849016755819543E-3</v>
      </c>
      <c r="F26" s="20">
        <v>6.7265651263224979E-4</v>
      </c>
      <c r="G26" s="11">
        <v>6.0042239858271174E-3</v>
      </c>
    </row>
    <row r="27" spans="1:7">
      <c r="A27" s="43">
        <v>41317</v>
      </c>
      <c r="B27" s="1">
        <v>225.16800000000001</v>
      </c>
      <c r="C27" s="1">
        <v>225.00899999999999</v>
      </c>
      <c r="D27" s="45">
        <f t="shared" si="0"/>
        <v>0.15900000000002024</v>
      </c>
      <c r="E27" s="20">
        <v>5.2966855466366203E-3</v>
      </c>
      <c r="F27" s="20">
        <v>6.9449600983934046E-4</v>
      </c>
      <c r="G27" s="11">
        <v>6.0516438471318601E-3</v>
      </c>
    </row>
    <row r="28" spans="1:7">
      <c r="A28" s="43">
        <v>41320</v>
      </c>
      <c r="B28" s="1">
        <v>222.501</v>
      </c>
      <c r="C28" s="1">
        <v>222.333</v>
      </c>
      <c r="D28" s="45">
        <f t="shared" si="0"/>
        <v>0.16800000000000637</v>
      </c>
      <c r="E28" s="20">
        <v>4.8456519842148271E-3</v>
      </c>
      <c r="F28" s="20">
        <v>7.3380710449979028E-4</v>
      </c>
      <c r="G28" s="11">
        <v>5.9675434851242937E-3</v>
      </c>
    </row>
    <row r="29" spans="1:7">
      <c r="A29" s="43">
        <v>41323</v>
      </c>
      <c r="B29" s="1">
        <v>223.00200000000001</v>
      </c>
      <c r="C29" s="1">
        <v>222.82300000000001</v>
      </c>
      <c r="D29" s="45">
        <f t="shared" si="0"/>
        <v>0.17900000000000205</v>
      </c>
      <c r="E29" s="20">
        <v>4.9844428896904658E-3</v>
      </c>
      <c r="F29" s="20">
        <v>7.8185399831841307E-4</v>
      </c>
      <c r="G29" s="11">
        <v>5.9607199358848728E-3</v>
      </c>
    </row>
    <row r="30" spans="1:7">
      <c r="A30" s="43">
        <v>41324</v>
      </c>
      <c r="B30" s="1">
        <v>224.648</v>
      </c>
      <c r="C30" s="1">
        <v>224.464</v>
      </c>
      <c r="D30" s="45">
        <f t="shared" si="0"/>
        <v>0.1839999999999975</v>
      </c>
      <c r="E30" s="20">
        <v>5.2844412624835635E-3</v>
      </c>
      <c r="F30" s="20">
        <v>8.0369349563303924E-4</v>
      </c>
      <c r="G30" s="11">
        <v>6.0022336476421856E-3</v>
      </c>
    </row>
    <row r="31" spans="1:7">
      <c r="A31" s="43">
        <v>41325</v>
      </c>
      <c r="B31" s="1">
        <v>223.952</v>
      </c>
      <c r="C31" s="1">
        <v>223.76499999999999</v>
      </c>
      <c r="D31" s="45">
        <f t="shared" si="0"/>
        <v>0.18700000000001182</v>
      </c>
      <c r="E31" s="20">
        <v>5.1759324967860787E-3</v>
      </c>
      <c r="F31" s="20">
        <v>8.1679719387859132E-4</v>
      </c>
      <c r="G31" s="11">
        <v>5.9779829626709358E-3</v>
      </c>
    </row>
    <row r="32" spans="1:7">
      <c r="A32" s="43">
        <v>41326</v>
      </c>
      <c r="B32" s="1">
        <v>220.11199999999999</v>
      </c>
      <c r="C32" s="1">
        <v>219.92400000000001</v>
      </c>
      <c r="D32" s="45">
        <f t="shared" si="0"/>
        <v>0.18799999999998818</v>
      </c>
      <c r="E32" s="20">
        <v>4.6007528901099715E-3</v>
      </c>
      <c r="F32" s="20">
        <v>8.2116509349478006E-4</v>
      </c>
      <c r="G32" s="11">
        <v>5.8918432378496366E-3</v>
      </c>
    </row>
    <row r="33" spans="1:7">
      <c r="A33" s="43">
        <v>41327</v>
      </c>
      <c r="B33" s="1">
        <v>220.166</v>
      </c>
      <c r="C33" s="1">
        <v>219.97499999999999</v>
      </c>
      <c r="D33" s="45">
        <f t="shared" si="0"/>
        <v>0.1910000000000025</v>
      </c>
      <c r="E33" s="20">
        <v>4.6160683035850747E-3</v>
      </c>
      <c r="F33" s="20">
        <v>8.3426879179543389E-4</v>
      </c>
      <c r="G33" s="11">
        <v>5.8706489350961455E-3</v>
      </c>
    </row>
    <row r="34" spans="1:7">
      <c r="A34" s="43">
        <v>41331</v>
      </c>
      <c r="B34" s="1">
        <v>216.441</v>
      </c>
      <c r="C34" s="1">
        <v>216.239</v>
      </c>
      <c r="D34" s="45">
        <f t="shared" si="0"/>
        <v>0.20199999999999818</v>
      </c>
      <c r="E34" s="20">
        <v>4.2076751589774641E-3</v>
      </c>
      <c r="F34" s="20">
        <v>8.823156855636699E-4</v>
      </c>
      <c r="G34" s="11">
        <v>5.7648250886301877E-3</v>
      </c>
    </row>
    <row r="35" spans="1:7">
      <c r="A35" s="43">
        <v>41333</v>
      </c>
      <c r="B35" s="1">
        <v>212.89699999999999</v>
      </c>
      <c r="C35" s="1">
        <v>212.69200000000001</v>
      </c>
      <c r="D35" s="45">
        <f t="shared" si="0"/>
        <v>0.20499999999998408</v>
      </c>
      <c r="E35" s="20">
        <v>3.8260102272034135E-3</v>
      </c>
      <c r="F35" s="20">
        <v>8.9541938386393516E-4</v>
      </c>
      <c r="G35" s="11">
        <v>5.6483375320761642E-3</v>
      </c>
    </row>
    <row r="36" spans="1:7">
      <c r="A36" s="43">
        <v>41334</v>
      </c>
      <c r="B36" s="1">
        <v>214.51499999999999</v>
      </c>
      <c r="C36" s="1">
        <v>214.304</v>
      </c>
      <c r="D36" s="45">
        <f t="shared" si="0"/>
        <v>0.21099999999998431</v>
      </c>
      <c r="E36" s="20">
        <v>4.0576055645942799E-3</v>
      </c>
      <c r="F36" s="20">
        <v>9.2162678046489588E-4</v>
      </c>
      <c r="G36" s="11">
        <v>5.7152336350199118E-3</v>
      </c>
    </row>
    <row r="37" spans="1:7">
      <c r="A37" s="43">
        <v>41337</v>
      </c>
      <c r="B37" s="1">
        <v>213.62700000000001</v>
      </c>
      <c r="C37" s="1">
        <v>213.40600000000001</v>
      </c>
      <c r="D37" s="45">
        <f t="shared" si="0"/>
        <v>0.22100000000000364</v>
      </c>
      <c r="E37" s="20">
        <v>4.0411636233329551E-3</v>
      </c>
      <c r="F37" s="20">
        <v>9.6530577479984891E-4</v>
      </c>
      <c r="G37" s="11">
        <v>5.6962698306575188E-3</v>
      </c>
    </row>
    <row r="38" spans="1:7">
      <c r="A38" s="43">
        <v>41339</v>
      </c>
      <c r="B38" s="1">
        <v>219.375</v>
      </c>
      <c r="C38" s="1">
        <v>219.142</v>
      </c>
      <c r="D38" s="45">
        <f t="shared" si="0"/>
        <v>0.23300000000000409</v>
      </c>
      <c r="E38" s="20">
        <v>4.7365263104439115E-3</v>
      </c>
      <c r="F38" s="20">
        <v>1.0177205680017079E-3</v>
      </c>
      <c r="G38" s="11">
        <v>5.8180958530358318E-3</v>
      </c>
    </row>
    <row r="39" spans="1:7">
      <c r="A39" s="43">
        <v>41340</v>
      </c>
      <c r="B39" s="1">
        <v>220.57300000000001</v>
      </c>
      <c r="C39" s="1">
        <v>220.33500000000001</v>
      </c>
      <c r="D39" s="45">
        <f t="shared" si="0"/>
        <v>0.23799999999999955</v>
      </c>
      <c r="E39" s="20">
        <v>4.9033597111702298E-3</v>
      </c>
      <c r="F39" s="20">
        <v>1.0395600651691844E-3</v>
      </c>
      <c r="G39" s="11">
        <v>5.8515512976569095E-3</v>
      </c>
    </row>
    <row r="40" spans="1:7">
      <c r="A40" s="43">
        <v>41341</v>
      </c>
      <c r="B40" s="1">
        <v>223.11199999999999</v>
      </c>
      <c r="C40" s="1">
        <v>222.86799999999999</v>
      </c>
      <c r="D40" s="45">
        <f t="shared" si="0"/>
        <v>0.24399999999999977</v>
      </c>
      <c r="E40" s="20">
        <v>5.2308976650237982E-3</v>
      </c>
      <c r="F40" s="20">
        <v>1.0657674614083373E-3</v>
      </c>
      <c r="G40" s="11">
        <v>5.9082637713225861E-3</v>
      </c>
    </row>
    <row r="41" spans="1:7">
      <c r="A41" s="43">
        <v>41344</v>
      </c>
      <c r="B41" s="1">
        <v>222.91200000000001</v>
      </c>
      <c r="C41" s="1">
        <v>222.65700000000001</v>
      </c>
      <c r="D41" s="45">
        <f t="shared" si="0"/>
        <v>0.25499999999999545</v>
      </c>
      <c r="E41" s="20">
        <v>5.2414923906326516E-3</v>
      </c>
      <c r="F41" s="20">
        <v>1.1138143551220198E-3</v>
      </c>
      <c r="G41" s="11">
        <v>5.9060098096577196E-3</v>
      </c>
    </row>
    <row r="42" spans="1:7">
      <c r="A42" s="43">
        <v>41345</v>
      </c>
      <c r="B42" s="1">
        <v>221.68</v>
      </c>
      <c r="C42" s="1">
        <v>221.422</v>
      </c>
      <c r="D42" s="45">
        <f t="shared" si="0"/>
        <v>0.25800000000000978</v>
      </c>
      <c r="E42" s="20">
        <v>5.1170378923416082E-3</v>
      </c>
      <c r="F42" s="20">
        <v>1.1269180538389031E-3</v>
      </c>
      <c r="G42" s="11">
        <v>5.8900427560979463E-3</v>
      </c>
    </row>
    <row r="43" spans="1:7">
      <c r="A43" s="43">
        <v>41346</v>
      </c>
      <c r="B43" s="1">
        <v>218.50200000000001</v>
      </c>
      <c r="C43" s="1">
        <v>218.244</v>
      </c>
      <c r="D43" s="45">
        <f t="shared" si="0"/>
        <v>0.25800000000000978</v>
      </c>
      <c r="E43" s="20">
        <v>4.7634556889533664E-3</v>
      </c>
      <c r="F43" s="20">
        <v>1.1269180538388407E-3</v>
      </c>
      <c r="G43" s="11">
        <v>5.8068440125149667E-3</v>
      </c>
    </row>
    <row r="44" spans="1:7">
      <c r="A44" s="43">
        <v>41347</v>
      </c>
      <c r="B44" s="1">
        <v>221.417</v>
      </c>
      <c r="C44" s="1">
        <v>221.15199999999999</v>
      </c>
      <c r="D44" s="45">
        <f t="shared" si="0"/>
        <v>0.26500000000001478</v>
      </c>
      <c r="E44" s="20">
        <v>5.1091387867926719E-3</v>
      </c>
      <c r="F44" s="20">
        <v>1.1574933498731677E-3</v>
      </c>
      <c r="G44" s="11">
        <v>5.8816844322233663E-3</v>
      </c>
    </row>
    <row r="45" spans="1:7">
      <c r="A45" s="43">
        <v>41348</v>
      </c>
      <c r="B45" s="1">
        <v>219.958</v>
      </c>
      <c r="C45" s="1">
        <v>219.691</v>
      </c>
      <c r="D45" s="45">
        <f t="shared" si="0"/>
        <v>0.26699999999999591</v>
      </c>
      <c r="E45" s="20">
        <v>4.9562126398086104E-3</v>
      </c>
      <c r="F45" s="20">
        <v>1.1662291487399487E-3</v>
      </c>
      <c r="G45" s="11">
        <v>5.8447625189961272E-3</v>
      </c>
    </row>
    <row r="46" spans="1:7">
      <c r="A46" s="43">
        <v>41351</v>
      </c>
      <c r="B46" s="1">
        <v>218.40299999999999</v>
      </c>
      <c r="C46" s="1">
        <v>218.12799999999999</v>
      </c>
      <c r="D46" s="45">
        <f t="shared" si="0"/>
        <v>0.27500000000000568</v>
      </c>
      <c r="E46" s="20">
        <v>4.8107162117958513E-3</v>
      </c>
      <c r="F46" s="20">
        <v>1.2011723442079333E-3</v>
      </c>
      <c r="G46" s="11">
        <v>5.7819778285257417E-3</v>
      </c>
    </row>
    <row r="47" spans="1:7">
      <c r="A47" s="43">
        <v>41352</v>
      </c>
      <c r="B47" s="1">
        <v>214.58099999999999</v>
      </c>
      <c r="C47" s="1">
        <v>214.30699999999999</v>
      </c>
      <c r="D47" s="45">
        <f t="shared" si="0"/>
        <v>0.27400000000000091</v>
      </c>
      <c r="E47" s="20">
        <v>4.4417247176170571E-3</v>
      </c>
      <c r="F47" s="20">
        <v>1.1968044447744075E-3</v>
      </c>
      <c r="G47" s="11">
        <v>5.6858753751063418E-3</v>
      </c>
    </row>
    <row r="48" spans="1:7">
      <c r="A48" s="43">
        <v>41353</v>
      </c>
      <c r="B48" s="1">
        <v>211.16800000000001</v>
      </c>
      <c r="C48" s="1">
        <v>210.89500000000001</v>
      </c>
      <c r="D48" s="45">
        <f t="shared" si="0"/>
        <v>0.27299999999999613</v>
      </c>
      <c r="E48" s="20">
        <v>4.1347861289978138E-3</v>
      </c>
      <c r="F48" s="20">
        <v>1.1924365453409164E-3</v>
      </c>
      <c r="G48" s="11">
        <v>5.5922458300352584E-3</v>
      </c>
    </row>
    <row r="49" spans="1:7">
      <c r="A49" s="43">
        <v>41354</v>
      </c>
      <c r="B49" s="1">
        <v>209.46100000000001</v>
      </c>
      <c r="C49" s="1">
        <v>209.18700000000001</v>
      </c>
      <c r="D49" s="45">
        <f t="shared" si="0"/>
        <v>0.27400000000000091</v>
      </c>
      <c r="E49" s="20">
        <v>3.9978861808777078E-3</v>
      </c>
      <c r="F49" s="20">
        <v>1.1968044447739634E-3</v>
      </c>
      <c r="G49" s="11">
        <v>5.5415310661106609E-3</v>
      </c>
    </row>
    <row r="50" spans="1:7">
      <c r="A50" s="43">
        <v>41355</v>
      </c>
      <c r="B50" s="1">
        <v>208.857</v>
      </c>
      <c r="C50" s="1">
        <v>208.58</v>
      </c>
      <c r="D50" s="45">
        <f t="shared" si="0"/>
        <v>0.27699999999998681</v>
      </c>
      <c r="E50" s="20">
        <v>3.9706483483313848E-3</v>
      </c>
      <c r="F50" s="20">
        <v>1.2099081430741038E-3</v>
      </c>
      <c r="G50" s="11">
        <v>5.5321150691278742E-3</v>
      </c>
    </row>
    <row r="51" spans="1:7">
      <c r="A51" s="43">
        <v>41358</v>
      </c>
      <c r="B51" s="1">
        <v>207.91499999999999</v>
      </c>
      <c r="C51" s="1">
        <v>207.62899999999999</v>
      </c>
      <c r="D51" s="45">
        <f t="shared" si="0"/>
        <v>0.28600000000000136</v>
      </c>
      <c r="E51" s="20">
        <v>3.9507463574408597E-3</v>
      </c>
      <c r="F51" s="20">
        <v>1.2492192379750938E-3</v>
      </c>
      <c r="G51" s="11">
        <v>5.5052243680397961E-3</v>
      </c>
    </row>
    <row r="52" spans="1:7">
      <c r="A52" s="43">
        <v>41359</v>
      </c>
      <c r="B52" s="1">
        <v>207.964</v>
      </c>
      <c r="C52" s="1">
        <v>207.67500000000001</v>
      </c>
      <c r="D52" s="45">
        <f t="shared" si="0"/>
        <v>0.28899999999998727</v>
      </c>
      <c r="E52" s="20">
        <v>3.9677783846857051E-3</v>
      </c>
      <c r="F52" s="20">
        <v>1.262322936275595E-3</v>
      </c>
      <c r="G52" s="11">
        <v>5.4966862912206871E-3</v>
      </c>
    </row>
    <row r="53" spans="1:7">
      <c r="A53" s="43">
        <v>41361</v>
      </c>
      <c r="B53" s="1">
        <v>210.78200000000001</v>
      </c>
      <c r="C53" s="1">
        <v>210.48500000000001</v>
      </c>
      <c r="D53" s="45">
        <f t="shared" si="0"/>
        <v>0.29699999999999704</v>
      </c>
      <c r="E53" s="20">
        <v>4.2013049125671498E-3</v>
      </c>
      <c r="F53" s="20">
        <v>1.297266131744329E-3</v>
      </c>
      <c r="G53" s="11">
        <v>5.5174359242471382E-3</v>
      </c>
    </row>
    <row r="54" spans="1:7">
      <c r="A54" s="43">
        <v>41365</v>
      </c>
      <c r="B54" s="1">
        <v>211.858</v>
      </c>
      <c r="C54" s="1">
        <v>211.54599999999999</v>
      </c>
      <c r="D54" s="45">
        <f t="shared" si="0"/>
        <v>0.31200000000001182</v>
      </c>
      <c r="E54" s="20">
        <v>4.3509319424629989E-3</v>
      </c>
      <c r="F54" s="20">
        <v>1.3627846232468765E-3</v>
      </c>
      <c r="G54" s="11">
        <v>5.5383665748505173E-3</v>
      </c>
    </row>
    <row r="55" spans="1:7">
      <c r="A55" s="43">
        <v>41366</v>
      </c>
      <c r="B55" s="1">
        <v>214.52699999999999</v>
      </c>
      <c r="C55" s="1">
        <v>214.20699999999999</v>
      </c>
      <c r="D55" s="45">
        <f t="shared" si="0"/>
        <v>0.31999999999999318</v>
      </c>
      <c r="E55" s="20">
        <v>4.5988753437996022E-3</v>
      </c>
      <c r="F55" s="20">
        <v>1.3977278187145836E-3</v>
      </c>
      <c r="G55" s="11">
        <v>5.618079094702022E-3</v>
      </c>
    </row>
    <row r="56" spans="1:7">
      <c r="A56" s="43">
        <v>41367</v>
      </c>
      <c r="B56" s="1">
        <v>211.482</v>
      </c>
      <c r="C56" s="1">
        <v>211.16300000000001</v>
      </c>
      <c r="D56" s="45">
        <f t="shared" si="0"/>
        <v>0.3189999999999884</v>
      </c>
      <c r="E56" s="20">
        <v>4.3587103486060763E-3</v>
      </c>
      <c r="F56" s="20">
        <v>1.3933599192810786E-3</v>
      </c>
      <c r="G56" s="11">
        <v>5.5394426383585937E-3</v>
      </c>
    </row>
    <row r="57" spans="1:7">
      <c r="A57" s="43">
        <v>41369</v>
      </c>
      <c r="B57" s="1">
        <v>208.084</v>
      </c>
      <c r="C57" s="1">
        <v>207.762</v>
      </c>
      <c r="D57" s="45">
        <f t="shared" si="0"/>
        <v>0.32200000000000273</v>
      </c>
      <c r="E57" s="20">
        <v>4.1372671723365895E-3</v>
      </c>
      <c r="F57" s="20">
        <v>1.4064636175804002E-3</v>
      </c>
      <c r="G57" s="11">
        <v>5.4723502677997971E-3</v>
      </c>
    </row>
    <row r="58" spans="1:7">
      <c r="A58" s="43">
        <v>41373</v>
      </c>
      <c r="B58" s="1">
        <v>205.51400000000001</v>
      </c>
      <c r="C58" s="1">
        <v>205.18299999999999</v>
      </c>
      <c r="D58" s="45">
        <f t="shared" si="0"/>
        <v>0.33100000000001728</v>
      </c>
      <c r="E58" s="20">
        <v>4.0038138628005759E-3</v>
      </c>
      <c r="F58" s="20">
        <v>1.4457747124781706E-3</v>
      </c>
      <c r="G58" s="11">
        <v>5.3953872865064589E-3</v>
      </c>
    </row>
    <row r="59" spans="1:7">
      <c r="A59" s="43">
        <v>41374</v>
      </c>
      <c r="B59" s="1">
        <v>207.95400000000001</v>
      </c>
      <c r="C59" s="1">
        <v>207.61600000000001</v>
      </c>
      <c r="D59" s="45">
        <f t="shared" si="0"/>
        <v>0.33799999999999386</v>
      </c>
      <c r="E59" s="20">
        <v>4.1946396231651861E-3</v>
      </c>
      <c r="F59" s="20">
        <v>1.4763500085160086E-3</v>
      </c>
      <c r="G59" s="11">
        <v>5.4539133304525311E-3</v>
      </c>
    </row>
    <row r="60" spans="1:7">
      <c r="A60" s="43">
        <v>41375</v>
      </c>
      <c r="B60" s="1">
        <v>209.727</v>
      </c>
      <c r="C60" s="1">
        <v>209.38300000000001</v>
      </c>
      <c r="D60" s="45">
        <f t="shared" si="0"/>
        <v>0.34399999999999409</v>
      </c>
      <c r="E60" s="20">
        <v>4.3379634618759266E-3</v>
      </c>
      <c r="F60" s="20">
        <v>1.5025574051177187E-3</v>
      </c>
      <c r="G60" s="11">
        <v>5.4952622530493045E-3</v>
      </c>
    </row>
    <row r="61" spans="1:7">
      <c r="A61" s="43">
        <v>41376</v>
      </c>
      <c r="B61" s="1">
        <v>207.89400000000001</v>
      </c>
      <c r="C61" s="1">
        <v>207.55199999999999</v>
      </c>
      <c r="D61" s="45">
        <f t="shared" si="0"/>
        <v>0.34200000000001296</v>
      </c>
      <c r="E61" s="20">
        <v>4.1865125298499728E-3</v>
      </c>
      <c r="F61" s="20">
        <v>1.4938216062500148E-3</v>
      </c>
      <c r="G61" s="11">
        <v>5.4090122289176534E-3</v>
      </c>
    </row>
    <row r="62" spans="1:7">
      <c r="A62" s="43">
        <v>41379</v>
      </c>
      <c r="B62" s="1">
        <v>209.66499999999999</v>
      </c>
      <c r="C62" s="1">
        <v>209.31</v>
      </c>
      <c r="D62" s="45">
        <f t="shared" si="0"/>
        <v>0.35499999999998977</v>
      </c>
      <c r="E62" s="20">
        <v>4.3547809123994363E-3</v>
      </c>
      <c r="F62" s="20">
        <v>1.5506042988861352E-3</v>
      </c>
      <c r="G62" s="11">
        <v>5.4526215694281621E-3</v>
      </c>
    </row>
    <row r="63" spans="1:7">
      <c r="A63" s="43">
        <v>41380</v>
      </c>
      <c r="B63" s="1">
        <v>213.51599999999999</v>
      </c>
      <c r="C63" s="1">
        <v>213.15100000000001</v>
      </c>
      <c r="D63" s="45">
        <f t="shared" si="0"/>
        <v>0.36499999999998067</v>
      </c>
      <c r="E63" s="20">
        <v>4.6529486775397921E-3</v>
      </c>
      <c r="F63" s="20">
        <v>1.5942832932212547E-3</v>
      </c>
      <c r="G63" s="11">
        <v>5.5529802603411227E-3</v>
      </c>
    </row>
    <row r="64" spans="1:7">
      <c r="A64" s="43">
        <v>41381</v>
      </c>
      <c r="B64" s="1">
        <v>214.21100000000001</v>
      </c>
      <c r="C64" s="1">
        <v>213.84</v>
      </c>
      <c r="D64" s="45">
        <f t="shared" si="0"/>
        <v>0.37100000000000932</v>
      </c>
      <c r="E64" s="20">
        <v>4.7329857945442866E-3</v>
      </c>
      <c r="F64" s="20">
        <v>1.6204906898223959E-3</v>
      </c>
      <c r="G64" s="11">
        <v>5.5910471313880272E-3</v>
      </c>
    </row>
    <row r="65" spans="1:7">
      <c r="A65" s="43">
        <v>41382</v>
      </c>
      <c r="B65" s="1">
        <v>217.52500000000001</v>
      </c>
      <c r="C65" s="1">
        <v>217.14500000000001</v>
      </c>
      <c r="D65" s="45">
        <f t="shared" si="0"/>
        <v>0.37999999999999545</v>
      </c>
      <c r="E65" s="20">
        <v>4.9943335354328544E-3</v>
      </c>
      <c r="F65" s="20">
        <v>1.6598017847237329E-3</v>
      </c>
      <c r="G65" s="11">
        <v>5.6732794516505258E-3</v>
      </c>
    </row>
    <row r="66" spans="1:7">
      <c r="A66" s="43">
        <v>41386</v>
      </c>
      <c r="B66" s="1">
        <v>219.69399999999999</v>
      </c>
      <c r="C66" s="1">
        <v>219.29599999999999</v>
      </c>
      <c r="D66" s="45">
        <f t="shared" si="0"/>
        <v>0.39799999999999613</v>
      </c>
      <c r="E66" s="20">
        <v>5.1909126341342926E-3</v>
      </c>
      <c r="F66" s="20">
        <v>1.738423974526393E-3</v>
      </c>
      <c r="G66" s="11">
        <v>5.7278177257242824E-3</v>
      </c>
    </row>
    <row r="67" spans="1:7">
      <c r="A67" s="43">
        <v>41387</v>
      </c>
      <c r="B67" s="1">
        <v>218.89500000000001</v>
      </c>
      <c r="C67" s="1">
        <v>218.494</v>
      </c>
      <c r="D67" s="45">
        <f t="shared" ref="D67:D127" si="1">B67-C67</f>
        <v>0.40100000000001046</v>
      </c>
      <c r="E67" s="20">
        <v>5.1471054553985374E-3</v>
      </c>
      <c r="F67" s="20">
        <v>1.7515276728269566E-3</v>
      </c>
      <c r="G67" s="11">
        <v>5.7194041501003046E-3</v>
      </c>
    </row>
    <row r="68" spans="1:7">
      <c r="A68" s="43">
        <v>41390</v>
      </c>
      <c r="B68" s="1">
        <v>219.101</v>
      </c>
      <c r="C68" s="1">
        <v>218.68899999999999</v>
      </c>
      <c r="D68" s="45">
        <f t="shared" si="1"/>
        <v>0.41200000000000614</v>
      </c>
      <c r="E68" s="20">
        <v>5.1807403564452792E-3</v>
      </c>
      <c r="F68" s="20">
        <v>1.7995745665952204E-3</v>
      </c>
      <c r="G68" s="11">
        <v>5.7228734682952531E-3</v>
      </c>
    </row>
    <row r="69" spans="1:7">
      <c r="A69" s="43">
        <v>41393</v>
      </c>
      <c r="B69" s="1">
        <v>220.44900000000001</v>
      </c>
      <c r="C69" s="1">
        <v>220.02500000000001</v>
      </c>
      <c r="D69" s="45">
        <f t="shared" si="1"/>
        <v>0.42400000000000659</v>
      </c>
      <c r="E69" s="20">
        <v>5.2820876240730619E-3</v>
      </c>
      <c r="F69" s="20">
        <v>1.8519893597971071E-3</v>
      </c>
      <c r="G69" s="11">
        <v>5.7397224787834045E-3</v>
      </c>
    </row>
    <row r="70" spans="1:7">
      <c r="A70" s="43">
        <v>41394</v>
      </c>
      <c r="B70" s="1">
        <v>221.578</v>
      </c>
      <c r="C70" s="1">
        <v>221.148</v>
      </c>
      <c r="D70" s="45">
        <f t="shared" si="1"/>
        <v>0.43000000000000682</v>
      </c>
      <c r="E70" s="20">
        <v>5.3735304623842434E-3</v>
      </c>
      <c r="F70" s="20">
        <v>1.8781967563979984E-3</v>
      </c>
      <c r="G70" s="11">
        <v>5.7720467884954108E-3</v>
      </c>
    </row>
    <row r="71" spans="1:7">
      <c r="A71" s="43">
        <v>41396</v>
      </c>
      <c r="B71" s="1">
        <v>223.91300000000001</v>
      </c>
      <c r="C71" s="1">
        <v>223.47200000000001</v>
      </c>
      <c r="D71" s="45">
        <f t="shared" si="1"/>
        <v>0.4410000000000025</v>
      </c>
      <c r="E71" s="20">
        <v>5.5449843406677329E-3</v>
      </c>
      <c r="F71" s="20">
        <v>1.9262436496981609E-3</v>
      </c>
      <c r="G71" s="11">
        <v>5.8218621264294335E-3</v>
      </c>
    </row>
    <row r="72" spans="1:7">
      <c r="A72" s="43">
        <v>41397</v>
      </c>
      <c r="B72" s="1">
        <v>221.23</v>
      </c>
      <c r="C72" s="1">
        <v>220.791</v>
      </c>
      <c r="D72" s="45">
        <f t="shared" si="1"/>
        <v>0.43899999999999295</v>
      </c>
      <c r="E72" s="20">
        <v>5.3477067500352637E-3</v>
      </c>
      <c r="F72" s="20">
        <v>1.9175078512993077E-3</v>
      </c>
      <c r="G72" s="11">
        <v>5.7477685088771491E-3</v>
      </c>
    </row>
    <row r="73" spans="1:7">
      <c r="A73" s="43">
        <v>41400</v>
      </c>
      <c r="B73" s="1">
        <v>222.41900000000001</v>
      </c>
      <c r="C73" s="1">
        <v>221.96799999999999</v>
      </c>
      <c r="D73" s="45">
        <f t="shared" si="1"/>
        <v>0.45100000000002183</v>
      </c>
      <c r="E73" s="20">
        <v>5.4309964179992537E-3</v>
      </c>
      <c r="F73" s="20">
        <v>1.9699226484200562E-3</v>
      </c>
      <c r="G73" s="11">
        <v>5.7630587892618657E-3</v>
      </c>
    </row>
    <row r="74" spans="1:7">
      <c r="A74" s="43">
        <v>41402</v>
      </c>
      <c r="B74" s="1">
        <v>225.15199999999999</v>
      </c>
      <c r="C74" s="1">
        <v>224.68899999999999</v>
      </c>
      <c r="D74" s="45">
        <f t="shared" si="1"/>
        <v>0.46299999999999386</v>
      </c>
      <c r="E74" s="20">
        <v>5.6223273277282715E-3</v>
      </c>
      <c r="F74" s="20">
        <v>2.0223374374339319E-3</v>
      </c>
      <c r="G74" s="11">
        <v>5.8232499937176385E-3</v>
      </c>
    </row>
    <row r="75" spans="1:7">
      <c r="A75" s="43">
        <v>41403</v>
      </c>
      <c r="B75" s="1">
        <v>224.983</v>
      </c>
      <c r="C75" s="1">
        <v>224.51599999999999</v>
      </c>
      <c r="D75" s="45">
        <f t="shared" si="1"/>
        <v>0.46700000000001296</v>
      </c>
      <c r="E75" s="20">
        <v>5.6209146976470975E-3</v>
      </c>
      <c r="F75" s="20">
        <v>2.0398090351414211E-3</v>
      </c>
      <c r="G75" s="11">
        <v>5.8276335584501737E-3</v>
      </c>
    </row>
    <row r="76" spans="1:7">
      <c r="A76" s="43">
        <v>41404</v>
      </c>
      <c r="B76" s="1">
        <v>226.708</v>
      </c>
      <c r="C76" s="1">
        <v>226.23400000000001</v>
      </c>
      <c r="D76" s="45">
        <f t="shared" si="1"/>
        <v>0.47399999999998954</v>
      </c>
      <c r="E76" s="20">
        <v>5.7428658008575363E-3</v>
      </c>
      <c r="F76" s="20">
        <v>2.0703843313470156E-3</v>
      </c>
      <c r="G76" s="11">
        <v>5.8691647793673862E-3</v>
      </c>
    </row>
    <row r="77" spans="1:7">
      <c r="A77" s="43">
        <v>41407</v>
      </c>
      <c r="B77" s="1">
        <v>222.74299999999999</v>
      </c>
      <c r="C77" s="1">
        <v>222.268</v>
      </c>
      <c r="D77" s="45">
        <f t="shared" si="1"/>
        <v>0.47499999999999432</v>
      </c>
      <c r="E77" s="20">
        <v>5.4553270339965654E-3</v>
      </c>
      <c r="F77" s="20">
        <v>2.0747522300200126E-3</v>
      </c>
      <c r="G77" s="11">
        <v>5.7475150085231075E-3</v>
      </c>
    </row>
    <row r="78" spans="1:7">
      <c r="A78" s="43">
        <v>41408</v>
      </c>
      <c r="B78" s="1">
        <v>223.79599999999999</v>
      </c>
      <c r="C78" s="1">
        <v>223.315</v>
      </c>
      <c r="D78" s="45">
        <f t="shared" si="1"/>
        <v>0.48099999999999454</v>
      </c>
      <c r="E78" s="20">
        <v>5.5311918258666853E-3</v>
      </c>
      <c r="F78" s="20">
        <v>2.1009596269600077E-3</v>
      </c>
      <c r="G78" s="11">
        <v>5.7763622923459046E-3</v>
      </c>
    </row>
    <row r="79" spans="1:7">
      <c r="A79" s="43">
        <v>41411</v>
      </c>
      <c r="B79" s="1">
        <v>232.01599999999999</v>
      </c>
      <c r="C79" s="1">
        <v>231.50700000000001</v>
      </c>
      <c r="D79" s="45">
        <f t="shared" si="1"/>
        <v>0.50899999999998613</v>
      </c>
      <c r="E79" s="20">
        <v>6.0910463333129876E-3</v>
      </c>
      <c r="F79" s="20">
        <v>2.2232608116368128E-3</v>
      </c>
      <c r="G79" s="11">
        <v>5.9780140047316355E-3</v>
      </c>
    </row>
    <row r="80" spans="1:7">
      <c r="A80" s="43">
        <v>41414</v>
      </c>
      <c r="B80" s="1">
        <v>230.494</v>
      </c>
      <c r="C80" s="1">
        <v>229.977</v>
      </c>
      <c r="D80" s="45">
        <f t="shared" si="1"/>
        <v>0.51699999999999591</v>
      </c>
      <c r="E80" s="20">
        <v>5.9843420982360826E-3</v>
      </c>
      <c r="F80" s="20">
        <v>2.2582040070948124E-3</v>
      </c>
      <c r="G80" s="11">
        <v>5.9407073984283354E-3</v>
      </c>
    </row>
    <row r="81" spans="1:7">
      <c r="A81" s="43">
        <v>41416</v>
      </c>
      <c r="B81" s="1">
        <v>227.05600000000001</v>
      </c>
      <c r="C81" s="1">
        <v>226.54300000000001</v>
      </c>
      <c r="D81" s="45">
        <f t="shared" si="1"/>
        <v>0.51300000000000523</v>
      </c>
      <c r="E81" s="20">
        <v>5.7144403457641546E-3</v>
      </c>
      <c r="F81" s="20">
        <v>2.2407324092641803E-3</v>
      </c>
      <c r="G81" s="11">
        <v>5.8108061622237361E-3</v>
      </c>
    </row>
    <row r="82" spans="1:7">
      <c r="A82" s="43">
        <v>41417</v>
      </c>
      <c r="B82" s="1">
        <v>220.78200000000001</v>
      </c>
      <c r="C82" s="1">
        <v>220.28100000000001</v>
      </c>
      <c r="D82" s="45">
        <f t="shared" si="1"/>
        <v>0.50100000000000477</v>
      </c>
      <c r="E82" s="20">
        <v>5.3037762641906655E-3</v>
      </c>
      <c r="F82" s="20">
        <v>2.1883176161752518E-3</v>
      </c>
      <c r="G82" s="11">
        <v>5.6345701557298788E-3</v>
      </c>
    </row>
    <row r="83" spans="1:7">
      <c r="A83" s="43">
        <v>41418</v>
      </c>
      <c r="B83" s="1">
        <v>221.922</v>
      </c>
      <c r="C83" s="1">
        <v>221.41399999999999</v>
      </c>
      <c r="D83" s="45">
        <f t="shared" si="1"/>
        <v>0.50800000000000978</v>
      </c>
      <c r="E83" s="20">
        <v>5.3866803646087508E-3</v>
      </c>
      <c r="F83" s="20">
        <v>2.218892912209617E-3</v>
      </c>
      <c r="G83" s="11">
        <v>5.6733665247645781E-3</v>
      </c>
    </row>
    <row r="84" spans="1:7">
      <c r="A84" s="43">
        <v>41421</v>
      </c>
      <c r="B84" s="1">
        <v>224.21899999999999</v>
      </c>
      <c r="C84" s="1">
        <v>223.696</v>
      </c>
      <c r="D84" s="45">
        <f t="shared" si="1"/>
        <v>0.52299999999999613</v>
      </c>
      <c r="E84" s="20">
        <v>5.5254995822906494E-3</v>
      </c>
      <c r="F84" s="20">
        <v>2.2844114032231667E-3</v>
      </c>
      <c r="G84" s="11">
        <v>5.720816986381605E-3</v>
      </c>
    </row>
    <row r="85" spans="1:7">
      <c r="A85" s="43">
        <v>41423</v>
      </c>
      <c r="B85" s="1">
        <v>224.316</v>
      </c>
      <c r="C85" s="1">
        <v>223.786</v>
      </c>
      <c r="D85" s="45">
        <f t="shared" si="1"/>
        <v>0.53000000000000114</v>
      </c>
      <c r="E85" s="20">
        <v>5.5312812328338623E-3</v>
      </c>
      <c r="F85" s="20">
        <v>2.3149866992730854E-3</v>
      </c>
      <c r="G85" s="11">
        <v>5.7189506069597051E-3</v>
      </c>
    </row>
    <row r="86" spans="1:7">
      <c r="A86" s="43">
        <v>41424</v>
      </c>
      <c r="B86" s="1">
        <v>224.584</v>
      </c>
      <c r="C86" s="1">
        <v>224.05099999999999</v>
      </c>
      <c r="D86" s="45">
        <f t="shared" si="1"/>
        <v>0.53300000000001546</v>
      </c>
      <c r="E86" s="20">
        <v>5.5367708206176813E-3</v>
      </c>
      <c r="F86" s="20">
        <v>2.3280903976290249E-3</v>
      </c>
      <c r="G86" s="11">
        <v>5.712667330321608E-3</v>
      </c>
    </row>
    <row r="87" spans="1:7">
      <c r="A87" s="43">
        <v>41425</v>
      </c>
      <c r="B87" s="1">
        <v>220.39699999999999</v>
      </c>
      <c r="C87" s="1">
        <v>219.87</v>
      </c>
      <c r="D87" s="45">
        <f t="shared" si="1"/>
        <v>0.52699999999998681</v>
      </c>
      <c r="E87" s="20">
        <v>5.2949130535125677E-3</v>
      </c>
      <c r="F87" s="20">
        <v>2.3018830014458064E-3</v>
      </c>
      <c r="G87" s="11">
        <v>5.6104919918251728E-3</v>
      </c>
    </row>
    <row r="88" spans="1:7">
      <c r="A88" s="43">
        <v>41428</v>
      </c>
      <c r="B88" s="1">
        <v>220.20099999999999</v>
      </c>
      <c r="C88" s="1">
        <v>219.66399999999999</v>
      </c>
      <c r="D88" s="45">
        <f t="shared" si="1"/>
        <v>0.53700000000000614</v>
      </c>
      <c r="E88" s="20">
        <v>5.2928090095520214E-3</v>
      </c>
      <c r="F88" s="20">
        <v>2.3455619957806484E-3</v>
      </c>
      <c r="G88" s="11">
        <v>5.6047175477469402E-3</v>
      </c>
    </row>
    <row r="89" spans="1:7">
      <c r="A89" s="43">
        <v>41429</v>
      </c>
      <c r="B89" s="1">
        <v>219.839</v>
      </c>
      <c r="C89" s="1">
        <v>219.3</v>
      </c>
      <c r="D89" s="45">
        <f t="shared" si="1"/>
        <v>0.53899999999998727</v>
      </c>
      <c r="E89" s="20">
        <v>5.2693635225296021E-3</v>
      </c>
      <c r="F89" s="20">
        <v>2.3542977946475474E-3</v>
      </c>
      <c r="G89" s="11">
        <v>5.5889938112436699E-3</v>
      </c>
    </row>
    <row r="90" spans="1:7">
      <c r="A90" s="43">
        <v>41430</v>
      </c>
      <c r="B90" s="1">
        <v>219.86699999999999</v>
      </c>
      <c r="C90" s="1">
        <v>219.32499999999999</v>
      </c>
      <c r="D90" s="45">
        <f t="shared" si="1"/>
        <v>0.54200000000000159</v>
      </c>
      <c r="E90" s="20">
        <v>5.2687317132949635E-3</v>
      </c>
      <c r="F90" s="20">
        <v>2.3674014929479376E-3</v>
      </c>
      <c r="G90" s="11">
        <v>5.5837916958125788E-3</v>
      </c>
    </row>
    <row r="91" spans="1:7">
      <c r="A91" s="43">
        <v>41431</v>
      </c>
      <c r="B91" s="1">
        <v>220.179</v>
      </c>
      <c r="C91" s="1">
        <v>219.63300000000001</v>
      </c>
      <c r="D91" s="45">
        <f t="shared" si="1"/>
        <v>0.54599999999999227</v>
      </c>
      <c r="E91" s="20">
        <v>5.2868962287902915E-3</v>
      </c>
      <c r="F91" s="20">
        <v>2.3848730906818744E-3</v>
      </c>
      <c r="G91" s="11">
        <v>5.588908299834161E-3</v>
      </c>
    </row>
    <row r="92" spans="1:7">
      <c r="A92" s="43">
        <v>41432</v>
      </c>
      <c r="B92" s="1">
        <v>218.51</v>
      </c>
      <c r="C92" s="1">
        <v>217.964</v>
      </c>
      <c r="D92" s="45">
        <f t="shared" si="1"/>
        <v>0.54599999999999227</v>
      </c>
      <c r="E92" s="20">
        <v>5.2035927772522139E-3</v>
      </c>
      <c r="F92" s="20">
        <v>2.3848730906819507E-3</v>
      </c>
      <c r="G92" s="11">
        <v>5.5532114988330328E-3</v>
      </c>
    </row>
    <row r="93" spans="1:7">
      <c r="A93" s="43">
        <v>41435</v>
      </c>
      <c r="B93" s="1">
        <v>217.25700000000001</v>
      </c>
      <c r="C93" s="1">
        <v>216.70500000000001</v>
      </c>
      <c r="D93" s="45">
        <f t="shared" si="1"/>
        <v>0.5519999999999925</v>
      </c>
      <c r="E93" s="20">
        <v>5.1348075270652993E-3</v>
      </c>
      <c r="F93" s="20">
        <v>2.4110804872828073E-3</v>
      </c>
      <c r="G93" s="11">
        <v>5.5087750009614744E-3</v>
      </c>
    </row>
    <row r="94" spans="1:7">
      <c r="A94" s="43">
        <v>41436</v>
      </c>
      <c r="B94" s="1">
        <v>213.714</v>
      </c>
      <c r="C94" s="1">
        <v>213.16900000000001</v>
      </c>
      <c r="D94" s="45">
        <f t="shared" si="1"/>
        <v>0.54499999999998749</v>
      </c>
      <c r="E94" s="20">
        <v>4.9380540847778487E-3</v>
      </c>
      <c r="F94" s="20">
        <v>2.3805051912483971E-3</v>
      </c>
      <c r="G94" s="11">
        <v>5.4049383667627016E-3</v>
      </c>
    </row>
    <row r="95" spans="1:7">
      <c r="A95" s="43">
        <v>41437</v>
      </c>
      <c r="B95" s="1">
        <v>212.595</v>
      </c>
      <c r="C95" s="1">
        <v>212.04900000000001</v>
      </c>
      <c r="D95" s="45">
        <f t="shared" si="1"/>
        <v>0.54599999999999227</v>
      </c>
      <c r="E95" s="20">
        <v>4.8890769481658714E-3</v>
      </c>
      <c r="F95" s="20">
        <v>2.3848730906817495E-3</v>
      </c>
      <c r="G95" s="11">
        <v>5.3813557505046905E-3</v>
      </c>
    </row>
    <row r="96" spans="1:7">
      <c r="A96" s="43">
        <v>41439</v>
      </c>
      <c r="B96" s="1">
        <v>214.28800000000001</v>
      </c>
      <c r="C96" s="1">
        <v>213.732</v>
      </c>
      <c r="D96" s="45">
        <f t="shared" si="1"/>
        <v>0.5560000000000116</v>
      </c>
      <c r="E96" s="20">
        <v>4.9761615693568739E-3</v>
      </c>
      <c r="F96" s="20">
        <v>2.4285520850169107E-3</v>
      </c>
      <c r="G96" s="11">
        <v>5.4130545711124078E-3</v>
      </c>
    </row>
    <row r="97" spans="1:7">
      <c r="A97" s="43">
        <v>41442</v>
      </c>
      <c r="B97" s="1">
        <v>215.619</v>
      </c>
      <c r="C97" s="1">
        <v>215.05</v>
      </c>
      <c r="D97" s="45">
        <f t="shared" si="1"/>
        <v>0.5689999999999884</v>
      </c>
      <c r="E97" s="20">
        <v>5.0513438880442907E-3</v>
      </c>
      <c r="F97" s="20">
        <v>2.4853347776518653E-3</v>
      </c>
      <c r="G97" s="11">
        <v>5.4400235778111483E-3</v>
      </c>
    </row>
    <row r="98" spans="1:7">
      <c r="A98" s="43">
        <v>41443</v>
      </c>
      <c r="B98" s="1">
        <v>214.41900000000001</v>
      </c>
      <c r="C98" s="1">
        <v>213.852</v>
      </c>
      <c r="D98" s="45">
        <f t="shared" si="1"/>
        <v>0.56700000000000728</v>
      </c>
      <c r="E98" s="11">
        <v>4.9749411642551755E-3</v>
      </c>
      <c r="F98" s="11">
        <v>2.4765989787850773E-3</v>
      </c>
      <c r="G98" s="11">
        <v>5.3885203009484961E-3</v>
      </c>
    </row>
    <row r="99" spans="1:7">
      <c r="A99" s="43">
        <v>41444</v>
      </c>
      <c r="B99" s="6">
        <v>214.66</v>
      </c>
      <c r="C99" s="1">
        <v>214.089</v>
      </c>
      <c r="D99" s="45">
        <f t="shared" si="1"/>
        <v>0.57099999999999795</v>
      </c>
      <c r="E99" s="11">
        <v>4.9911282956600356E-3</v>
      </c>
      <c r="F99" s="11">
        <v>2.4940705765189655E-3</v>
      </c>
      <c r="G99" s="11">
        <v>5.3943936252331959E-3</v>
      </c>
    </row>
    <row r="100" spans="1:7">
      <c r="A100" s="43">
        <v>41446</v>
      </c>
      <c r="B100" s="19">
        <v>207.92699999999999</v>
      </c>
      <c r="C100" s="4">
        <v>207.36799999999999</v>
      </c>
      <c r="D100" s="45">
        <f t="shared" si="1"/>
        <v>0.5589999999999975</v>
      </c>
      <c r="E100" s="11">
        <v>4.6652734279632457E-3</v>
      </c>
      <c r="F100" s="11">
        <v>2.4416557833148028E-3</v>
      </c>
      <c r="G100" s="11">
        <v>5.2189406037734809E-3</v>
      </c>
    </row>
    <row r="101" spans="1:7">
      <c r="A101" s="46">
        <v>41450</v>
      </c>
      <c r="B101" s="47">
        <v>203.86</v>
      </c>
      <c r="C101" s="47">
        <v>203.30099999999999</v>
      </c>
      <c r="D101" s="45">
        <f t="shared" si="1"/>
        <v>0.55900000000002592</v>
      </c>
      <c r="E101" s="11">
        <v>4.4830843806266674E-3</v>
      </c>
      <c r="F101" s="11">
        <v>2.4416557832963454E-3</v>
      </c>
      <c r="G101" s="11">
        <v>5.0993469037714512E-3</v>
      </c>
    </row>
    <row r="102" spans="1:7">
      <c r="A102" s="46">
        <v>41451</v>
      </c>
      <c r="B102" s="47">
        <v>203.46899999999999</v>
      </c>
      <c r="C102" s="47">
        <v>202.90799999999999</v>
      </c>
      <c r="D102" s="45">
        <f t="shared" si="1"/>
        <v>0.56100000000000705</v>
      </c>
      <c r="E102" s="11">
        <v>4.4705316424368813E-3</v>
      </c>
      <c r="F102" s="11">
        <v>2.4503915821585537E-3</v>
      </c>
      <c r="G102" s="11">
        <v>5.0884644610349472E-3</v>
      </c>
    </row>
    <row r="103" spans="1:7">
      <c r="A103" s="46">
        <v>41452</v>
      </c>
      <c r="B103" s="47">
        <v>205.89099999999999</v>
      </c>
      <c r="C103" s="47">
        <v>205.321</v>
      </c>
      <c r="D103" s="45">
        <f t="shared" si="1"/>
        <v>0.56999999999999318</v>
      </c>
      <c r="E103" s="11">
        <v>4.5800864696503019E-3</v>
      </c>
      <c r="F103" s="11">
        <v>2.4897026770780706E-3</v>
      </c>
      <c r="G103" s="11">
        <v>5.1409214161766137E-3</v>
      </c>
    </row>
    <row r="104" spans="1:7">
      <c r="A104" s="46">
        <v>41453</v>
      </c>
      <c r="B104" s="47">
        <v>211.33099999999999</v>
      </c>
      <c r="C104" s="47">
        <v>210.74199999999999</v>
      </c>
      <c r="D104" s="45">
        <f t="shared" si="1"/>
        <v>0.58899999999999864</v>
      </c>
      <c r="E104" s="11">
        <v>4.8428691923618206E-3</v>
      </c>
      <c r="F104" s="11">
        <v>2.5726927663213134E-3</v>
      </c>
      <c r="G104" s="11">
        <v>5.2825950050776616E-3</v>
      </c>
    </row>
    <row r="105" spans="1:7">
      <c r="A105" s="46">
        <v>41456</v>
      </c>
      <c r="B105" s="47">
        <v>214.49</v>
      </c>
      <c r="C105" s="47">
        <v>213.88200000000001</v>
      </c>
      <c r="D105" s="45">
        <f t="shared" si="1"/>
        <v>0.60800000000000409</v>
      </c>
      <c r="E105" s="11">
        <v>5.0046600401401353E-3</v>
      </c>
      <c r="F105" s="11">
        <v>2.6556828555578671E-3</v>
      </c>
      <c r="G105" s="11">
        <v>5.3626116223550735E-3</v>
      </c>
    </row>
    <row r="106" spans="1:7">
      <c r="A106" s="46">
        <v>41457</v>
      </c>
      <c r="B106" s="47">
        <v>213.221</v>
      </c>
      <c r="C106" s="47">
        <v>212.613</v>
      </c>
      <c r="D106" s="45">
        <f t="shared" si="1"/>
        <v>0.60800000000000409</v>
      </c>
      <c r="E106" s="11">
        <v>4.9511633813381084E-3</v>
      </c>
      <c r="F106" s="11">
        <v>2.655682855557881E-3</v>
      </c>
      <c r="G106" s="11">
        <v>5.3330682938568241E-3</v>
      </c>
    </row>
    <row r="107" spans="1:7">
      <c r="A107" s="46">
        <v>41458</v>
      </c>
      <c r="B107" s="47">
        <v>208.7</v>
      </c>
      <c r="C107" s="47">
        <v>208.102</v>
      </c>
      <c r="D107" s="45">
        <f t="shared" si="1"/>
        <v>0.59799999999998477</v>
      </c>
      <c r="E107" s="11">
        <v>4.7447305172681198E-3</v>
      </c>
      <c r="F107" s="11">
        <v>2.6120038612213597E-3</v>
      </c>
      <c r="G107" s="11">
        <v>5.216501188502809E-3</v>
      </c>
    </row>
    <row r="108" spans="1:7">
      <c r="A108" s="46">
        <v>41459</v>
      </c>
      <c r="B108" s="47">
        <v>210.78100000000001</v>
      </c>
      <c r="C108" s="47">
        <v>210.172</v>
      </c>
      <c r="D108" s="45">
        <f t="shared" si="1"/>
        <v>0.60900000000000887</v>
      </c>
      <c r="E108" s="11">
        <v>4.8577688634395821E-3</v>
      </c>
      <c r="F108" s="11">
        <v>2.6600507549909419E-3</v>
      </c>
      <c r="G108" s="11">
        <v>5.2836347768443481E-3</v>
      </c>
    </row>
    <row r="109" spans="1:7">
      <c r="A109" s="46">
        <v>41460</v>
      </c>
      <c r="B109" s="47">
        <v>211.202</v>
      </c>
      <c r="C109" s="47">
        <v>210.589</v>
      </c>
      <c r="D109" s="45">
        <f t="shared" si="1"/>
        <v>0.61299999999999955</v>
      </c>
      <c r="E109" s="11">
        <v>4.8770606517791193E-3</v>
      </c>
      <c r="F109" s="11">
        <v>2.6775223527249065E-3</v>
      </c>
      <c r="G109" s="11">
        <v>5.2895601746751897E-3</v>
      </c>
    </row>
    <row r="110" spans="1:7">
      <c r="A110" s="46">
        <v>41463</v>
      </c>
      <c r="B110" s="47">
        <v>209.08199999999999</v>
      </c>
      <c r="C110" s="47">
        <v>208.46600000000001</v>
      </c>
      <c r="D110" s="45">
        <f t="shared" si="1"/>
        <v>0.61599999999998545</v>
      </c>
      <c r="E110" s="11">
        <v>4.7893993556500092E-3</v>
      </c>
      <c r="F110" s="11">
        <v>2.6906260510242974E-3</v>
      </c>
      <c r="G110" s="11">
        <v>5.2304379892171848E-3</v>
      </c>
    </row>
    <row r="111" spans="1:7">
      <c r="A111" s="46">
        <v>41464</v>
      </c>
      <c r="B111" s="47">
        <v>210.71299999999999</v>
      </c>
      <c r="C111" s="47">
        <v>210.089</v>
      </c>
      <c r="D111" s="45">
        <f t="shared" si="1"/>
        <v>0.62399999999999523</v>
      </c>
      <c r="E111" s="11">
        <v>4.8655472695827706E-3</v>
      </c>
      <c r="F111" s="11">
        <v>2.7255692464930315E-3</v>
      </c>
      <c r="G111" s="11">
        <v>5.2703449036539674E-3</v>
      </c>
    </row>
    <row r="112" spans="1:7">
      <c r="A112" s="46">
        <v>41465</v>
      </c>
      <c r="B112" s="47">
        <v>209.11099999999999</v>
      </c>
      <c r="C112" s="47">
        <v>208.488</v>
      </c>
      <c r="D112" s="45">
        <f t="shared" si="1"/>
        <v>0.62299999999999045</v>
      </c>
      <c r="E112" s="11">
        <v>4.8024147748947088E-3</v>
      </c>
      <c r="F112" s="11">
        <v>2.721201347058777E-3</v>
      </c>
      <c r="G112" s="11">
        <v>5.2341216527291845E-3</v>
      </c>
    </row>
    <row r="113" spans="1:7">
      <c r="A113" s="46">
        <v>41466</v>
      </c>
      <c r="B113" s="47">
        <v>212.60300000000001</v>
      </c>
      <c r="C113" s="47">
        <v>211.96700000000001</v>
      </c>
      <c r="D113" s="45">
        <f t="shared" si="1"/>
        <v>0.63599999999999568</v>
      </c>
      <c r="E113" s="11">
        <v>4.9556560814380812E-3</v>
      </c>
      <c r="F113" s="11">
        <v>2.7779840396952582E-3</v>
      </c>
      <c r="G113" s="11">
        <v>5.3154298589059845E-3</v>
      </c>
    </row>
    <row r="114" spans="1:7">
      <c r="A114" s="46">
        <v>41467</v>
      </c>
      <c r="B114" s="47">
        <v>215.065</v>
      </c>
      <c r="C114" s="47">
        <v>214.41800000000001</v>
      </c>
      <c r="D114" s="45">
        <f t="shared" si="1"/>
        <v>0.64699999999999136</v>
      </c>
      <c r="E114" s="11">
        <v>5.071178823709499E-3</v>
      </c>
      <c r="F114" s="11">
        <v>2.826030933463633E-3</v>
      </c>
      <c r="G114" s="11">
        <v>5.3792419853742057E-3</v>
      </c>
    </row>
    <row r="115" spans="1:7">
      <c r="A115" s="46">
        <v>41470</v>
      </c>
      <c r="B115" s="47">
        <v>216.048</v>
      </c>
      <c r="C115" s="47">
        <v>215.38800000000001</v>
      </c>
      <c r="D115" s="45">
        <f t="shared" si="1"/>
        <v>0.65999999999999659</v>
      </c>
      <c r="E115" s="11">
        <v>5.1232606172561812E-3</v>
      </c>
      <c r="F115" s="11">
        <v>2.8828136260989415E-3</v>
      </c>
      <c r="G115" s="11">
        <v>5.4028156452459175E-3</v>
      </c>
    </row>
    <row r="116" spans="1:7">
      <c r="A116" s="46">
        <v>41472</v>
      </c>
      <c r="B116" s="47">
        <v>210.81800000000001</v>
      </c>
      <c r="C116" s="47">
        <v>210.16800000000001</v>
      </c>
      <c r="D116" s="45">
        <f t="shared" si="1"/>
        <v>0.65000000000000568</v>
      </c>
      <c r="E116" s="11">
        <v>4.89659383893018E-3</v>
      </c>
      <c r="F116" s="11">
        <v>2.8391346317637595E-3</v>
      </c>
      <c r="G116" s="11">
        <v>5.2666928266846824E-3</v>
      </c>
    </row>
    <row r="117" spans="1:7">
      <c r="A117" s="46">
        <v>41473</v>
      </c>
      <c r="B117" s="47">
        <v>213.315</v>
      </c>
      <c r="C117" s="47">
        <v>212.654</v>
      </c>
      <c r="D117" s="45">
        <f t="shared" si="1"/>
        <v>0.66100000000000136</v>
      </c>
      <c r="E117" s="11">
        <v>5.0076708197593633E-3</v>
      </c>
      <c r="F117" s="11">
        <v>2.8871815255324951E-3</v>
      </c>
      <c r="G117" s="11">
        <v>5.3288089345282508E-3</v>
      </c>
    </row>
    <row r="118" spans="1:7">
      <c r="A118" s="46">
        <v>41474</v>
      </c>
      <c r="B118" s="47">
        <v>212.74799999999999</v>
      </c>
      <c r="C118" s="47">
        <v>212.08600000000001</v>
      </c>
      <c r="D118" s="45">
        <f t="shared" si="1"/>
        <v>0.66199999999997772</v>
      </c>
      <c r="E118" s="11">
        <v>4.9822770059108901E-3</v>
      </c>
      <c r="F118" s="11">
        <v>2.8915494249656809E-3</v>
      </c>
      <c r="G118" s="11">
        <v>5.3099909165206238E-3</v>
      </c>
    </row>
    <row r="119" spans="1:7">
      <c r="A119" s="46">
        <v>41477</v>
      </c>
      <c r="B119" s="47">
        <v>212.51300000000001</v>
      </c>
      <c r="C119" s="47">
        <v>211.84200000000001</v>
      </c>
      <c r="D119" s="45">
        <f t="shared" si="1"/>
        <v>0.67099999999999227</v>
      </c>
      <c r="E119" s="11">
        <v>4.9806408584117667E-3</v>
      </c>
      <c r="F119" s="11">
        <v>2.9308605198672538E-3</v>
      </c>
      <c r="G119" s="11">
        <v>5.302123010364479E-3</v>
      </c>
    </row>
    <row r="120" spans="1:7">
      <c r="A120" s="46">
        <v>41478</v>
      </c>
      <c r="B120" s="47">
        <v>214.114</v>
      </c>
      <c r="C120" s="47">
        <v>213.435</v>
      </c>
      <c r="D120" s="45">
        <f t="shared" si="1"/>
        <v>0.67900000000000205</v>
      </c>
      <c r="E120" s="11">
        <v>5.0487086176872475E-3</v>
      </c>
      <c r="F120" s="11">
        <v>2.9658037153352801E-3</v>
      </c>
      <c r="G120" s="11">
        <v>5.3389120799709477E-3</v>
      </c>
    </row>
    <row r="121" spans="1:7">
      <c r="A121" s="46">
        <v>41479</v>
      </c>
      <c r="B121" s="47">
        <v>210.572</v>
      </c>
      <c r="C121" s="47">
        <v>209.9</v>
      </c>
      <c r="D121" s="45">
        <f t="shared" si="1"/>
        <v>0.67199999999999704</v>
      </c>
      <c r="E121" s="11">
        <v>4.9100719392299874E-3</v>
      </c>
      <c r="F121" s="11">
        <v>2.9352284193000788E-3</v>
      </c>
      <c r="G121" s="11">
        <v>5.2578383987973432E-3</v>
      </c>
    </row>
    <row r="122" spans="1:7">
      <c r="A122" s="46">
        <v>41481</v>
      </c>
      <c r="B122" s="47">
        <v>206.38900000000001</v>
      </c>
      <c r="C122" s="47">
        <v>205.72499999999999</v>
      </c>
      <c r="D122" s="45">
        <f t="shared" si="1"/>
        <v>0.66400000000001569</v>
      </c>
      <c r="E122" s="11">
        <v>4.73763607442379E-3</v>
      </c>
      <c r="F122" s="11">
        <v>2.9002852238262378E-3</v>
      </c>
      <c r="G122" s="11">
        <v>5.1446054616366421E-3</v>
      </c>
    </row>
    <row r="123" spans="1:7">
      <c r="A123" s="46">
        <v>41484</v>
      </c>
      <c r="B123" s="47">
        <v>204.62100000000001</v>
      </c>
      <c r="C123" s="47">
        <v>203.953</v>
      </c>
      <c r="D123" s="45">
        <f t="shared" si="1"/>
        <v>0.66800000000000637</v>
      </c>
      <c r="E123" s="11">
        <v>4.6801328659057395E-3</v>
      </c>
      <c r="F123" s="11">
        <v>2.9177568215495581E-3</v>
      </c>
      <c r="G123" s="11">
        <v>5.1011513746914705E-3</v>
      </c>
    </row>
    <row r="124" spans="1:7">
      <c r="A124" s="46">
        <v>41485</v>
      </c>
      <c r="B124" s="47">
        <v>200.76300000000001</v>
      </c>
      <c r="C124" s="47">
        <v>200.10499999999999</v>
      </c>
      <c r="D124" s="45">
        <f t="shared" si="1"/>
        <v>0.65800000000001546</v>
      </c>
      <c r="E124" s="11">
        <v>4.5283734798431396E-3</v>
      </c>
      <c r="F124" s="11">
        <v>2.874077827111382E-3</v>
      </c>
      <c r="G124" s="11">
        <v>5.0007181580307147E-3</v>
      </c>
    </row>
    <row r="125" spans="1:7">
      <c r="A125" s="46">
        <v>41486</v>
      </c>
      <c r="B125" s="47">
        <v>201.27699999999999</v>
      </c>
      <c r="C125" s="47">
        <v>200.61500000000001</v>
      </c>
      <c r="D125" s="45">
        <f t="shared" si="1"/>
        <v>0.66199999999997772</v>
      </c>
      <c r="E125" s="11">
        <v>4.5477390289306863E-3</v>
      </c>
      <c r="F125" s="11">
        <v>2.8915494248715479E-3</v>
      </c>
      <c r="G125" s="11">
        <v>5.0072461392287604E-3</v>
      </c>
    </row>
    <row r="126" spans="1:7">
      <c r="A126" s="46">
        <v>41487</v>
      </c>
      <c r="B126" s="47">
        <v>199.631</v>
      </c>
      <c r="C126" s="47">
        <v>198.97</v>
      </c>
      <c r="D126" s="45">
        <f t="shared" si="1"/>
        <v>0.66100000000000136</v>
      </c>
      <c r="E126" s="11">
        <v>4.4975012540817705E-3</v>
      </c>
      <c r="F126" s="11">
        <v>2.8871815253214417E-3</v>
      </c>
      <c r="G126" s="11">
        <v>4.9760324181382654E-3</v>
      </c>
    </row>
    <row r="127" spans="1:7">
      <c r="A127" s="46">
        <v>41488</v>
      </c>
      <c r="B127" s="47">
        <v>197.03200000000001</v>
      </c>
      <c r="C127" s="47">
        <v>196.37799999999999</v>
      </c>
      <c r="D127" s="45">
        <f t="shared" si="1"/>
        <v>0.65400000000002478</v>
      </c>
      <c r="E127" s="11">
        <v>4.392667114734683E-3</v>
      </c>
      <c r="F127" s="11">
        <v>2.8566062287792848E-3</v>
      </c>
      <c r="G127" s="11">
        <v>4.9001113868232249E-3</v>
      </c>
    </row>
  </sheetData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U260"/>
  <sheetViews>
    <sheetView tabSelected="1" topLeftCell="A242" zoomScale="70" zoomScaleNormal="70" workbookViewId="0">
      <selection activeCell="C260" sqref="C260"/>
    </sheetView>
  </sheetViews>
  <sheetFormatPr defaultRowHeight="13.2"/>
  <cols>
    <col min="1" max="1" width="9.77734375" bestFit="1" customWidth="1"/>
    <col min="2" max="2" width="9.109375" customWidth="1"/>
    <col min="4" max="4" width="9.77734375" bestFit="1" customWidth="1"/>
    <col min="5" max="7" width="9.77734375" customWidth="1"/>
    <col min="8" max="8" width="9.77734375" bestFit="1" customWidth="1"/>
    <col min="10" max="10" width="10.5546875" customWidth="1"/>
    <col min="11" max="11" width="9.77734375" bestFit="1" customWidth="1"/>
    <col min="12" max="12" width="9.21875" bestFit="1" customWidth="1"/>
    <col min="13" max="13" width="9.88671875" bestFit="1" customWidth="1"/>
    <col min="14" max="14" width="10.21875" bestFit="1" customWidth="1"/>
    <col min="16" max="16" width="10" customWidth="1"/>
    <col min="17" max="17" width="10.44140625" customWidth="1"/>
    <col min="19" max="19" width="10.109375" customWidth="1"/>
  </cols>
  <sheetData>
    <row r="1" spans="1:21" ht="39.6">
      <c r="A1" s="34" t="s">
        <v>0</v>
      </c>
      <c r="B1" s="35" t="s">
        <v>3</v>
      </c>
      <c r="C1" s="36" t="s">
        <v>4</v>
      </c>
      <c r="D1" s="34" t="s">
        <v>0</v>
      </c>
      <c r="E1" s="35" t="s">
        <v>5</v>
      </c>
      <c r="F1" s="35" t="s">
        <v>6</v>
      </c>
      <c r="G1" s="35" t="s">
        <v>7</v>
      </c>
      <c r="H1" s="37" t="s">
        <v>0</v>
      </c>
      <c r="I1" s="38" t="s">
        <v>8</v>
      </c>
      <c r="J1" s="39" t="s">
        <v>4</v>
      </c>
      <c r="K1" s="37" t="s">
        <v>0</v>
      </c>
      <c r="L1" s="38" t="s">
        <v>5</v>
      </c>
      <c r="M1" s="38" t="s">
        <v>6</v>
      </c>
      <c r="N1" s="38" t="s">
        <v>7</v>
      </c>
      <c r="P1" s="40" t="s">
        <v>9</v>
      </c>
      <c r="Q1" s="40" t="s">
        <v>10</v>
      </c>
      <c r="S1" s="41" t="s">
        <v>11</v>
      </c>
    </row>
    <row r="2" spans="1:21">
      <c r="A2" s="8">
        <v>41275</v>
      </c>
      <c r="B2" s="7">
        <v>228.94300000000001</v>
      </c>
      <c r="C2" s="26">
        <f>-B2</f>
        <v>-228.94300000000001</v>
      </c>
      <c r="D2" s="8">
        <v>41275</v>
      </c>
      <c r="E2" s="29">
        <f>XIRR(C2:C3,D2:D3,)</f>
        <v>26.532170295715328</v>
      </c>
      <c r="F2" s="31">
        <f>IRR(C2:C3)</f>
        <v>9.1245419165704791E-3</v>
      </c>
      <c r="G2" s="31">
        <f>(B3-B2)/B2</f>
        <v>9.1245419165469077E-3</v>
      </c>
      <c r="H2" s="8">
        <v>41275</v>
      </c>
      <c r="I2" s="19">
        <v>228.94300000000001</v>
      </c>
      <c r="J2" s="26">
        <f>-I2</f>
        <v>-228.94300000000001</v>
      </c>
      <c r="K2" s="8">
        <v>41275</v>
      </c>
      <c r="L2" s="30">
        <f>XIRR(J2:J3,K2:K3,)</f>
        <v>26.358728599548343</v>
      </c>
      <c r="M2" s="31">
        <f>IRR(J2:J3)</f>
        <v>9.1070703188365788E-3</v>
      </c>
      <c r="N2" s="31">
        <f>(I3-I2)/I2</f>
        <v>9.1070703188128894E-3</v>
      </c>
      <c r="P2" s="50">
        <f>E2-L2</f>
        <v>0.17344169616698579</v>
      </c>
      <c r="Q2" s="20">
        <f>F2-M2</f>
        <v>1.7471597733900376E-5</v>
      </c>
      <c r="S2" s="13">
        <f>(1+Q2)^(365/(K3-K2))-1</f>
        <v>6.3974543145426388E-3</v>
      </c>
    </row>
    <row r="3" spans="1:21">
      <c r="A3" s="15">
        <v>41276</v>
      </c>
      <c r="B3" s="19">
        <v>231.03200000000001</v>
      </c>
      <c r="C3" s="26">
        <f>B3</f>
        <v>231.03200000000001</v>
      </c>
      <c r="D3" s="15">
        <v>41276</v>
      </c>
      <c r="E3" s="15"/>
      <c r="F3" s="15"/>
      <c r="G3" s="15"/>
      <c r="H3" s="15">
        <v>41276</v>
      </c>
      <c r="I3" s="19">
        <v>231.02799999999999</v>
      </c>
      <c r="J3" s="26">
        <f>I3</f>
        <v>231.02799999999999</v>
      </c>
      <c r="K3" s="15">
        <v>41276</v>
      </c>
      <c r="L3" s="23"/>
      <c r="M3" s="24"/>
      <c r="N3" s="25"/>
      <c r="P3" s="50"/>
    </row>
    <row r="4" spans="1:21">
      <c r="A4" s="8">
        <v>41275</v>
      </c>
      <c r="B4" s="7">
        <v>228.94300000000001</v>
      </c>
      <c r="C4" s="26">
        <f>-B4</f>
        <v>-228.94300000000001</v>
      </c>
      <c r="D4" s="8">
        <v>41275</v>
      </c>
      <c r="E4" s="29">
        <f>XIRR(C4:C5,D4:D5,)</f>
        <v>6.2119803905487068</v>
      </c>
      <c r="F4" s="31">
        <f>IRR(C4:C5)</f>
        <v>1.0884805388258711E-2</v>
      </c>
      <c r="G4" s="31">
        <f>(B5-B4)/B4</f>
        <v>1.0884805388240697E-2</v>
      </c>
      <c r="H4" s="8">
        <v>41275</v>
      </c>
      <c r="I4" s="19">
        <v>228.94300000000001</v>
      </c>
      <c r="J4" s="26">
        <f t="shared" ref="J4" si="0">-I4</f>
        <v>-228.94300000000001</v>
      </c>
      <c r="K4" s="8">
        <v>41275</v>
      </c>
      <c r="L4" s="30">
        <f>XIRR(J4:J5,K4:K5,)</f>
        <v>6.1722800731658953</v>
      </c>
      <c r="M4" s="31">
        <f>IRR(J4:J5)</f>
        <v>1.085423009222441E-2</v>
      </c>
      <c r="N4" s="31">
        <f>(I5-I4)/I4</f>
        <v>1.0854230092206292E-2</v>
      </c>
      <c r="P4" s="50">
        <f>E4-L4</f>
        <v>3.9700317382811434E-2</v>
      </c>
      <c r="Q4" s="20">
        <f>F4-M4</f>
        <v>3.0575296034300939E-5</v>
      </c>
      <c r="S4" s="13">
        <f>(1+Q4)^(365/(K5-K4))-1</f>
        <v>5.5955028956180541E-3</v>
      </c>
    </row>
    <row r="5" spans="1:21">
      <c r="A5" s="15">
        <v>41277</v>
      </c>
      <c r="B5" s="19">
        <v>231.435</v>
      </c>
      <c r="C5" s="26">
        <f>B5</f>
        <v>231.435</v>
      </c>
      <c r="D5" s="15">
        <v>41277</v>
      </c>
      <c r="E5" s="15"/>
      <c r="F5" s="15"/>
      <c r="G5" s="15"/>
      <c r="H5" s="15">
        <v>41277</v>
      </c>
      <c r="I5" s="19">
        <v>231.428</v>
      </c>
      <c r="J5" s="26">
        <f t="shared" ref="J5" si="1">I5</f>
        <v>231.428</v>
      </c>
      <c r="K5" s="15">
        <v>41277</v>
      </c>
      <c r="L5" s="16"/>
      <c r="M5" s="16"/>
      <c r="N5" s="16"/>
      <c r="P5" s="50"/>
    </row>
    <row r="6" spans="1:21">
      <c r="A6" s="8">
        <v>41275</v>
      </c>
      <c r="B6" s="7">
        <v>228.94300000000001</v>
      </c>
      <c r="C6" s="26">
        <f>-B6</f>
        <v>-228.94300000000001</v>
      </c>
      <c r="D6" s="8">
        <v>41275</v>
      </c>
      <c r="E6" s="29">
        <f>XIRR(C6:C7,D6:D7,)</f>
        <v>4.11500084400177</v>
      </c>
      <c r="F6" s="31">
        <f>IRR(C6:C7)</f>
        <v>1.3505545048342418E-2</v>
      </c>
      <c r="G6" s="31">
        <f>(B7-B6)/B6</f>
        <v>1.3505545048330739E-2</v>
      </c>
      <c r="H6" s="8">
        <v>41275</v>
      </c>
      <c r="I6" s="19">
        <v>228.94300000000001</v>
      </c>
      <c r="J6" s="26">
        <f t="shared" ref="J6" si="2">-I6</f>
        <v>-228.94300000000001</v>
      </c>
      <c r="K6" s="8">
        <v>41275</v>
      </c>
      <c r="L6" s="30">
        <f>XIRR(J6:J7,K6:K7,)</f>
        <v>4.0829167127609249</v>
      </c>
      <c r="M6" s="31">
        <f>IRR(J6:J7)</f>
        <v>1.3453130255140791E-2</v>
      </c>
      <c r="N6" s="31">
        <f>(I7-I6)/I6</f>
        <v>1.3453130255128936E-2</v>
      </c>
      <c r="P6" s="50">
        <f>E6-L6</f>
        <v>3.2084131240845082E-2</v>
      </c>
      <c r="Q6" s="20">
        <f>F6-M6</f>
        <v>5.2414793201626536E-5</v>
      </c>
      <c r="S6" s="13">
        <f>(1+Q6)^(365/(K7-K6))-1</f>
        <v>6.3973421882832504E-3</v>
      </c>
    </row>
    <row r="7" spans="1:21">
      <c r="A7" s="15">
        <v>41278</v>
      </c>
      <c r="B7" s="19">
        <v>232.035</v>
      </c>
      <c r="C7" s="26">
        <f>B7</f>
        <v>232.035</v>
      </c>
      <c r="D7" s="15">
        <v>41278</v>
      </c>
      <c r="E7" s="15"/>
      <c r="F7" s="15"/>
      <c r="G7" s="15"/>
      <c r="H7" s="15">
        <v>41278</v>
      </c>
      <c r="I7" s="19">
        <v>232.023</v>
      </c>
      <c r="J7" s="26">
        <f t="shared" ref="J7" si="3">I7</f>
        <v>232.023</v>
      </c>
      <c r="K7" s="15">
        <v>41278</v>
      </c>
      <c r="P7" s="50"/>
    </row>
    <row r="8" spans="1:21">
      <c r="A8" s="8">
        <v>41275</v>
      </c>
      <c r="B8" s="7">
        <v>228.94300000000001</v>
      </c>
      <c r="C8" s="26">
        <f t="shared" ref="C8" si="4">-B8</f>
        <v>-228.94300000000001</v>
      </c>
      <c r="D8" s="8">
        <v>41275</v>
      </c>
      <c r="E8" s="29">
        <f>XIRR(C8:C9,D8:D9,)</f>
        <v>0.64504210352897662</v>
      </c>
      <c r="F8" s="31">
        <f>IRR(C8:C9)</f>
        <v>9.5919071559515817E-3</v>
      </c>
      <c r="G8" s="31">
        <f>(B9-B8)/B8</f>
        <v>9.5919071559296323E-3</v>
      </c>
      <c r="H8" s="8">
        <v>41275</v>
      </c>
      <c r="I8" s="19">
        <v>228.94300000000001</v>
      </c>
      <c r="J8" s="26">
        <f t="shared" ref="J8" si="5">-I8</f>
        <v>-228.94300000000001</v>
      </c>
      <c r="K8" s="8">
        <v>41275</v>
      </c>
      <c r="L8" s="30">
        <f>XIRR(J8:J9,K8:K9,)</f>
        <v>0.63431447148323072</v>
      </c>
      <c r="M8" s="31">
        <f>IRR(J8:J9)</f>
        <v>9.4652380723811332E-3</v>
      </c>
      <c r="N8" s="31">
        <f>(I9-I8)/I8</f>
        <v>9.4652380723586286E-3</v>
      </c>
      <c r="P8" s="50">
        <f>E8-L8</f>
        <v>1.0727632045745894E-2</v>
      </c>
      <c r="Q8" s="20">
        <f>F8-M8</f>
        <v>1.2666908357044857E-4</v>
      </c>
      <c r="S8" s="13">
        <f>(1+Q8)^(365/(K9-K8))-1</f>
        <v>6.6263272492523839E-3</v>
      </c>
    </row>
    <row r="9" spans="1:21">
      <c r="A9" s="15">
        <v>41282</v>
      </c>
      <c r="B9" s="19">
        <v>231.13900000000001</v>
      </c>
      <c r="C9" s="26">
        <f t="shared" ref="C9" si="6">B9</f>
        <v>231.13900000000001</v>
      </c>
      <c r="D9" s="15">
        <v>41282</v>
      </c>
      <c r="E9" s="15"/>
      <c r="F9" s="15"/>
      <c r="G9" s="15"/>
      <c r="H9" s="15">
        <v>41282</v>
      </c>
      <c r="I9" s="19">
        <v>231.11</v>
      </c>
      <c r="J9" s="26">
        <f t="shared" ref="J9" si="7">I9</f>
        <v>231.11</v>
      </c>
      <c r="K9" s="15">
        <v>41282</v>
      </c>
      <c r="P9" s="50"/>
    </row>
    <row r="10" spans="1:21">
      <c r="A10" s="8">
        <v>41275</v>
      </c>
      <c r="B10" s="7">
        <v>228.94300000000001</v>
      </c>
      <c r="C10" s="26">
        <f t="shared" ref="C10:C72" si="8">-B10</f>
        <v>-228.94300000000001</v>
      </c>
      <c r="D10" s="8">
        <v>41275</v>
      </c>
      <c r="E10" s="29">
        <f>XIRR(C10:C11,D10:D11,)</f>
        <v>0.36184603571891782</v>
      </c>
      <c r="F10" s="31">
        <f>IRR(C10:C11)</f>
        <v>6.7920836191005893E-3</v>
      </c>
      <c r="G10" s="31">
        <f>(B11-B10)/B10</f>
        <v>6.7920836190666599E-3</v>
      </c>
      <c r="H10" s="8">
        <v>41275</v>
      </c>
      <c r="I10" s="19">
        <v>228.94300000000001</v>
      </c>
      <c r="J10" s="26">
        <f t="shared" ref="J10" si="9">-I10</f>
        <v>-228.94300000000001</v>
      </c>
      <c r="K10" s="8">
        <v>41275</v>
      </c>
      <c r="L10" s="30">
        <f>XIRR(J10:J11,K10:K11,)</f>
        <v>0.35297874808311469</v>
      </c>
      <c r="M10" s="31">
        <f>IRR(J10:J11)</f>
        <v>6.64794293779638E-3</v>
      </c>
      <c r="N10" s="31">
        <f>(I11-I10)/I10</f>
        <v>6.6479429377617628E-3</v>
      </c>
      <c r="P10" s="50">
        <f>E10-L10</f>
        <v>8.8672876358031338E-3</v>
      </c>
      <c r="Q10" s="20">
        <f>F10-M10</f>
        <v>1.441406813042093E-4</v>
      </c>
      <c r="S10" s="13">
        <f>(1+Q10)^(365/(K11-K10))-1</f>
        <v>6.5976136614418479E-3</v>
      </c>
      <c r="U10" s="20">
        <f>MIN(S2:S252)</f>
        <v>4.9001113869449053E-3</v>
      </c>
    </row>
    <row r="11" spans="1:21">
      <c r="A11" s="15">
        <v>41283</v>
      </c>
      <c r="B11" s="19">
        <v>230.49799999999999</v>
      </c>
      <c r="C11" s="26">
        <f t="shared" ref="C11:C73" si="10">B11</f>
        <v>230.49799999999999</v>
      </c>
      <c r="D11" s="15">
        <v>41283</v>
      </c>
      <c r="E11" s="15"/>
      <c r="F11" s="15"/>
      <c r="G11" s="15"/>
      <c r="H11" s="15">
        <v>41283</v>
      </c>
      <c r="I11" s="19">
        <v>230.465</v>
      </c>
      <c r="J11" s="26">
        <f t="shared" ref="J11" si="11">I11</f>
        <v>230.465</v>
      </c>
      <c r="K11" s="15">
        <v>41283</v>
      </c>
      <c r="P11" s="50"/>
    </row>
    <row r="12" spans="1:21">
      <c r="A12" s="8">
        <v>41275</v>
      </c>
      <c r="B12" s="7">
        <v>228.94300000000001</v>
      </c>
      <c r="C12" s="26">
        <f t="shared" si="8"/>
        <v>-228.94300000000001</v>
      </c>
      <c r="D12" s="8">
        <v>41275</v>
      </c>
      <c r="E12" s="29">
        <f>XIRR(C12:C13,D12:D13,)</f>
        <v>0.30254394412040719</v>
      </c>
      <c r="F12" s="31">
        <f>IRR(C12:C13)</f>
        <v>6.5387454519599732E-3</v>
      </c>
      <c r="G12" s="31">
        <f>(B13-B12)/B12</f>
        <v>6.5387454519246517E-3</v>
      </c>
      <c r="H12" s="8">
        <v>41275</v>
      </c>
      <c r="I12" s="19">
        <v>228.94300000000001</v>
      </c>
      <c r="J12" s="26">
        <f t="shared" ref="J12" si="12">-I12</f>
        <v>-228.94300000000001</v>
      </c>
      <c r="K12" s="8">
        <v>41275</v>
      </c>
      <c r="L12" s="30">
        <f>XIRR(J12:J13,K12:K13,)</f>
        <v>0.29386128783226029</v>
      </c>
      <c r="M12" s="31">
        <f>IRR(J12:J13)</f>
        <v>6.3727652734884245E-3</v>
      </c>
      <c r="N12" s="31">
        <f>(I13-I12)/I12</f>
        <v>6.3727652734522338E-3</v>
      </c>
      <c r="P12" s="50">
        <f>E12-L12</f>
        <v>8.682656288146906E-3</v>
      </c>
      <c r="Q12" s="20">
        <f>F12-M12</f>
        <v>1.6598017847154877E-4</v>
      </c>
      <c r="S12" s="13">
        <f>(1+Q12)^(365/(K13-K12))-1</f>
        <v>6.7535629151855847E-3</v>
      </c>
    </row>
    <row r="13" spans="1:21">
      <c r="A13" s="15">
        <v>41284</v>
      </c>
      <c r="B13" s="19">
        <v>230.44</v>
      </c>
      <c r="C13" s="26">
        <f t="shared" si="10"/>
        <v>230.44</v>
      </c>
      <c r="D13" s="15">
        <v>41284</v>
      </c>
      <c r="E13" s="15"/>
      <c r="F13" s="15"/>
      <c r="G13" s="15"/>
      <c r="H13" s="15">
        <v>41284</v>
      </c>
      <c r="I13" s="19">
        <v>230.40199999999999</v>
      </c>
      <c r="J13" s="26">
        <f t="shared" ref="J13" si="13">I13</f>
        <v>230.40199999999999</v>
      </c>
      <c r="K13" s="15">
        <v>41284</v>
      </c>
      <c r="P13" s="50"/>
    </row>
    <row r="14" spans="1:21">
      <c r="A14" s="8">
        <v>41275</v>
      </c>
      <c r="B14" s="7">
        <v>228.94300000000001</v>
      </c>
      <c r="C14" s="26">
        <f t="shared" si="8"/>
        <v>-228.94300000000001</v>
      </c>
      <c r="D14" s="8">
        <v>41275</v>
      </c>
      <c r="E14" s="29">
        <f>XIRR(C14:C15,D14:D15,)</f>
        <v>0.13289723992347716</v>
      </c>
      <c r="F14" s="31">
        <f>IRR(C14:C15)</f>
        <v>3.4244331559071563E-3</v>
      </c>
      <c r="G14" s="31">
        <f>(B15-B14)/B14</f>
        <v>3.4244331558509838E-3</v>
      </c>
      <c r="H14" s="8">
        <v>41275</v>
      </c>
      <c r="I14" s="19">
        <v>228.94300000000001</v>
      </c>
      <c r="J14" s="26">
        <f t="shared" ref="J14" si="14">-I14</f>
        <v>-228.94300000000001</v>
      </c>
      <c r="K14" s="8">
        <v>41275</v>
      </c>
      <c r="L14" s="30">
        <f>XIRR(J14:J15,K14:K15,)</f>
        <v>0.1255405962467194</v>
      </c>
      <c r="M14" s="31">
        <f>IRR(J14:J15)</f>
        <v>3.24534927913572E-3</v>
      </c>
      <c r="N14" s="31">
        <f>(I15-I14)/I14</f>
        <v>3.2453492790781766E-3</v>
      </c>
      <c r="P14" s="50">
        <f>E14-L14</f>
        <v>7.356643676757757E-3</v>
      </c>
      <c r="Q14" s="20">
        <f>F14-M14</f>
        <v>1.7908387677143629E-4</v>
      </c>
      <c r="S14" s="13">
        <f>(1+Q14)^(365/(K15-K14))-1</f>
        <v>6.557382379761334E-3</v>
      </c>
    </row>
    <row r="15" spans="1:21">
      <c r="A15" s="15">
        <v>41285</v>
      </c>
      <c r="B15" s="19">
        <v>229.727</v>
      </c>
      <c r="C15" s="26">
        <f t="shared" si="10"/>
        <v>229.727</v>
      </c>
      <c r="D15" s="15">
        <v>41285</v>
      </c>
      <c r="E15" s="15"/>
      <c r="F15" s="15"/>
      <c r="G15" s="15"/>
      <c r="H15" s="15">
        <v>41285</v>
      </c>
      <c r="I15" s="19">
        <v>229.68600000000001</v>
      </c>
      <c r="J15" s="26">
        <f t="shared" ref="J15" si="15">I15</f>
        <v>229.68600000000001</v>
      </c>
      <c r="K15" s="15">
        <v>41285</v>
      </c>
      <c r="P15" s="50"/>
    </row>
    <row r="16" spans="1:21">
      <c r="A16" s="8">
        <v>41275</v>
      </c>
      <c r="B16" s="7">
        <v>228.94300000000001</v>
      </c>
      <c r="C16" s="26">
        <f t="shared" si="8"/>
        <v>-228.94300000000001</v>
      </c>
      <c r="D16" s="8">
        <v>41275</v>
      </c>
      <c r="E16" s="29">
        <f>XIRR(C16:C17,D16:D17,)</f>
        <v>0.63909798264503503</v>
      </c>
      <c r="F16" s="31">
        <f>IRR(C16:C17)</f>
        <v>1.775551119711603E-2</v>
      </c>
      <c r="G16" s="31">
        <f>(B17-B16)/B16</f>
        <v>1.7755511197110187E-2</v>
      </c>
      <c r="H16" s="8">
        <v>41275</v>
      </c>
      <c r="I16" s="19">
        <v>228.94300000000001</v>
      </c>
      <c r="J16" s="26">
        <f t="shared" ref="J16" si="16">-I16</f>
        <v>-228.94300000000001</v>
      </c>
      <c r="K16" s="8">
        <v>41275</v>
      </c>
      <c r="L16" s="30">
        <f>XIRR(J16:J17,K16:K17,)</f>
        <v>0.62826971411705024</v>
      </c>
      <c r="M16" s="31">
        <f>IRR(J16:J17)</f>
        <v>1.7515276728274482E-2</v>
      </c>
      <c r="N16" s="31">
        <f>(I17-I16)/I16</f>
        <v>1.7515276728268567E-2</v>
      </c>
      <c r="P16" s="50">
        <f>E16-L16</f>
        <v>1.0828268527984797E-2</v>
      </c>
      <c r="Q16" s="20">
        <f>F16-M16</f>
        <v>2.4023446884154781E-4</v>
      </c>
      <c r="S16" s="13">
        <f>(1+Q16)^(365/(K17-K16))-1</f>
        <v>6.7670281990184211E-3</v>
      </c>
    </row>
    <row r="17" spans="1:19">
      <c r="A17" s="15">
        <v>41288</v>
      </c>
      <c r="B17" s="19">
        <v>233.00800000000001</v>
      </c>
      <c r="C17" s="26">
        <f t="shared" si="10"/>
        <v>233.00800000000001</v>
      </c>
      <c r="D17" s="15">
        <v>41288</v>
      </c>
      <c r="E17" s="15"/>
      <c r="F17" s="15"/>
      <c r="G17" s="15"/>
      <c r="H17" s="15">
        <v>41288</v>
      </c>
      <c r="I17" s="19">
        <v>232.953</v>
      </c>
      <c r="J17" s="26">
        <f t="shared" ref="J17" si="17">I17</f>
        <v>232.953</v>
      </c>
      <c r="K17" s="15">
        <v>41288</v>
      </c>
      <c r="P17" s="50"/>
    </row>
    <row r="18" spans="1:19">
      <c r="A18" s="8">
        <v>41275</v>
      </c>
      <c r="B18" s="7">
        <v>228.94300000000001</v>
      </c>
      <c r="C18" s="26">
        <f t="shared" si="8"/>
        <v>-228.94300000000001</v>
      </c>
      <c r="D18" s="8">
        <v>41275</v>
      </c>
      <c r="E18" s="29">
        <f>XIRR(C18:C19,D18:D19,)</f>
        <v>0.21684302687644957</v>
      </c>
      <c r="F18" s="31">
        <f>IRR(C18:C19)</f>
        <v>8.0980855497058222E-3</v>
      </c>
      <c r="G18" s="31">
        <f>(B19-B18)/B18</f>
        <v>8.0980855496782383E-3</v>
      </c>
      <c r="H18" s="8">
        <v>41275</v>
      </c>
      <c r="I18" s="19">
        <v>228.94300000000001</v>
      </c>
      <c r="J18" s="26">
        <f t="shared" ref="J18" si="18">-I18</f>
        <v>-228.94300000000001</v>
      </c>
      <c r="K18" s="8">
        <v>41275</v>
      </c>
      <c r="L18" s="30">
        <f>XIRR(J18:J19,K18:K19,)</f>
        <v>0.20904118418693543</v>
      </c>
      <c r="M18" s="31">
        <f>IRR(J18:J19)</f>
        <v>7.8316436842646581E-3</v>
      </c>
      <c r="N18" s="31">
        <f>(I19-I18)/I18</f>
        <v>7.8316436842357177E-3</v>
      </c>
      <c r="P18" s="50">
        <f>E18-L18</f>
        <v>7.8018426895141435E-3</v>
      </c>
      <c r="Q18" s="20">
        <f>F18-M18</f>
        <v>2.6644186544116412E-4</v>
      </c>
      <c r="S18" s="13">
        <f>(1+Q18)^(365/(K19-K18))-1</f>
        <v>6.5036123896644593E-3</v>
      </c>
    </row>
    <row r="19" spans="1:19">
      <c r="A19" s="15">
        <v>41290</v>
      </c>
      <c r="B19" s="19">
        <v>230.797</v>
      </c>
      <c r="C19" s="26">
        <f t="shared" si="10"/>
        <v>230.797</v>
      </c>
      <c r="D19" s="15">
        <v>41290</v>
      </c>
      <c r="E19" s="15"/>
      <c r="F19" s="15"/>
      <c r="G19" s="15"/>
      <c r="H19" s="15">
        <v>41290</v>
      </c>
      <c r="I19" s="19">
        <v>230.73599999999999</v>
      </c>
      <c r="J19" s="26">
        <f t="shared" ref="J19" si="19">I19</f>
        <v>230.73599999999999</v>
      </c>
      <c r="K19" s="15">
        <v>41290</v>
      </c>
      <c r="P19" s="50"/>
    </row>
    <row r="20" spans="1:19">
      <c r="A20" s="8">
        <v>41275</v>
      </c>
      <c r="B20" s="7">
        <v>228.94300000000001</v>
      </c>
      <c r="C20" s="26">
        <f t="shared" si="8"/>
        <v>-228.94300000000001</v>
      </c>
      <c r="D20" s="8">
        <v>41275</v>
      </c>
      <c r="E20" s="29">
        <f>XIRR(C20:C21,D20:D21,)</f>
        <v>0.4066386282444</v>
      </c>
      <c r="F20" s="31">
        <f>IRR(C20:C21)</f>
        <v>1.5069253045526849E-2</v>
      </c>
      <c r="G20" s="31">
        <f>(B21-B20)/B20</f>
        <v>1.506925304551783E-2</v>
      </c>
      <c r="H20" s="8">
        <v>41275</v>
      </c>
      <c r="I20" s="19">
        <v>228.94300000000001</v>
      </c>
      <c r="J20" s="26">
        <f t="shared" ref="J20" si="20">-I20</f>
        <v>-228.94300000000001</v>
      </c>
      <c r="K20" s="8">
        <v>41275</v>
      </c>
      <c r="L20" s="30">
        <f>XIRR(J20:J21,K20:K21,)</f>
        <v>0.39741626381874096</v>
      </c>
      <c r="M20" s="31">
        <f>IRR(J20:J21)</f>
        <v>1.4776603783483938E-2</v>
      </c>
      <c r="N20" s="31">
        <f>(I21-I20)/I20</f>
        <v>1.4776603783474408E-2</v>
      </c>
      <c r="P20" s="50">
        <f>E20-L20</f>
        <v>9.2223644256590465E-3</v>
      </c>
      <c r="Q20" s="20">
        <f>F20-M20</f>
        <v>2.9264926204291067E-4</v>
      </c>
      <c r="S20" s="13">
        <f>(1+Q20)^(365/(K21-K20))-1</f>
        <v>6.6974126388117394E-3</v>
      </c>
    </row>
    <row r="21" spans="1:19">
      <c r="A21" s="15">
        <v>41291</v>
      </c>
      <c r="B21" s="19">
        <v>232.393</v>
      </c>
      <c r="C21" s="26">
        <f t="shared" si="10"/>
        <v>232.393</v>
      </c>
      <c r="D21" s="15">
        <v>41291</v>
      </c>
      <c r="E21" s="15"/>
      <c r="F21" s="15"/>
      <c r="G21" s="15"/>
      <c r="H21" s="15">
        <v>41291</v>
      </c>
      <c r="I21" s="19">
        <v>232.32599999999999</v>
      </c>
      <c r="J21" s="26">
        <f t="shared" ref="J21" si="21">I21</f>
        <v>232.32599999999999</v>
      </c>
      <c r="K21" s="15">
        <v>41291</v>
      </c>
      <c r="P21" s="50"/>
    </row>
    <row r="22" spans="1:19">
      <c r="A22" s="8">
        <v>41275</v>
      </c>
      <c r="B22" s="7">
        <v>228.94300000000001</v>
      </c>
      <c r="C22" s="26">
        <f t="shared" si="8"/>
        <v>-228.94300000000001</v>
      </c>
      <c r="D22" s="8">
        <v>41275</v>
      </c>
      <c r="E22" s="29">
        <f>XIRR(C22:C23,D22:D23,)</f>
        <v>0.62142885327339181</v>
      </c>
      <c r="F22" s="31">
        <f>IRR(C22:C23)</f>
        <v>2.2765491847318162E-2</v>
      </c>
      <c r="G22" s="31">
        <f>(B23-B22)/B22</f>
        <v>2.2765491847315657E-2</v>
      </c>
      <c r="H22" s="8">
        <v>41275</v>
      </c>
      <c r="I22" s="19">
        <v>228.94300000000001</v>
      </c>
      <c r="J22" s="26">
        <f t="shared" ref="J22" si="22">-I22</f>
        <v>-228.94300000000001</v>
      </c>
      <c r="K22" s="8">
        <v>41275</v>
      </c>
      <c r="L22" s="30">
        <f>XIRR(J22:J23,K22:K23,)</f>
        <v>0.61090561747550964</v>
      </c>
      <c r="M22" s="31">
        <f>IRR(J22:J23)</f>
        <v>2.2455370987540815E-2</v>
      </c>
      <c r="N22" s="31">
        <f>(I23-I22)/I22</f>
        <v>2.2455370987538342E-2</v>
      </c>
      <c r="P22" s="50">
        <f>E22-L22</f>
        <v>1.0523235797882169E-2</v>
      </c>
      <c r="Q22" s="20">
        <f>F22-M22</f>
        <v>3.1012085977734707E-4</v>
      </c>
      <c r="S22" s="13">
        <f>(1+Q22)^(365/(K23-K22))-1</f>
        <v>6.6796550777148411E-3</v>
      </c>
    </row>
    <row r="23" spans="1:19">
      <c r="A23" s="15">
        <v>41292</v>
      </c>
      <c r="B23" s="19">
        <v>234.155</v>
      </c>
      <c r="C23" s="26">
        <f t="shared" si="10"/>
        <v>234.155</v>
      </c>
      <c r="D23" s="15">
        <v>41292</v>
      </c>
      <c r="E23" s="15"/>
      <c r="F23" s="15"/>
      <c r="G23" s="15"/>
      <c r="H23" s="15">
        <v>41292</v>
      </c>
      <c r="I23" s="19">
        <v>234.084</v>
      </c>
      <c r="J23" s="26">
        <f t="shared" ref="J23" si="23">I23</f>
        <v>234.084</v>
      </c>
      <c r="K23" s="15">
        <v>41292</v>
      </c>
      <c r="P23" s="50"/>
    </row>
    <row r="24" spans="1:19">
      <c r="A24" s="8">
        <v>41275</v>
      </c>
      <c r="B24" s="7">
        <v>228.94300000000001</v>
      </c>
      <c r="C24" s="26">
        <f t="shared" si="8"/>
        <v>-228.94300000000001</v>
      </c>
      <c r="D24" s="8">
        <v>41275</v>
      </c>
      <c r="E24" s="29">
        <f>XIRR(C24:C25,D24:D25,)</f>
        <v>0.59074134230613728</v>
      </c>
      <c r="F24" s="31">
        <f>IRR(C24:C25)</f>
        <v>2.5761870858686642E-2</v>
      </c>
      <c r="G24" s="31">
        <f>(B25-B24)/B24</f>
        <v>2.576187085868533E-2</v>
      </c>
      <c r="H24" s="8">
        <v>41275</v>
      </c>
      <c r="I24" s="19">
        <v>228.94300000000001</v>
      </c>
      <c r="J24" s="26">
        <f t="shared" ref="J24" si="24">-I24</f>
        <v>-228.94300000000001</v>
      </c>
      <c r="K24" s="8">
        <v>41275</v>
      </c>
      <c r="L24" s="30">
        <f>XIRR(J24:J25,K24:K25,)</f>
        <v>0.58063496947288529</v>
      </c>
      <c r="M24" s="31">
        <f>IRR(J24:J25)</f>
        <v>2.540370310514101E-2</v>
      </c>
      <c r="N24" s="31">
        <f>(I25-I24)/I24</f>
        <v>2.5403703105139591E-2</v>
      </c>
      <c r="P24" s="50">
        <f>E24-L24</f>
        <v>1.0106372833251998E-2</v>
      </c>
      <c r="Q24" s="20">
        <f>F24-M24</f>
        <v>3.5816775354563166E-4</v>
      </c>
      <c r="S24" s="13">
        <f>(1+Q24)^(365/(K25-K24))-1</f>
        <v>6.5567934565258224E-3</v>
      </c>
    </row>
    <row r="25" spans="1:19">
      <c r="A25" s="15">
        <v>41295</v>
      </c>
      <c r="B25" s="19">
        <v>234.84100000000001</v>
      </c>
      <c r="C25" s="26">
        <f t="shared" si="10"/>
        <v>234.84100000000001</v>
      </c>
      <c r="D25" s="15">
        <v>41295</v>
      </c>
      <c r="E25" s="15"/>
      <c r="F25" s="15"/>
      <c r="G25" s="15"/>
      <c r="H25" s="15">
        <v>41295</v>
      </c>
      <c r="I25" s="19">
        <v>234.75899999999999</v>
      </c>
      <c r="J25" s="26">
        <f t="shared" ref="J25" si="25">I25</f>
        <v>234.75899999999999</v>
      </c>
      <c r="K25" s="15">
        <v>41295</v>
      </c>
      <c r="P25" s="50"/>
    </row>
    <row r="26" spans="1:19">
      <c r="A26" s="8">
        <v>41275</v>
      </c>
      <c r="B26" s="7">
        <v>228.94300000000001</v>
      </c>
      <c r="C26" s="26">
        <f t="shared" si="8"/>
        <v>-228.94300000000001</v>
      </c>
      <c r="D26" s="8">
        <v>41275</v>
      </c>
      <c r="E26" s="29">
        <f>XIRR(C26:C27,D26:D27,)</f>
        <v>0.27053174376487743</v>
      </c>
      <c r="F26" s="31">
        <f>IRR(C26:C27)</f>
        <v>1.4536369314642842E-2</v>
      </c>
      <c r="G26" s="31">
        <f>(B27-B26)/B26</f>
        <v>1.4536369314632787E-2</v>
      </c>
      <c r="H26" s="8">
        <v>41275</v>
      </c>
      <c r="I26" s="19">
        <v>228.94300000000001</v>
      </c>
      <c r="J26" s="26">
        <f t="shared" ref="J26" si="26">-I26</f>
        <v>-228.94300000000001</v>
      </c>
      <c r="K26" s="8">
        <v>41275</v>
      </c>
      <c r="L26" s="30">
        <f>XIRR(J26:J27,K26:K27,)</f>
        <v>0.26238860487937932</v>
      </c>
      <c r="M26" s="31">
        <f>IRR(J26:J27)</f>
        <v>1.4143258365630055E-2</v>
      </c>
      <c r="N26" s="31">
        <f>(I27-I26)/I26</f>
        <v>1.4143258365619388E-2</v>
      </c>
      <c r="P26" s="50">
        <f>E26-L26</f>
        <v>8.1431388854981135E-3</v>
      </c>
      <c r="Q26" s="20">
        <f>F26-M26</f>
        <v>3.9311094901278709E-4</v>
      </c>
      <c r="S26" s="13">
        <f>(1+Q26)^(365/(K27-K26))-1</f>
        <v>6.5420930198596405E-3</v>
      </c>
    </row>
    <row r="27" spans="1:19">
      <c r="A27" s="15">
        <v>41297</v>
      </c>
      <c r="B27" s="19">
        <v>232.27099999999999</v>
      </c>
      <c r="C27" s="26">
        <f t="shared" si="10"/>
        <v>232.27099999999999</v>
      </c>
      <c r="D27" s="15">
        <v>41297</v>
      </c>
      <c r="E27" s="15"/>
      <c r="F27" s="15"/>
      <c r="G27" s="15"/>
      <c r="H27" s="15">
        <v>41297</v>
      </c>
      <c r="I27" s="19">
        <v>232.18100000000001</v>
      </c>
      <c r="J27" s="26">
        <f t="shared" ref="J27" si="27">I27</f>
        <v>232.18100000000001</v>
      </c>
      <c r="K27" s="15">
        <v>41297</v>
      </c>
      <c r="P27" s="50"/>
    </row>
    <row r="28" spans="1:19">
      <c r="A28" s="8">
        <v>41275</v>
      </c>
      <c r="B28" s="7">
        <v>228.94300000000001</v>
      </c>
      <c r="C28" s="26">
        <f t="shared" si="8"/>
        <v>-228.94300000000001</v>
      </c>
      <c r="D28" s="8">
        <v>41275</v>
      </c>
      <c r="E28" s="29">
        <f>XIRR(C28:C29,D28:D29,)</f>
        <v>3.7448707222938554E-2</v>
      </c>
      <c r="F28" s="31">
        <f>IRR(C28:C29)</f>
        <v>2.3193545992455191E-3</v>
      </c>
      <c r="G28" s="31">
        <f>(B29-B28)/B28</f>
        <v>2.31935459917961E-3</v>
      </c>
      <c r="H28" s="8">
        <v>41275</v>
      </c>
      <c r="I28" s="19">
        <v>228.94300000000001</v>
      </c>
      <c r="J28" s="26">
        <f t="shared" ref="J28" si="28">-I28</f>
        <v>-228.94300000000001</v>
      </c>
      <c r="K28" s="8">
        <v>41275</v>
      </c>
      <c r="L28" s="30">
        <f>XIRR(J28:J29,K28:K29,)</f>
        <v>3.0867704749107362E-2</v>
      </c>
      <c r="M28" s="31">
        <f>IRR(J28:J29)</f>
        <v>1.9175078513692704E-3</v>
      </c>
      <c r="N28" s="31">
        <f>(I29-I28)/I28</f>
        <v>1.9175078512992008E-3</v>
      </c>
      <c r="P28" s="50">
        <f>E28-L28</f>
        <v>6.581002473831192E-3</v>
      </c>
      <c r="Q28" s="20">
        <f>F28-M28</f>
        <v>4.0184674787624875E-4</v>
      </c>
      <c r="S28" s="13">
        <f>(1+Q28)^(365/(K29-K28))-1</f>
        <v>6.3962212134363039E-3</v>
      </c>
    </row>
    <row r="29" spans="1:19">
      <c r="A29" s="15">
        <v>41298</v>
      </c>
      <c r="B29" s="19">
        <v>229.47399999999999</v>
      </c>
      <c r="C29" s="26">
        <f t="shared" si="10"/>
        <v>229.47399999999999</v>
      </c>
      <c r="D29" s="15">
        <v>41298</v>
      </c>
      <c r="E29" s="15"/>
      <c r="F29" s="15"/>
      <c r="G29" s="15"/>
      <c r="H29" s="15">
        <v>41298</v>
      </c>
      <c r="I29" s="19">
        <v>229.38200000000001</v>
      </c>
      <c r="J29" s="26">
        <f t="shared" ref="J29" si="29">I29</f>
        <v>229.38200000000001</v>
      </c>
      <c r="K29" s="15">
        <v>41298</v>
      </c>
      <c r="P29" s="50"/>
    </row>
    <row r="30" spans="1:19">
      <c r="A30" s="8">
        <v>41275</v>
      </c>
      <c r="B30" s="7">
        <v>228.94300000000001</v>
      </c>
      <c r="C30" s="26">
        <f t="shared" si="8"/>
        <v>-228.94300000000001</v>
      </c>
      <c r="D30" s="8">
        <v>41275</v>
      </c>
      <c r="E30" s="29">
        <f>XIRR(C30:C31,D30:D31,)</f>
        <v>0.28364376425743099</v>
      </c>
      <c r="F30" s="31">
        <f>IRR(C30:C31)</f>
        <v>1.655433885290938E-2</v>
      </c>
      <c r="G30" s="31">
        <f>(B31-B30)/B30</f>
        <v>1.6554338852902216E-2</v>
      </c>
      <c r="H30" s="8">
        <v>41275</v>
      </c>
      <c r="I30" s="19">
        <v>228.94300000000001</v>
      </c>
      <c r="J30" s="26">
        <f t="shared" ref="J30" si="30">-I30</f>
        <v>-228.94300000000001</v>
      </c>
      <c r="K30" s="8">
        <v>41275</v>
      </c>
      <c r="L30" s="30">
        <f>XIRR(J30:J31,K30:K31,)</f>
        <v>0.27553127408027656</v>
      </c>
      <c r="M30" s="31">
        <f>IRR(J30:J31)</f>
        <v>1.6130652607861798E-2</v>
      </c>
      <c r="N30" s="31">
        <f>(I31-I30)/I30</f>
        <v>1.6130652607854283E-2</v>
      </c>
      <c r="P30" s="50">
        <f>E30-L30</f>
        <v>8.11249017715443E-3</v>
      </c>
      <c r="Q30" s="20">
        <f>F30-M30</f>
        <v>4.2368624504758243E-4</v>
      </c>
      <c r="S30" s="13">
        <f>(1+Q30)^(365/(K31-K30))-1</f>
        <v>6.4629925882058181E-3</v>
      </c>
    </row>
    <row r="31" spans="1:19">
      <c r="A31" s="15">
        <v>41299</v>
      </c>
      <c r="B31" s="19">
        <v>232.733</v>
      </c>
      <c r="C31" s="26">
        <f t="shared" si="10"/>
        <v>232.733</v>
      </c>
      <c r="D31" s="15">
        <v>41299</v>
      </c>
      <c r="E31" s="15"/>
      <c r="F31" s="15"/>
      <c r="G31" s="15"/>
      <c r="H31" s="15">
        <v>41299</v>
      </c>
      <c r="I31" s="19">
        <v>232.636</v>
      </c>
      <c r="J31" s="26">
        <f t="shared" ref="J31" si="31">I31</f>
        <v>232.636</v>
      </c>
      <c r="K31" s="15">
        <v>41299</v>
      </c>
      <c r="P31" s="50"/>
    </row>
    <row r="32" spans="1:19">
      <c r="A32" s="8">
        <v>41275</v>
      </c>
      <c r="B32" s="7">
        <v>228.94300000000001</v>
      </c>
      <c r="C32" s="26">
        <f t="shared" si="8"/>
        <v>-228.94300000000001</v>
      </c>
      <c r="D32" s="8">
        <v>41275</v>
      </c>
      <c r="E32" s="29">
        <f>XIRR(C32:C33,D32:D33,)</f>
        <v>0.14187650084495543</v>
      </c>
      <c r="F32" s="31">
        <f>IRR(C32:C33)</f>
        <v>1.0229620473237966E-2</v>
      </c>
      <c r="G32" s="31">
        <f>(B33-B32)/B32</f>
        <v>1.0229620473218157E-2</v>
      </c>
      <c r="H32" s="8">
        <v>41275</v>
      </c>
      <c r="I32" s="19">
        <v>228.94300000000001</v>
      </c>
      <c r="J32" s="26">
        <f t="shared" ref="J32" si="32">-I32</f>
        <v>-228.94300000000001</v>
      </c>
      <c r="K32" s="8">
        <v>41275</v>
      </c>
      <c r="L32" s="30">
        <f>XIRR(J32:J33,K32:K33,)</f>
        <v>0.13475329279899598</v>
      </c>
      <c r="M32" s="31">
        <f>IRR(J32:J33)</f>
        <v>9.744783636123076E-3</v>
      </c>
      <c r="N32" s="31">
        <f>(I33-I32)/I32</f>
        <v>9.7447836361015377E-3</v>
      </c>
      <c r="P32" s="50">
        <f>E32-L32</f>
        <v>7.1232080459594505E-3</v>
      </c>
      <c r="Q32" s="20">
        <f>F32-M32</f>
        <v>4.848368371148902E-4</v>
      </c>
      <c r="S32" s="13">
        <f>(1+Q32)^(365/(K33-K32))-1</f>
        <v>6.3386677098635769E-3</v>
      </c>
    </row>
    <row r="33" spans="1:19">
      <c r="A33" s="15">
        <v>41303</v>
      </c>
      <c r="B33" s="19">
        <v>231.285</v>
      </c>
      <c r="C33" s="26">
        <f t="shared" si="10"/>
        <v>231.285</v>
      </c>
      <c r="D33" s="15">
        <v>41303</v>
      </c>
      <c r="E33" s="15"/>
      <c r="F33" s="15"/>
      <c r="G33" s="15"/>
      <c r="H33" s="15">
        <v>41303</v>
      </c>
      <c r="I33" s="19">
        <v>231.17400000000001</v>
      </c>
      <c r="J33" s="26">
        <f t="shared" ref="J33" si="33">I33</f>
        <v>231.17400000000001</v>
      </c>
      <c r="K33" s="15">
        <v>41303</v>
      </c>
      <c r="P33" s="50"/>
    </row>
    <row r="34" spans="1:19">
      <c r="A34" s="8">
        <v>41275</v>
      </c>
      <c r="B34" s="7">
        <v>228.94300000000001</v>
      </c>
      <c r="C34" s="26">
        <f t="shared" si="8"/>
        <v>-228.94300000000001</v>
      </c>
      <c r="D34" s="8">
        <v>41275</v>
      </c>
      <c r="E34" s="29">
        <f>XIRR(C34:C35,D34:D35,)</f>
        <v>0.11071435809135435</v>
      </c>
      <c r="F34" s="31">
        <f>IRR(C34:C35)</f>
        <v>8.377631113447765E-3</v>
      </c>
      <c r="G34" s="31">
        <f>(B35-B34)/B34</f>
        <v>8.3776311134211474E-3</v>
      </c>
      <c r="H34" s="8">
        <v>41275</v>
      </c>
      <c r="I34" s="19">
        <v>228.94300000000001</v>
      </c>
      <c r="J34" s="26">
        <f t="shared" ref="J34" si="34">-I34</f>
        <v>-228.94300000000001</v>
      </c>
      <c r="K34" s="8">
        <v>41275</v>
      </c>
      <c r="L34" s="30">
        <f>XIRR(J34:J35,K34:K35,)</f>
        <v>0.10377064347267151</v>
      </c>
      <c r="M34" s="31">
        <f>IRR(J34:J35)</f>
        <v>7.8753226785992104E-3</v>
      </c>
      <c r="N34" s="31">
        <f>(I35-I34)/I34</f>
        <v>7.875322678570636E-3</v>
      </c>
      <c r="P34" s="50">
        <f>E34-L34</f>
        <v>6.9437146186828447E-3</v>
      </c>
      <c r="Q34" s="20">
        <f>F34-M34</f>
        <v>5.0230843484855466E-4</v>
      </c>
      <c r="S34" s="13">
        <f>(1+Q34)^(365/(K35-K34))-1</f>
        <v>6.3405875386728372E-3</v>
      </c>
    </row>
    <row r="35" spans="1:19">
      <c r="A35" s="15">
        <v>41304</v>
      </c>
      <c r="B35" s="19">
        <v>230.86099999999999</v>
      </c>
      <c r="C35" s="26">
        <f t="shared" si="10"/>
        <v>230.86099999999999</v>
      </c>
      <c r="D35" s="15">
        <v>41304</v>
      </c>
      <c r="E35" s="15"/>
      <c r="F35" s="15"/>
      <c r="G35" s="15"/>
      <c r="H35" s="15">
        <v>41304</v>
      </c>
      <c r="I35" s="19">
        <v>230.74600000000001</v>
      </c>
      <c r="J35" s="26">
        <f t="shared" ref="J35" si="35">I35</f>
        <v>230.74600000000001</v>
      </c>
      <c r="K35" s="15">
        <v>41304</v>
      </c>
      <c r="P35" s="50"/>
    </row>
    <row r="36" spans="1:19">
      <c r="A36" s="8">
        <v>41275</v>
      </c>
      <c r="B36" s="7">
        <v>228.94300000000001</v>
      </c>
      <c r="C36" s="26">
        <f t="shared" si="8"/>
        <v>-228.94300000000001</v>
      </c>
      <c r="D36" s="8">
        <v>41275</v>
      </c>
      <c r="E36" s="29">
        <f>XIRR(C36:C37,D36:D37,)</f>
        <v>0.12724530100822445</v>
      </c>
      <c r="F36" s="31">
        <f>IRR(C36:C37)</f>
        <v>9.8932922168608155E-3</v>
      </c>
      <c r="G36" s="31">
        <f>(B37-B36)/B36</f>
        <v>9.8932922168399398E-3</v>
      </c>
      <c r="H36" s="8">
        <v>41275</v>
      </c>
      <c r="I36" s="19">
        <v>228.94300000000001</v>
      </c>
      <c r="J36" s="26">
        <f t="shared" ref="J36" si="36">-I36</f>
        <v>-228.94300000000001</v>
      </c>
      <c r="K36" s="8">
        <v>41275</v>
      </c>
      <c r="L36" s="30">
        <f>XIRR(J36:J37,K36:K37,)</f>
        <v>0.12026566863059995</v>
      </c>
      <c r="M36" s="31">
        <f>IRR(J36:J37)</f>
        <v>9.3778800837117302E-3</v>
      </c>
      <c r="N36" s="31">
        <f>(I37-I36)/I36</f>
        <v>9.3778800836889151E-3</v>
      </c>
      <c r="P36" s="50">
        <f>E36-L36</f>
        <v>6.9796323776245006E-3</v>
      </c>
      <c r="Q36" s="20">
        <f>F36-M36</f>
        <v>5.1541213314908532E-4</v>
      </c>
      <c r="S36" s="13">
        <f>(1+Q36)^(365/(K37-K36))-1</f>
        <v>6.2889249067175079E-3</v>
      </c>
    </row>
    <row r="37" spans="1:19">
      <c r="A37" s="15">
        <v>41305</v>
      </c>
      <c r="B37" s="19">
        <v>231.208</v>
      </c>
      <c r="C37" s="26">
        <f t="shared" si="10"/>
        <v>231.208</v>
      </c>
      <c r="D37" s="15">
        <v>41305</v>
      </c>
      <c r="E37" s="15"/>
      <c r="F37" s="15"/>
      <c r="G37" s="15"/>
      <c r="H37" s="15">
        <v>41305</v>
      </c>
      <c r="I37" s="19">
        <v>231.09</v>
      </c>
      <c r="J37" s="26">
        <f t="shared" ref="J37" si="37">I37</f>
        <v>231.09</v>
      </c>
      <c r="K37" s="15">
        <v>41305</v>
      </c>
      <c r="P37" s="50"/>
    </row>
    <row r="38" spans="1:19">
      <c r="A38" s="8">
        <v>41275</v>
      </c>
      <c r="B38" s="7">
        <v>228.94300000000001</v>
      </c>
      <c r="C38" s="26">
        <f t="shared" si="8"/>
        <v>-228.94300000000001</v>
      </c>
      <c r="D38" s="8">
        <v>41275</v>
      </c>
      <c r="E38" s="29">
        <f>XIRR(C38:C39,D38:D39,)</f>
        <v>7.2499009966850256E-2</v>
      </c>
      <c r="F38" s="31">
        <f>IRR(C38:C39)</f>
        <v>5.962182726743261E-3</v>
      </c>
      <c r="G38" s="31">
        <f>(B39-B38)/B38</f>
        <v>5.962182726704816E-3</v>
      </c>
      <c r="H38" s="8">
        <v>41275</v>
      </c>
      <c r="I38" s="19">
        <v>228.94300000000001</v>
      </c>
      <c r="J38" s="26">
        <f t="shared" ref="J38" si="38">-I38</f>
        <v>-228.94300000000001</v>
      </c>
      <c r="K38" s="8">
        <v>41275</v>
      </c>
      <c r="L38" s="30">
        <f>XIRR(J38:J39,K38:K39,)</f>
        <v>6.5828797221183774E-2</v>
      </c>
      <c r="M38" s="31">
        <f>IRR(J38:J39)</f>
        <v>5.4292989958617246E-3</v>
      </c>
      <c r="N38" s="31">
        <f>(I39-I38)/I38</f>
        <v>5.4292989958198978E-3</v>
      </c>
      <c r="P38" s="50">
        <f>E38-L38</f>
        <v>6.6702127456664817E-3</v>
      </c>
      <c r="Q38" s="20">
        <f>F38-M38</f>
        <v>5.3288373088153634E-4</v>
      </c>
      <c r="S38" s="13">
        <f>(1+Q38)^(365/(K39-K38))-1</f>
        <v>6.2923190348378455E-3</v>
      </c>
    </row>
    <row r="39" spans="1:19">
      <c r="A39" s="15">
        <v>41306</v>
      </c>
      <c r="B39" s="19">
        <v>230.30799999999999</v>
      </c>
      <c r="C39" s="26">
        <f t="shared" si="10"/>
        <v>230.30799999999999</v>
      </c>
      <c r="D39" s="15">
        <v>41306</v>
      </c>
      <c r="E39" s="15"/>
      <c r="F39" s="15"/>
      <c r="G39" s="15"/>
      <c r="H39" s="15">
        <v>41306</v>
      </c>
      <c r="I39" s="19">
        <v>230.18600000000001</v>
      </c>
      <c r="J39" s="26">
        <f t="shared" ref="J39" si="39">I39</f>
        <v>230.18600000000001</v>
      </c>
      <c r="K39" s="15">
        <v>41306</v>
      </c>
      <c r="P39" s="50"/>
    </row>
    <row r="40" spans="1:19">
      <c r="A40" s="8">
        <v>41275</v>
      </c>
      <c r="B40" s="7">
        <v>228.94300000000001</v>
      </c>
      <c r="C40" s="26">
        <f t="shared" si="8"/>
        <v>-228.94300000000001</v>
      </c>
      <c r="D40" s="8">
        <v>41275</v>
      </c>
      <c r="E40" s="29">
        <f>XIRR(C40:C41,D40:D41,)</f>
        <v>-1.1521366238594056E-2</v>
      </c>
      <c r="F40" s="31">
        <f>IRR(C40:C41)</f>
        <v>-1.0788711599628565E-3</v>
      </c>
      <c r="G40" s="31">
        <f>(B41-B40)/B40</f>
        <v>-1.078871160070472E-3</v>
      </c>
      <c r="H40" s="8">
        <v>41275</v>
      </c>
      <c r="I40" s="19">
        <v>228.94300000000001</v>
      </c>
      <c r="J40" s="26">
        <f t="shared" ref="J40" si="40">-I40</f>
        <v>-228.94300000000001</v>
      </c>
      <c r="K40" s="8">
        <v>41275</v>
      </c>
      <c r="L40" s="30">
        <f>XIRR(J40:J41,K40:K41,)</f>
        <v>-1.7629054188728333E-2</v>
      </c>
      <c r="M40" s="31">
        <f>IRR(J40:J41)</f>
        <v>-1.6554338851736637E-3</v>
      </c>
      <c r="N40" s="31">
        <f>(I41-I40)/I40</f>
        <v>-1.6554338852903085E-3</v>
      </c>
      <c r="P40" s="50">
        <f>E40-L40</f>
        <v>6.1076879501342773E-3</v>
      </c>
      <c r="Q40" s="20">
        <f>F40-M40</f>
        <v>5.7656272521080729E-4</v>
      </c>
      <c r="S40" s="13">
        <f>(1+Q40)^(365/(K41-K40))-1</f>
        <v>6.2069706810061742E-3</v>
      </c>
    </row>
    <row r="41" spans="1:19">
      <c r="A41" s="15">
        <v>41309</v>
      </c>
      <c r="B41" s="19">
        <v>228.696</v>
      </c>
      <c r="C41" s="26">
        <f t="shared" si="10"/>
        <v>228.696</v>
      </c>
      <c r="D41" s="15">
        <v>41309</v>
      </c>
      <c r="E41" s="15"/>
      <c r="F41" s="15"/>
      <c r="G41" s="15"/>
      <c r="H41" s="15">
        <v>41309</v>
      </c>
      <c r="I41" s="19">
        <v>228.56399999999999</v>
      </c>
      <c r="J41" s="26">
        <f t="shared" ref="J41" si="41">I41</f>
        <v>228.56399999999999</v>
      </c>
      <c r="K41" s="15">
        <v>41309</v>
      </c>
      <c r="P41" s="50"/>
    </row>
    <row r="42" spans="1:19">
      <c r="A42" s="8">
        <v>41275</v>
      </c>
      <c r="B42" s="7">
        <v>228.94300000000001</v>
      </c>
      <c r="C42" s="26">
        <f t="shared" si="8"/>
        <v>-228.94300000000001</v>
      </c>
      <c r="D42" s="8">
        <v>41275</v>
      </c>
      <c r="E42" s="29">
        <f>XIRR(C42:C43,D42:D43,)</f>
        <v>-6.9844469428062453E-2</v>
      </c>
      <c r="F42" s="31">
        <f>IRR(C42:C43)</f>
        <v>-6.918752702397256E-3</v>
      </c>
      <c r="G42" s="31">
        <f>(B43-B42)/B42</f>
        <v>-6.9187527026377876E-3</v>
      </c>
      <c r="H42" s="8">
        <v>41275</v>
      </c>
      <c r="I42" s="19">
        <v>228.94300000000001</v>
      </c>
      <c r="J42" s="26">
        <f t="shared" ref="J42" si="42">-I42</f>
        <v>-228.94300000000001</v>
      </c>
      <c r="K42" s="8">
        <v>41275</v>
      </c>
      <c r="L42" s="30">
        <f>XIRR(J42:J43,K42:K43,)</f>
        <v>-7.5588098168373113E-2</v>
      </c>
      <c r="M42" s="31">
        <f>IRR(J42:J43)</f>
        <v>-7.5084191258976904E-3</v>
      </c>
      <c r="N42" s="31">
        <f>(I43-I42)/I42</f>
        <v>-7.5084191261581374E-3</v>
      </c>
      <c r="P42" s="50">
        <f>E42-L42</f>
        <v>5.7436287403106606E-3</v>
      </c>
      <c r="Q42" s="20">
        <f>F42-M42</f>
        <v>5.8966642350043435E-4</v>
      </c>
      <c r="S42" s="13">
        <f>(1+Q42)^(365/(K43-K42))-1</f>
        <v>6.1665011539657755E-3</v>
      </c>
    </row>
    <row r="43" spans="1:19">
      <c r="A43" s="15">
        <v>41310</v>
      </c>
      <c r="B43" s="19">
        <v>227.35900000000001</v>
      </c>
      <c r="C43" s="26">
        <f t="shared" si="10"/>
        <v>227.35900000000001</v>
      </c>
      <c r="D43" s="15">
        <v>41310</v>
      </c>
      <c r="E43" s="15"/>
      <c r="F43" s="15"/>
      <c r="G43" s="15"/>
      <c r="H43" s="15">
        <v>41310</v>
      </c>
      <c r="I43" s="19">
        <v>227.22399999999999</v>
      </c>
      <c r="J43" s="26">
        <f t="shared" ref="J43" si="43">I43</f>
        <v>227.22399999999999</v>
      </c>
      <c r="K43" s="15">
        <v>41310</v>
      </c>
      <c r="P43" s="50"/>
    </row>
    <row r="44" spans="1:19">
      <c r="A44" s="8">
        <v>41275</v>
      </c>
      <c r="B44" s="7">
        <v>228.94300000000001</v>
      </c>
      <c r="C44" s="26">
        <f t="shared" si="8"/>
        <v>-228.94300000000001</v>
      </c>
      <c r="D44" s="8">
        <v>41275</v>
      </c>
      <c r="E44" s="29">
        <f>XIRR(C44:C45,D44:D45,)</f>
        <v>-6.5600040555000308E-2</v>
      </c>
      <c r="F44" s="31">
        <f>IRR(C44:C45)</f>
        <v>-6.6697824346966519E-3</v>
      </c>
      <c r="G44" s="31">
        <f>(B45-B44)/B44</f>
        <v>-6.6697824349292844E-3</v>
      </c>
      <c r="H44" s="8">
        <v>41275</v>
      </c>
      <c r="I44" s="19">
        <v>228.94300000000001</v>
      </c>
      <c r="J44" s="26">
        <f t="shared" ref="J44" si="44">-I44</f>
        <v>-228.94300000000001</v>
      </c>
      <c r="K44" s="8">
        <v>41275</v>
      </c>
      <c r="L44" s="30">
        <f>XIRR(J44:J45,K44:K45,)</f>
        <v>-7.1374407410621676E-2</v>
      </c>
      <c r="M44" s="31">
        <f>IRR(J44:J45)</f>
        <v>-7.2769204559311705E-3</v>
      </c>
      <c r="N44" s="31">
        <f>(I45-I44)/I44</f>
        <v>-7.2769204561835268E-3</v>
      </c>
      <c r="P44" s="50">
        <f>E44-L44</f>
        <v>5.7743668556213684E-3</v>
      </c>
      <c r="Q44" s="20">
        <f>F44-M44</f>
        <v>6.0713802123451861E-4</v>
      </c>
      <c r="S44" s="13">
        <f>(1+Q44)^(365/(K45-K44))-1</f>
        <v>6.1728107677649913E-3</v>
      </c>
    </row>
    <row r="45" spans="1:19">
      <c r="A45" s="15">
        <v>41311</v>
      </c>
      <c r="B45" s="19">
        <v>227.416</v>
      </c>
      <c r="C45" s="26">
        <f t="shared" si="10"/>
        <v>227.416</v>
      </c>
      <c r="D45" s="15">
        <v>41311</v>
      </c>
      <c r="E45" s="15"/>
      <c r="F45" s="15"/>
      <c r="G45" s="15"/>
      <c r="H45" s="15">
        <v>41311</v>
      </c>
      <c r="I45" s="19">
        <v>227.27699999999999</v>
      </c>
      <c r="J45" s="26">
        <f t="shared" ref="J45" si="45">I45</f>
        <v>227.27699999999999</v>
      </c>
      <c r="K45" s="15">
        <v>41311</v>
      </c>
      <c r="P45" s="50"/>
    </row>
    <row r="46" spans="1:19">
      <c r="A46" s="8">
        <v>41275</v>
      </c>
      <c r="B46" s="7">
        <v>228.94300000000001</v>
      </c>
      <c r="C46" s="26">
        <f t="shared" si="8"/>
        <v>-228.94300000000001</v>
      </c>
      <c r="D46" s="8">
        <v>41275</v>
      </c>
      <c r="E46" s="29">
        <f>XIRR(C46:C47,D46:D47,)</f>
        <v>-0.12300664447247983</v>
      </c>
      <c r="F46" s="31">
        <f>IRR(C46:C47)</f>
        <v>-1.3217263685172152E-2</v>
      </c>
      <c r="G46" s="31">
        <f>(B47-B46)/B46</f>
        <v>-1.3217263685720945E-2</v>
      </c>
      <c r="H46" s="8">
        <v>41275</v>
      </c>
      <c r="I46" s="19">
        <v>228.94300000000001</v>
      </c>
      <c r="J46" s="26">
        <f t="shared" ref="J46" si="46">-I46</f>
        <v>-228.94300000000001</v>
      </c>
      <c r="K46" s="8">
        <v>41275</v>
      </c>
      <c r="L46" s="30">
        <f>XIRR(J46:J47,K46:K47,)</f>
        <v>-0.12842936702072616</v>
      </c>
      <c r="M46" s="31">
        <f>IRR(J46:J47)</f>
        <v>-1.3837505404681781E-2</v>
      </c>
      <c r="N46" s="31">
        <f>(I47-I46)/I46</f>
        <v>-1.3837505405275575E-2</v>
      </c>
      <c r="P46" s="50">
        <f>E46-L46</f>
        <v>5.4227225482463282E-3</v>
      </c>
      <c r="Q46" s="20">
        <f>F46-M46</f>
        <v>6.202417195096295E-4</v>
      </c>
      <c r="S46" s="13">
        <f>(1+Q46)^(365/(K47-K46))-1</f>
        <v>6.1354492592915477E-3</v>
      </c>
    </row>
    <row r="47" spans="1:19">
      <c r="A47" s="15">
        <v>41312</v>
      </c>
      <c r="B47" s="19">
        <v>225.917</v>
      </c>
      <c r="C47" s="26">
        <f t="shared" si="10"/>
        <v>225.917</v>
      </c>
      <c r="D47" s="15">
        <v>41312</v>
      </c>
      <c r="E47" s="15"/>
      <c r="F47" s="15"/>
      <c r="G47" s="15"/>
      <c r="H47" s="15">
        <v>41312</v>
      </c>
      <c r="I47" s="19">
        <v>225.77500000000001</v>
      </c>
      <c r="J47" s="26">
        <f t="shared" ref="J47" si="47">I47</f>
        <v>225.77500000000001</v>
      </c>
      <c r="K47" s="15">
        <v>41312</v>
      </c>
      <c r="P47" s="50"/>
    </row>
    <row r="48" spans="1:19">
      <c r="A48" s="8">
        <v>41275</v>
      </c>
      <c r="B48" s="7">
        <v>228.94300000000001</v>
      </c>
      <c r="C48" s="26">
        <f t="shared" si="8"/>
        <v>-228.94300000000001</v>
      </c>
      <c r="D48" s="8">
        <v>41275</v>
      </c>
      <c r="E48" s="29">
        <f>XIRR(C48:C49,D48:D49,)</f>
        <v>-0.17945260331034657</v>
      </c>
      <c r="F48" s="31">
        <f>IRR(C48:C49)</f>
        <v>-2.0380618755298573E-2</v>
      </c>
      <c r="G48" s="31">
        <f>(B49-B48)/B48</f>
        <v>-2.0380618756633856E-2</v>
      </c>
      <c r="H48" s="8">
        <v>41275</v>
      </c>
      <c r="I48" s="19">
        <v>228.94300000000001</v>
      </c>
      <c r="J48" s="26">
        <f t="shared" ref="J48" si="48">-I48</f>
        <v>-228.94300000000001</v>
      </c>
      <c r="K48" s="8">
        <v>41275</v>
      </c>
      <c r="L48" s="30">
        <f>XIRR(J48:J49,K48:K49,)</f>
        <v>-0.18449911251664158</v>
      </c>
      <c r="M48" s="31">
        <f>IRR(J48:J49)</f>
        <v>-2.1009596273614966E-2</v>
      </c>
      <c r="N48" s="31">
        <f>(I49-I48)/I48</f>
        <v>-2.1009596275055373E-2</v>
      </c>
      <c r="P48" s="50">
        <f>E48-L48</f>
        <v>5.0465092062950134E-3</v>
      </c>
      <c r="Q48" s="20">
        <f>F48-M48</f>
        <v>6.2897751831639259E-4</v>
      </c>
      <c r="S48" s="13">
        <f>(1+Q48)^(365/(K49-K48))-1</f>
        <v>6.0578705272382738E-3</v>
      </c>
    </row>
    <row r="49" spans="1:19">
      <c r="A49" s="15">
        <v>41313</v>
      </c>
      <c r="B49" s="19">
        <v>224.27699999999999</v>
      </c>
      <c r="C49" s="26">
        <f t="shared" si="10"/>
        <v>224.27699999999999</v>
      </c>
      <c r="D49" s="15">
        <v>41313</v>
      </c>
      <c r="E49" s="15"/>
      <c r="F49" s="15"/>
      <c r="G49" s="15"/>
      <c r="H49" s="15">
        <v>41313</v>
      </c>
      <c r="I49" s="19">
        <v>224.13300000000001</v>
      </c>
      <c r="J49" s="26">
        <f t="shared" ref="J49" si="49">I49</f>
        <v>224.13300000000001</v>
      </c>
      <c r="K49" s="15">
        <v>41313</v>
      </c>
      <c r="P49" s="50"/>
    </row>
    <row r="50" spans="1:19">
      <c r="A50" s="8">
        <v>41275</v>
      </c>
      <c r="B50" s="7">
        <v>228.94300000000001</v>
      </c>
      <c r="C50" s="26">
        <f t="shared" si="8"/>
        <v>-228.94300000000001</v>
      </c>
      <c r="D50" s="8">
        <v>41275</v>
      </c>
      <c r="E50" s="29">
        <f>XIRR(C50:C51,D50:D51,)</f>
        <v>-0.16570515893399718</v>
      </c>
      <c r="F50" s="31">
        <f>IRR(C50:C51)</f>
        <v>-2.0144752185927962E-2</v>
      </c>
      <c r="G50" s="31">
        <f>(B51-B50)/B50</f>
        <v>-2.014475218722574E-2</v>
      </c>
      <c r="H50" s="8">
        <v>41275</v>
      </c>
      <c r="I50" s="19">
        <v>228.94300000000001</v>
      </c>
      <c r="J50" s="26">
        <f t="shared" ref="J50" si="50">-I50</f>
        <v>-228.94300000000001</v>
      </c>
      <c r="K50" s="8">
        <v>41275</v>
      </c>
      <c r="L50" s="30">
        <f>XIRR(J50:J51,K50:K51,)</f>
        <v>-0.17079006060957913</v>
      </c>
      <c r="M50" s="31">
        <f>IRR(J50:J51)</f>
        <v>-2.0817408698574767E-2</v>
      </c>
      <c r="N50" s="31">
        <f>(I51-I50)/I50</f>
        <v>-2.0817408699982175E-2</v>
      </c>
      <c r="P50" s="50">
        <f>E50-L50</f>
        <v>5.0849016755819543E-3</v>
      </c>
      <c r="Q50" s="20">
        <f>F50-M50</f>
        <v>6.7265651264680412E-4</v>
      </c>
      <c r="S50" s="13">
        <f>(1+Q50)^(365/(K51-K50))-1</f>
        <v>6.0042239859563473E-3</v>
      </c>
    </row>
    <row r="51" spans="1:19">
      <c r="A51" s="15">
        <v>41316</v>
      </c>
      <c r="B51" s="19">
        <v>224.33099999999999</v>
      </c>
      <c r="C51" s="26">
        <f t="shared" si="10"/>
        <v>224.33099999999999</v>
      </c>
      <c r="D51" s="15">
        <v>41316</v>
      </c>
      <c r="E51" s="15"/>
      <c r="F51" s="15"/>
      <c r="G51" s="15"/>
      <c r="H51" s="15">
        <v>41316</v>
      </c>
      <c r="I51" s="19">
        <v>224.17699999999999</v>
      </c>
      <c r="J51" s="26">
        <f t="shared" ref="J51" si="51">I51</f>
        <v>224.17699999999999</v>
      </c>
      <c r="K51" s="15">
        <v>41316</v>
      </c>
      <c r="P51" s="50"/>
    </row>
    <row r="52" spans="1:19">
      <c r="A52" s="8">
        <v>41275</v>
      </c>
      <c r="B52" s="7">
        <v>228.94300000000001</v>
      </c>
      <c r="C52" s="26">
        <f t="shared" si="8"/>
        <v>-228.94300000000001</v>
      </c>
      <c r="D52" s="8">
        <v>41275</v>
      </c>
      <c r="E52" s="29">
        <f>XIRR(C52:C53,D52:D53,)</f>
        <v>-0.1345366362482309</v>
      </c>
      <c r="F52" s="31">
        <f>IRR(C52:C53)</f>
        <v>-1.6488820360571324E-2</v>
      </c>
      <c r="G52" s="31">
        <f>(B53-B52)/B52</f>
        <v>-1.6488820361400022E-2</v>
      </c>
      <c r="H52" s="8">
        <v>41275</v>
      </c>
      <c r="I52" s="19">
        <v>228.94300000000001</v>
      </c>
      <c r="J52" s="26">
        <f t="shared" ref="J52" si="52">-I52</f>
        <v>-228.94300000000001</v>
      </c>
      <c r="K52" s="8">
        <v>41275</v>
      </c>
      <c r="L52" s="30">
        <f>XIRR(J52:J53,K52:K53,)</f>
        <v>-0.13983332179486752</v>
      </c>
      <c r="M52" s="31">
        <f>IRR(J52:J53)</f>
        <v>-1.7183316370420719E-2</v>
      </c>
      <c r="N52" s="31">
        <f>(I53-I52)/I52</f>
        <v>-1.7183316371323979E-2</v>
      </c>
      <c r="P52" s="50">
        <f>E52-L52</f>
        <v>5.2966855466366203E-3</v>
      </c>
      <c r="Q52" s="20">
        <f>F52-M52</f>
        <v>6.9449600984939491E-4</v>
      </c>
      <c r="S52" s="13">
        <f>(1+Q52)^(365/(K53-K52))-1</f>
        <v>6.0516438472193457E-3</v>
      </c>
    </row>
    <row r="53" spans="1:19">
      <c r="A53" s="15">
        <v>41317</v>
      </c>
      <c r="B53" s="19">
        <v>225.16800000000001</v>
      </c>
      <c r="C53" s="26">
        <f t="shared" si="10"/>
        <v>225.16800000000001</v>
      </c>
      <c r="D53" s="15">
        <v>41317</v>
      </c>
      <c r="E53" s="15"/>
      <c r="F53" s="15"/>
      <c r="G53" s="15"/>
      <c r="H53" s="15">
        <v>41317</v>
      </c>
      <c r="I53" s="19">
        <v>225.00899999999999</v>
      </c>
      <c r="J53" s="26">
        <f t="shared" ref="J53" si="53">I53</f>
        <v>225.00899999999999</v>
      </c>
      <c r="K53" s="15">
        <v>41317</v>
      </c>
      <c r="P53" s="50"/>
    </row>
    <row r="54" spans="1:19">
      <c r="A54" s="8">
        <v>41275</v>
      </c>
      <c r="B54" s="7">
        <v>228.94300000000001</v>
      </c>
      <c r="C54" s="26">
        <f t="shared" si="8"/>
        <v>-228.94300000000001</v>
      </c>
      <c r="D54" s="8">
        <v>41275</v>
      </c>
      <c r="E54" s="29">
        <f>XIRR(C54:C55,D54:D55,)</f>
        <v>-0.20665969774127008</v>
      </c>
      <c r="F54" s="31">
        <f>IRR(C54:C55)</f>
        <v>-2.8138008147178838E-2</v>
      </c>
      <c r="G54" s="31">
        <f>(B55-B54)/B54</f>
        <v>-2.8138008150500372E-2</v>
      </c>
      <c r="H54" s="8">
        <v>41275</v>
      </c>
      <c r="I54" s="19">
        <v>228.94300000000001</v>
      </c>
      <c r="J54" s="26">
        <f t="shared" ref="J54" si="54">-I54</f>
        <v>-228.94300000000001</v>
      </c>
      <c r="K54" s="8">
        <v>41275</v>
      </c>
      <c r="L54" s="30">
        <f>XIRR(J54:J55,K54:K55,)</f>
        <v>-0.2115053497254849</v>
      </c>
      <c r="M54" s="31">
        <f>IRR(J54:J55)</f>
        <v>-2.8871815251714318E-2</v>
      </c>
      <c r="N54" s="31">
        <f>(I55-I54)/I54</f>
        <v>-2.887181525532562E-2</v>
      </c>
      <c r="P54" s="50">
        <f>E54-L54</f>
        <v>4.8456519842148271E-3</v>
      </c>
      <c r="Q54" s="20">
        <f>F54-M54</f>
        <v>7.3380710453548048E-4</v>
      </c>
      <c r="S54" s="13">
        <f>(1+Q54)^(365/(K55-K54))-1</f>
        <v>5.9675434854158382E-3</v>
      </c>
    </row>
    <row r="55" spans="1:19">
      <c r="A55" s="15">
        <v>41320</v>
      </c>
      <c r="B55" s="19">
        <v>222.501</v>
      </c>
      <c r="C55" s="26">
        <f t="shared" si="10"/>
        <v>222.501</v>
      </c>
      <c r="D55" s="15">
        <v>41320</v>
      </c>
      <c r="E55" s="15"/>
      <c r="F55" s="15"/>
      <c r="G55" s="15"/>
      <c r="H55" s="15">
        <v>41320</v>
      </c>
      <c r="I55" s="19">
        <v>222.333</v>
      </c>
      <c r="J55" s="26">
        <f t="shared" ref="J55" si="55">I55</f>
        <v>222.333</v>
      </c>
      <c r="K55" s="15">
        <v>41320</v>
      </c>
      <c r="P55" s="50"/>
    </row>
    <row r="56" spans="1:19">
      <c r="A56" s="8">
        <v>41275</v>
      </c>
      <c r="B56" s="7">
        <v>228.94300000000001</v>
      </c>
      <c r="C56" s="26">
        <f t="shared" si="8"/>
        <v>-228.94300000000001</v>
      </c>
      <c r="D56" s="8">
        <v>41275</v>
      </c>
      <c r="E56" s="29">
        <f>XIRR(C56:C57,D56:D57,)</f>
        <v>-0.18121292367577552</v>
      </c>
      <c r="F56" s="31">
        <f>IRR(C56:C57)</f>
        <v>-2.5949690531743619E-2</v>
      </c>
      <c r="G56" s="31">
        <f>(B57-B56)/B56</f>
        <v>-2.5949690534325148E-2</v>
      </c>
      <c r="H56" s="8">
        <v>41275</v>
      </c>
      <c r="I56" s="19">
        <v>228.94300000000001</v>
      </c>
      <c r="J56" s="26">
        <f t="shared" ref="J56" si="56">-I56</f>
        <v>-228.94300000000001</v>
      </c>
      <c r="K56" s="8">
        <v>41275</v>
      </c>
      <c r="L56" s="30">
        <f>XIRR(J56:J57,K56:K57,)</f>
        <v>-0.18619736656546598</v>
      </c>
      <c r="M56" s="31">
        <f>IRR(J56:J57)</f>
        <v>-2.673154453009266E-2</v>
      </c>
      <c r="N56" s="31">
        <f>(I57-I56)/I56</f>
        <v>-2.6731544532918691E-2</v>
      </c>
      <c r="P56" s="50">
        <f>E56-L56</f>
        <v>4.9844428896904658E-3</v>
      </c>
      <c r="Q56" s="20">
        <f>F56-M56</f>
        <v>7.8185399834904135E-4</v>
      </c>
      <c r="S56" s="13">
        <f>(1+Q56)^(365/(K57-K56))-1</f>
        <v>5.9607199361189078E-3</v>
      </c>
    </row>
    <row r="57" spans="1:19">
      <c r="A57" s="15">
        <v>41323</v>
      </c>
      <c r="B57" s="19">
        <v>223.00200000000001</v>
      </c>
      <c r="C57" s="26">
        <f t="shared" si="10"/>
        <v>223.00200000000001</v>
      </c>
      <c r="D57" s="15">
        <v>41323</v>
      </c>
      <c r="E57" s="15"/>
      <c r="F57" s="15"/>
      <c r="G57" s="15"/>
      <c r="H57" s="15">
        <v>41323</v>
      </c>
      <c r="I57" s="19">
        <v>222.82300000000001</v>
      </c>
      <c r="J57" s="26">
        <f t="shared" ref="J57" si="57">I57</f>
        <v>222.82300000000001</v>
      </c>
      <c r="K57" s="15">
        <v>41323</v>
      </c>
      <c r="P57" s="50"/>
    </row>
    <row r="58" spans="1:19">
      <c r="A58" s="8">
        <v>41275</v>
      </c>
      <c r="B58" s="7">
        <v>228.94300000000001</v>
      </c>
      <c r="C58" s="26">
        <f t="shared" si="8"/>
        <v>-228.94300000000001</v>
      </c>
      <c r="D58" s="8">
        <v>41275</v>
      </c>
      <c r="E58" s="29">
        <f>XIRR(C58:C59,D58:D59,)</f>
        <v>-0.13157256059348582</v>
      </c>
      <c r="F58" s="31">
        <f>IRR(C58:C59)</f>
        <v>-1.8760128065714889E-2</v>
      </c>
      <c r="G58" s="31">
        <f>(B59-B58)/B58</f>
        <v>-1.8760128066811457E-2</v>
      </c>
      <c r="H58" s="8">
        <v>41275</v>
      </c>
      <c r="I58" s="19">
        <v>228.94300000000001</v>
      </c>
      <c r="J58" s="26">
        <f t="shared" ref="J58" si="58">-I58</f>
        <v>-228.94300000000001</v>
      </c>
      <c r="K58" s="8">
        <v>41275</v>
      </c>
      <c r="L58" s="30">
        <f>XIRR(J58:J59,K58:K59,)</f>
        <v>-0.13685700185596938</v>
      </c>
      <c r="M58" s="31">
        <f>IRR(J58:J59)</f>
        <v>-1.9563821561362889E-2</v>
      </c>
      <c r="N58" s="31">
        <f>(I59-I58)/I58</f>
        <v>-1.95638215625724E-2</v>
      </c>
      <c r="P58" s="50">
        <f>E58-L58</f>
        <v>5.2844412624835635E-3</v>
      </c>
      <c r="Q58" s="20">
        <f>F58-M58</f>
        <v>8.036934956479995E-4</v>
      </c>
      <c r="S58" s="13">
        <f>(1+Q58)^(365/(K59-K58))-1</f>
        <v>6.002233647753652E-3</v>
      </c>
    </row>
    <row r="59" spans="1:19">
      <c r="A59" s="15">
        <v>41324</v>
      </c>
      <c r="B59" s="19">
        <v>224.648</v>
      </c>
      <c r="C59" s="26">
        <f t="shared" si="10"/>
        <v>224.648</v>
      </c>
      <c r="D59" s="15">
        <v>41324</v>
      </c>
      <c r="E59" s="15"/>
      <c r="F59" s="15"/>
      <c r="G59" s="15"/>
      <c r="H59" s="15">
        <v>41324</v>
      </c>
      <c r="I59" s="19">
        <v>224.464</v>
      </c>
      <c r="J59" s="26">
        <f t="shared" ref="J59" si="59">I59</f>
        <v>224.464</v>
      </c>
      <c r="K59" s="15">
        <v>41324</v>
      </c>
      <c r="P59" s="50"/>
    </row>
    <row r="60" spans="1:19">
      <c r="A60" s="8">
        <v>41275</v>
      </c>
      <c r="B60" s="7">
        <v>228.94300000000001</v>
      </c>
      <c r="C60" s="26">
        <f t="shared" si="8"/>
        <v>-228.94300000000001</v>
      </c>
      <c r="D60" s="8">
        <v>41275</v>
      </c>
      <c r="E60" s="29">
        <f>XIRR(C60:C61,D60:D61,)</f>
        <v>-0.14862419478595257</v>
      </c>
      <c r="F60" s="31">
        <f>IRR(C60:C61)</f>
        <v>-2.1800186070932381E-2</v>
      </c>
      <c r="G60" s="31">
        <f>(B61-B60)/B60</f>
        <v>-2.1800186072515926E-2</v>
      </c>
      <c r="H60" s="8">
        <v>41275</v>
      </c>
      <c r="I60" s="19">
        <v>228.94300000000001</v>
      </c>
      <c r="J60" s="26">
        <f t="shared" ref="J60" si="60">-I60</f>
        <v>-228.94300000000001</v>
      </c>
      <c r="K60" s="8">
        <v>41275</v>
      </c>
      <c r="L60" s="30">
        <f>XIRR(J60:J61,K60:K61,)</f>
        <v>-0.15380012728273865</v>
      </c>
      <c r="M60" s="31">
        <f>IRR(J60:J61)</f>
        <v>-2.2616983264831865E-2</v>
      </c>
      <c r="N60" s="31">
        <f>(I61-I60)/I60</f>
        <v>-2.2616983266577382E-2</v>
      </c>
      <c r="P60" s="50">
        <f>E60-L60</f>
        <v>5.1759324967860787E-3</v>
      </c>
      <c r="Q60" s="20">
        <f>F60-M60</f>
        <v>8.1679719389948433E-4</v>
      </c>
      <c r="S60" s="13">
        <f>(1+Q60)^(365/(K61-K60))-1</f>
        <v>5.9779829628241465E-3</v>
      </c>
    </row>
    <row r="61" spans="1:19">
      <c r="A61" s="15">
        <v>41325</v>
      </c>
      <c r="B61" s="19">
        <v>223.952</v>
      </c>
      <c r="C61" s="26">
        <f t="shared" si="10"/>
        <v>223.952</v>
      </c>
      <c r="D61" s="15">
        <v>41325</v>
      </c>
      <c r="E61" s="15"/>
      <c r="F61" s="15"/>
      <c r="G61" s="15"/>
      <c r="H61" s="15">
        <v>41325</v>
      </c>
      <c r="I61" s="19">
        <v>223.76499999999999</v>
      </c>
      <c r="J61" s="26">
        <f t="shared" ref="J61" si="61">I61</f>
        <v>223.76499999999999</v>
      </c>
      <c r="K61" s="15">
        <v>41325</v>
      </c>
      <c r="P61" s="50"/>
    </row>
    <row r="62" spans="1:19">
      <c r="A62" s="8">
        <v>41275</v>
      </c>
      <c r="B62" s="7">
        <v>228.94300000000001</v>
      </c>
      <c r="C62" s="26">
        <f t="shared" si="8"/>
        <v>-228.94300000000001</v>
      </c>
      <c r="D62" s="8">
        <v>41275</v>
      </c>
      <c r="E62" s="29">
        <f>XIRR(C62:C63,D62:D63,)</f>
        <v>-0.24536896273493775</v>
      </c>
      <c r="F62" s="31">
        <f>IRR(C62:C63)</f>
        <v>-3.8572919897092411E-2</v>
      </c>
      <c r="G62" s="31">
        <f>(B63-B62)/B62</f>
        <v>-3.8572919897092363E-2</v>
      </c>
      <c r="H62" s="8">
        <v>41275</v>
      </c>
      <c r="I62" s="19">
        <v>228.94300000000001</v>
      </c>
      <c r="J62" s="26">
        <f t="shared" ref="J62" si="62">-I62</f>
        <v>-228.94300000000001</v>
      </c>
      <c r="K62" s="8">
        <v>41275</v>
      </c>
      <c r="L62" s="30">
        <f>XIRR(J62:J63,K62:K63,)</f>
        <v>-0.24996971562504772</v>
      </c>
      <c r="M62" s="31">
        <f>IRR(J62:J63)</f>
        <v>-3.9394084990587212E-2</v>
      </c>
      <c r="N62" s="31">
        <f>(I63-I62)/I62</f>
        <v>-3.9394084990587198E-2</v>
      </c>
      <c r="P62" s="50">
        <f>E62-L62</f>
        <v>4.6007528901099715E-3</v>
      </c>
      <c r="Q62" s="20">
        <f>F62-M62</f>
        <v>8.2116509349480088E-4</v>
      </c>
      <c r="S62" s="13">
        <f>(1+Q62)^(365/(K63-K62))-1</f>
        <v>5.8918432378496366E-3</v>
      </c>
    </row>
    <row r="63" spans="1:19">
      <c r="A63" s="15">
        <v>41326</v>
      </c>
      <c r="B63" s="19">
        <v>220.11199999999999</v>
      </c>
      <c r="C63" s="26">
        <f t="shared" si="10"/>
        <v>220.11199999999999</v>
      </c>
      <c r="D63" s="15">
        <v>41326</v>
      </c>
      <c r="E63" s="15"/>
      <c r="F63" s="15"/>
      <c r="G63" s="15"/>
      <c r="H63" s="15">
        <v>41326</v>
      </c>
      <c r="I63" s="19">
        <v>219.92400000000001</v>
      </c>
      <c r="J63" s="26">
        <f t="shared" ref="J63" si="63">I63</f>
        <v>219.92400000000001</v>
      </c>
      <c r="K63" s="15">
        <v>41326</v>
      </c>
      <c r="P63" s="50"/>
    </row>
    <row r="64" spans="1:19">
      <c r="A64" s="8">
        <v>41275</v>
      </c>
      <c r="B64" s="7">
        <v>228.94300000000001</v>
      </c>
      <c r="C64" s="26">
        <f t="shared" si="8"/>
        <v>-228.94300000000001</v>
      </c>
      <c r="D64" s="8">
        <v>41275</v>
      </c>
      <c r="E64" s="29">
        <f>XIRR(C64:C65,D64:D65,)</f>
        <v>-0.23996482118964196</v>
      </c>
      <c r="F64" s="31">
        <f>IRR(C64:C65)</f>
        <v>-3.8337053327684202E-2</v>
      </c>
      <c r="G64" s="31">
        <f>(B65-B64)/B64</f>
        <v>-3.8337053327684251E-2</v>
      </c>
      <c r="H64" s="8">
        <v>41275</v>
      </c>
      <c r="I64" s="19">
        <v>228.94300000000001</v>
      </c>
      <c r="J64" s="26">
        <f t="shared" ref="J64" si="64">-I64</f>
        <v>-228.94300000000001</v>
      </c>
      <c r="K64" s="8">
        <v>41275</v>
      </c>
      <c r="L64" s="30">
        <f>XIRR(J64:J65,K64:K65,)</f>
        <v>-0.24458088949322704</v>
      </c>
      <c r="M64" s="31">
        <f>IRR(J64:J65)</f>
        <v>-3.9171322119479601E-2</v>
      </c>
      <c r="N64" s="31">
        <f>(I65-I64)/I64</f>
        <v>-3.9171322119479594E-2</v>
      </c>
      <c r="P64" s="50">
        <f>E64-L64</f>
        <v>4.6160683035850747E-3</v>
      </c>
      <c r="Q64" s="20">
        <f>F64-M64</f>
        <v>8.342687917953992E-4</v>
      </c>
      <c r="S64" s="13">
        <f>(1+Q64)^(365/(K65-K64))-1</f>
        <v>5.8706489350961455E-3</v>
      </c>
    </row>
    <row r="65" spans="1:19">
      <c r="A65" s="15">
        <v>41327</v>
      </c>
      <c r="B65" s="19">
        <v>220.166</v>
      </c>
      <c r="C65" s="26">
        <f t="shared" si="10"/>
        <v>220.166</v>
      </c>
      <c r="D65" s="15">
        <v>41327</v>
      </c>
      <c r="E65" s="15"/>
      <c r="F65" s="15"/>
      <c r="G65" s="15"/>
      <c r="H65" s="15">
        <v>41327</v>
      </c>
      <c r="I65" s="19">
        <v>219.97499999999999</v>
      </c>
      <c r="J65" s="26">
        <f t="shared" ref="J65" si="65">I65</f>
        <v>219.97499999999999</v>
      </c>
      <c r="K65" s="15">
        <v>41327</v>
      </c>
      <c r="P65" s="50"/>
    </row>
    <row r="66" spans="1:19">
      <c r="A66" s="8">
        <v>41275</v>
      </c>
      <c r="B66" s="7">
        <v>228.94300000000001</v>
      </c>
      <c r="C66" s="26">
        <f t="shared" si="8"/>
        <v>-228.94300000000001</v>
      </c>
      <c r="D66" s="8">
        <v>41275</v>
      </c>
      <c r="E66" s="29">
        <f>XIRR(C66:C67,D66:D67,)</f>
        <v>-0.30650464668869981</v>
      </c>
      <c r="F66" s="31">
        <f>IRR(C66:C67)</f>
        <v>-5.4607478717410084E-2</v>
      </c>
      <c r="G66" s="31">
        <f>(B67-B66)/B66</f>
        <v>-5.4607478717410049E-2</v>
      </c>
      <c r="H66" s="8">
        <v>41275</v>
      </c>
      <c r="I66" s="19">
        <v>228.94300000000001</v>
      </c>
      <c r="J66" s="26">
        <f t="shared" ref="J66" si="66">-I66</f>
        <v>-228.94300000000001</v>
      </c>
      <c r="K66" s="8">
        <v>41275</v>
      </c>
      <c r="L66" s="30">
        <f>XIRR(J66:J67,K66:K67,)</f>
        <v>-0.31071232184767728</v>
      </c>
      <c r="M66" s="31">
        <f>IRR(J66:J67)</f>
        <v>-5.5489794402973705E-2</v>
      </c>
      <c r="N66" s="31">
        <f>(I67-I66)/I66</f>
        <v>-5.5489794402973698E-2</v>
      </c>
      <c r="P66" s="50">
        <f>E66-L66</f>
        <v>4.2076751589774641E-3</v>
      </c>
      <c r="Q66" s="20">
        <f>F66-M66</f>
        <v>8.8231568556362133E-4</v>
      </c>
      <c r="S66" s="13">
        <f>(1+Q66)^(365/(K67-K66))-1</f>
        <v>5.7648250886286334E-3</v>
      </c>
    </row>
    <row r="67" spans="1:19">
      <c r="A67" s="15">
        <v>41331</v>
      </c>
      <c r="B67" s="19">
        <v>216.441</v>
      </c>
      <c r="C67" s="26">
        <f t="shared" si="10"/>
        <v>216.441</v>
      </c>
      <c r="D67" s="15">
        <v>41331</v>
      </c>
      <c r="E67" s="15"/>
      <c r="F67" s="15"/>
      <c r="G67" s="15"/>
      <c r="H67" s="15">
        <v>41331</v>
      </c>
      <c r="I67" s="19">
        <v>216.239</v>
      </c>
      <c r="J67" s="26">
        <f t="shared" ref="J67" si="67">I67</f>
        <v>216.239</v>
      </c>
      <c r="K67" s="15">
        <v>41331</v>
      </c>
      <c r="P67" s="50"/>
    </row>
    <row r="68" spans="1:19">
      <c r="A68" s="8">
        <v>41275</v>
      </c>
      <c r="B68" s="7">
        <v>228.94300000000001</v>
      </c>
      <c r="C68" s="26">
        <f t="shared" si="8"/>
        <v>-228.94300000000001</v>
      </c>
      <c r="D68" s="8">
        <v>41275</v>
      </c>
      <c r="E68" s="29">
        <f>XIRR(C68:C69,D68:D69,)</f>
        <v>-0.36700055673718462</v>
      </c>
      <c r="F68" s="31">
        <f>IRR(C68:C69)</f>
        <v>-7.0087314309675172E-2</v>
      </c>
      <c r="G68" s="31">
        <f>(B69-B68)/B68</f>
        <v>-7.0087314309675422E-2</v>
      </c>
      <c r="H68" s="8">
        <v>41275</v>
      </c>
      <c r="I68" s="19">
        <v>228.94300000000001</v>
      </c>
      <c r="J68" s="26">
        <f t="shared" ref="J68" si="68">-I68</f>
        <v>-228.94300000000001</v>
      </c>
      <c r="K68" s="8">
        <v>41275</v>
      </c>
      <c r="L68" s="30">
        <f>XIRR(J68:J69,K68:K69,)</f>
        <v>-0.37082656696438804</v>
      </c>
      <c r="M68" s="31">
        <f>IRR(J68:J69)</f>
        <v>-7.0982733693539218E-2</v>
      </c>
      <c r="N68" s="31">
        <f>(I69-I68)/I68</f>
        <v>-7.0982733693539454E-2</v>
      </c>
      <c r="P68" s="50">
        <f>E68-L68</f>
        <v>3.8260102272034135E-3</v>
      </c>
      <c r="Q68" s="20">
        <f>F68-M68</f>
        <v>8.9541938386404618E-4</v>
      </c>
      <c r="S68" s="13">
        <f>(1+Q68)^(365/(K69-K68))-1</f>
        <v>5.6483375320761642E-3</v>
      </c>
    </row>
    <row r="69" spans="1:19">
      <c r="A69" s="15">
        <v>41333</v>
      </c>
      <c r="B69" s="19">
        <v>212.89699999999999</v>
      </c>
      <c r="C69" s="26">
        <f t="shared" si="10"/>
        <v>212.89699999999999</v>
      </c>
      <c r="D69" s="15">
        <v>41333</v>
      </c>
      <c r="E69" s="15"/>
      <c r="F69" s="15"/>
      <c r="G69" s="15"/>
      <c r="H69" s="15">
        <v>41333</v>
      </c>
      <c r="I69" s="19">
        <v>212.69200000000001</v>
      </c>
      <c r="J69" s="26">
        <f t="shared" ref="J69" si="69">I69</f>
        <v>212.69200000000001</v>
      </c>
      <c r="K69" s="15">
        <v>41333</v>
      </c>
      <c r="P69" s="50"/>
    </row>
    <row r="70" spans="1:19">
      <c r="A70" s="8">
        <v>41275</v>
      </c>
      <c r="B70" s="7">
        <v>228.94300000000001</v>
      </c>
      <c r="C70" s="26">
        <f t="shared" si="8"/>
        <v>-228.94300000000001</v>
      </c>
      <c r="D70" s="8">
        <v>41275</v>
      </c>
      <c r="E70" s="29">
        <f>XIRR(C70:C71,D70:D71,)</f>
        <v>-0.33148499801754955</v>
      </c>
      <c r="F70" s="31">
        <f>IRR(C70:C71)</f>
        <v>-6.3020053026299122E-2</v>
      </c>
      <c r="G70" s="31">
        <f>(B71-B70)/B70</f>
        <v>-6.3020053026299233E-2</v>
      </c>
      <c r="H70" s="8">
        <v>41275</v>
      </c>
      <c r="I70" s="19">
        <v>228.94300000000001</v>
      </c>
      <c r="J70" s="26">
        <f t="shared" ref="J70" si="70">-I70</f>
        <v>-228.94300000000001</v>
      </c>
      <c r="K70" s="8">
        <v>41275</v>
      </c>
      <c r="L70" s="30">
        <f>XIRR(J70:J71,K70:K71,)</f>
        <v>-0.33554260358214383</v>
      </c>
      <c r="M70" s="31">
        <f>IRR(J70:J71)</f>
        <v>-6.3941679806764143E-2</v>
      </c>
      <c r="N70" s="31">
        <f>(I71-I70)/I70</f>
        <v>-6.3941679806764171E-2</v>
      </c>
      <c r="P70" s="50">
        <f>E70-L70</f>
        <v>4.0576055645942799E-3</v>
      </c>
      <c r="Q70" s="20">
        <f>F70-M70</f>
        <v>9.2162678046502078E-4</v>
      </c>
      <c r="S70" s="13">
        <f>(1+Q70)^(365/(K71-K70))-1</f>
        <v>5.715233635021244E-3</v>
      </c>
    </row>
    <row r="71" spans="1:19">
      <c r="A71" s="15">
        <v>41334</v>
      </c>
      <c r="B71" s="19">
        <v>214.51499999999999</v>
      </c>
      <c r="C71" s="26">
        <f t="shared" si="10"/>
        <v>214.51499999999999</v>
      </c>
      <c r="D71" s="15">
        <v>41334</v>
      </c>
      <c r="E71" s="15"/>
      <c r="F71" s="15"/>
      <c r="G71" s="15"/>
      <c r="H71" s="15">
        <v>41334</v>
      </c>
      <c r="I71" s="19">
        <v>214.304</v>
      </c>
      <c r="J71" s="26">
        <f t="shared" ref="J71" si="71">I71</f>
        <v>214.304</v>
      </c>
      <c r="K71" s="15">
        <v>41334</v>
      </c>
      <c r="P71" s="50"/>
    </row>
    <row r="72" spans="1:19">
      <c r="A72" s="8">
        <v>41275</v>
      </c>
      <c r="B72" s="7">
        <v>228.94300000000001</v>
      </c>
      <c r="C72" s="26">
        <f t="shared" si="8"/>
        <v>-228.94300000000001</v>
      </c>
      <c r="D72" s="8">
        <v>41275</v>
      </c>
      <c r="E72" s="29">
        <f>XIRR(C72:C73,D72:D73,)</f>
        <v>-0.33477621600031859</v>
      </c>
      <c r="F72" s="31">
        <f>IRR(C72:C73)</f>
        <v>-6.6898747723232302E-2</v>
      </c>
      <c r="G72" s="31">
        <f>(B73-B72)/B72</f>
        <v>-6.6898747723232427E-2</v>
      </c>
      <c r="H72" s="8">
        <v>41275</v>
      </c>
      <c r="I72" s="19">
        <v>228.94300000000001</v>
      </c>
      <c r="J72" s="26">
        <f t="shared" ref="J72" si="72">-I72</f>
        <v>-228.94300000000001</v>
      </c>
      <c r="K72" s="8">
        <v>41275</v>
      </c>
      <c r="L72" s="30">
        <f>XIRR(J72:J73,K72:K73,)</f>
        <v>-0.33881737962365155</v>
      </c>
      <c r="M72" s="31">
        <f>IRR(J72:J73)</f>
        <v>-6.7864053498032109E-2</v>
      </c>
      <c r="N72" s="31">
        <f>(I73-I72)/I72</f>
        <v>-6.786405349803229E-2</v>
      </c>
      <c r="P72" s="50">
        <f>E72-L72</f>
        <v>4.0411636233329551E-3</v>
      </c>
      <c r="Q72" s="20">
        <f>F72-M72</f>
        <v>9.6530577479980728E-4</v>
      </c>
      <c r="S72" s="13">
        <f>(1+Q72)^(365/(K73-K72))-1</f>
        <v>5.6962698306575188E-3</v>
      </c>
    </row>
    <row r="73" spans="1:19">
      <c r="A73" s="15">
        <v>41337</v>
      </c>
      <c r="B73" s="19">
        <v>213.62700000000001</v>
      </c>
      <c r="C73" s="26">
        <f t="shared" si="10"/>
        <v>213.62700000000001</v>
      </c>
      <c r="D73" s="15">
        <v>41337</v>
      </c>
      <c r="E73" s="15"/>
      <c r="F73" s="15"/>
      <c r="G73" s="15"/>
      <c r="H73" s="15">
        <v>41337</v>
      </c>
      <c r="I73" s="19">
        <v>213.40600000000001</v>
      </c>
      <c r="J73" s="26">
        <f t="shared" ref="J73" si="73">I73</f>
        <v>213.40600000000001</v>
      </c>
      <c r="K73" s="15">
        <v>41337</v>
      </c>
      <c r="P73" s="50"/>
    </row>
    <row r="74" spans="1:19">
      <c r="A74" s="8">
        <v>41275</v>
      </c>
      <c r="B74" s="7">
        <v>228.94300000000001</v>
      </c>
      <c r="C74" s="26">
        <f t="shared" ref="C74:C136" si="74">-B74</f>
        <v>-228.94300000000001</v>
      </c>
      <c r="D74" s="8">
        <v>41275</v>
      </c>
      <c r="E74" s="29">
        <f>XIRR(C74:C75,D74:D75,)</f>
        <v>-0.21609628573060036</v>
      </c>
      <c r="F74" s="31">
        <f>IRR(C74:C75)</f>
        <v>-4.1792061779569629E-2</v>
      </c>
      <c r="G74" s="31">
        <f>(B75-B74)/B74</f>
        <v>-4.1792061779569636E-2</v>
      </c>
      <c r="H74" s="8">
        <v>41275</v>
      </c>
      <c r="I74" s="19">
        <v>228.94300000000001</v>
      </c>
      <c r="J74" s="26">
        <f t="shared" ref="J74" si="75">-I74</f>
        <v>-228.94300000000001</v>
      </c>
      <c r="K74" s="8">
        <v>41275</v>
      </c>
      <c r="L74" s="30">
        <f>XIRR(J74:J75,K74:K75,)</f>
        <v>-0.22083281204104427</v>
      </c>
      <c r="M74" s="31">
        <f>IRR(J74:J75)</f>
        <v>-4.2809782347571212E-2</v>
      </c>
      <c r="N74" s="31">
        <f>(I75-I74)/I74</f>
        <v>-4.2809782347571296E-2</v>
      </c>
      <c r="P74" s="50">
        <f>E74-L74</f>
        <v>4.7365263104439115E-3</v>
      </c>
      <c r="Q74" s="20">
        <f>F74-M74</f>
        <v>1.017720568001583E-3</v>
      </c>
      <c r="S74" s="13">
        <f>(1+Q74)^(365/(K75-K74))-1</f>
        <v>5.8180958530344995E-3</v>
      </c>
    </row>
    <row r="75" spans="1:19">
      <c r="A75" s="15">
        <v>41339</v>
      </c>
      <c r="B75" s="19">
        <v>219.375</v>
      </c>
      <c r="C75" s="26">
        <f t="shared" ref="C75:C137" si="76">B75</f>
        <v>219.375</v>
      </c>
      <c r="D75" s="15">
        <v>41339</v>
      </c>
      <c r="E75" s="15"/>
      <c r="F75" s="15"/>
      <c r="G75" s="15"/>
      <c r="H75" s="15">
        <v>41339</v>
      </c>
      <c r="I75" s="19">
        <v>219.142</v>
      </c>
      <c r="J75" s="26">
        <f t="shared" ref="J75" si="77">I75</f>
        <v>219.142</v>
      </c>
      <c r="K75" s="15">
        <v>41339</v>
      </c>
      <c r="P75" s="50"/>
    </row>
    <row r="76" spans="1:19">
      <c r="A76" s="8">
        <v>41275</v>
      </c>
      <c r="B76" s="7">
        <v>228.94300000000001</v>
      </c>
      <c r="C76" s="26">
        <f t="shared" si="74"/>
        <v>-228.94300000000001</v>
      </c>
      <c r="D76" s="8">
        <v>41275</v>
      </c>
      <c r="E76" s="29">
        <f>XIRR(C76:C77,D76:D77,)</f>
        <v>-0.18871948793530463</v>
      </c>
      <c r="F76" s="31">
        <f>IRR(C76:C77)</f>
        <v>-3.6559318258256507E-2</v>
      </c>
      <c r="G76" s="31">
        <f>(B77-B76)/B76</f>
        <v>-3.6559318258256437E-2</v>
      </c>
      <c r="H76" s="8">
        <v>41275</v>
      </c>
      <c r="I76" s="19">
        <v>228.94300000000001</v>
      </c>
      <c r="J76" s="26">
        <f t="shared" ref="J76" si="78">-I76</f>
        <v>-228.94300000000001</v>
      </c>
      <c r="K76" s="8">
        <v>41275</v>
      </c>
      <c r="L76" s="30">
        <f>XIRR(J76:J77,K76:K77,)</f>
        <v>-0.19362284764647486</v>
      </c>
      <c r="M76" s="31">
        <f>IRR(J76:J77)</f>
        <v>-3.7598878323425497E-2</v>
      </c>
      <c r="N76" s="31">
        <f>(I77-I76)/I76</f>
        <v>-3.7598878323425497E-2</v>
      </c>
      <c r="P76" s="50">
        <f>E76-L76</f>
        <v>4.9033597111702298E-3</v>
      </c>
      <c r="Q76" s="20">
        <f>F76-M76</f>
        <v>1.0395600651689901E-3</v>
      </c>
      <c r="S76" s="13">
        <f>(1+Q76)^(365/(K77-K76))-1</f>
        <v>5.8515512976557993E-3</v>
      </c>
    </row>
    <row r="77" spans="1:19">
      <c r="A77" s="15">
        <v>41340</v>
      </c>
      <c r="B77" s="19">
        <v>220.57300000000001</v>
      </c>
      <c r="C77" s="26">
        <f t="shared" si="76"/>
        <v>220.57300000000001</v>
      </c>
      <c r="D77" s="15">
        <v>41340</v>
      </c>
      <c r="E77" s="15"/>
      <c r="F77" s="15"/>
      <c r="G77" s="15"/>
      <c r="H77" s="15">
        <v>41340</v>
      </c>
      <c r="I77" s="19">
        <v>220.33500000000001</v>
      </c>
      <c r="J77" s="26">
        <f t="shared" ref="J77" si="79">I77</f>
        <v>220.33500000000001</v>
      </c>
      <c r="K77" s="15">
        <v>41340</v>
      </c>
      <c r="P77" s="50"/>
    </row>
    <row r="78" spans="1:19">
      <c r="A78" s="8">
        <v>41275</v>
      </c>
      <c r="B78" s="7">
        <v>228.94300000000001</v>
      </c>
      <c r="C78" s="26">
        <f t="shared" si="74"/>
        <v>-228.94300000000001</v>
      </c>
      <c r="D78" s="8">
        <v>41275</v>
      </c>
      <c r="E78" s="29">
        <f>XIRR(C78:C79,D78:D79,)</f>
        <v>-0.13296615593135358</v>
      </c>
      <c r="F78" s="31">
        <f>IRR(C78:C79)</f>
        <v>-2.5469221594200699E-2</v>
      </c>
      <c r="G78" s="31">
        <f>(B79-B78)/B78</f>
        <v>-2.5469221596642035E-2</v>
      </c>
      <c r="H78" s="8">
        <v>41275</v>
      </c>
      <c r="I78" s="19">
        <v>228.94300000000001</v>
      </c>
      <c r="J78" s="26">
        <f t="shared" ref="J78" si="80">-I78</f>
        <v>-228.94300000000001</v>
      </c>
      <c r="K78" s="8">
        <v>41275</v>
      </c>
      <c r="L78" s="30">
        <f>XIRR(J78:J79,K78:K79,)</f>
        <v>-0.13819705359637738</v>
      </c>
      <c r="M78" s="31">
        <f>IRR(J78:J79)</f>
        <v>-2.6534989055649352E-2</v>
      </c>
      <c r="N78" s="31">
        <f>(I79-I78)/I78</f>
        <v>-2.6534989058411992E-2</v>
      </c>
      <c r="P78" s="50">
        <f>E78-L78</f>
        <v>5.2308976650237982E-3</v>
      </c>
      <c r="Q78" s="20">
        <f>F78-M78</f>
        <v>1.0657674614486523E-3</v>
      </c>
      <c r="S78" s="13">
        <f>(1+Q78)^(365/(K79-K78))-1</f>
        <v>5.9082637715470732E-3</v>
      </c>
    </row>
    <row r="79" spans="1:19">
      <c r="A79" s="15">
        <v>41341</v>
      </c>
      <c r="B79" s="19">
        <v>223.11199999999999</v>
      </c>
      <c r="C79" s="26">
        <f t="shared" si="76"/>
        <v>223.11199999999999</v>
      </c>
      <c r="D79" s="15">
        <v>41341</v>
      </c>
      <c r="E79" s="15"/>
      <c r="F79" s="15"/>
      <c r="G79" s="15"/>
      <c r="H79" s="15">
        <v>41341</v>
      </c>
      <c r="I79" s="19">
        <v>222.86799999999999</v>
      </c>
      <c r="J79" s="26">
        <f t="shared" ref="J79" si="81">I79</f>
        <v>222.86799999999999</v>
      </c>
      <c r="K79" s="15">
        <v>41341</v>
      </c>
      <c r="P79" s="50"/>
    </row>
    <row r="80" spans="1:19">
      <c r="A80" s="8">
        <v>41275</v>
      </c>
      <c r="B80" s="7">
        <v>228.94300000000001</v>
      </c>
      <c r="C80" s="26">
        <f t="shared" si="74"/>
        <v>-228.94300000000001</v>
      </c>
      <c r="D80" s="8">
        <v>41275</v>
      </c>
      <c r="E80" s="29">
        <f>XIRR(C80:C81,D80:D81,)</f>
        <v>-0.13169992528855798</v>
      </c>
      <c r="F80" s="31">
        <f>IRR(C80:C81)</f>
        <v>-2.6342801480636755E-2</v>
      </c>
      <c r="G80" s="31">
        <f>(B81-B80)/B80</f>
        <v>-2.6342801483338674E-2</v>
      </c>
      <c r="H80" s="8">
        <v>41275</v>
      </c>
      <c r="I80" s="19">
        <v>228.94300000000001</v>
      </c>
      <c r="J80" s="26">
        <f t="shared" ref="J80" si="82">-I80</f>
        <v>-228.94300000000001</v>
      </c>
      <c r="K80" s="8">
        <v>41275</v>
      </c>
      <c r="L80" s="30">
        <f>XIRR(J80:J81,K80:K81,)</f>
        <v>-0.13694141767919063</v>
      </c>
      <c r="M80" s="31">
        <f>IRR(J80:J81)</f>
        <v>-2.7456615835804863E-2</v>
      </c>
      <c r="N80" s="31">
        <f>(I81-I80)/I80</f>
        <v>-2.745661583887693E-2</v>
      </c>
      <c r="P80" s="50">
        <f>E80-L80</f>
        <v>5.2414923906326516E-3</v>
      </c>
      <c r="Q80" s="20">
        <f>F80-M80</f>
        <v>1.1138143551681079E-3</v>
      </c>
      <c r="S80" s="13">
        <f>(1+Q80)^(365/(K81-K80))-1</f>
        <v>5.9060098099030789E-3</v>
      </c>
    </row>
    <row r="81" spans="1:19">
      <c r="A81" s="15">
        <v>41344</v>
      </c>
      <c r="B81" s="19">
        <v>222.91200000000001</v>
      </c>
      <c r="C81" s="26">
        <f t="shared" si="76"/>
        <v>222.91200000000001</v>
      </c>
      <c r="D81" s="15">
        <v>41344</v>
      </c>
      <c r="E81" s="15"/>
      <c r="F81" s="15"/>
      <c r="G81" s="15"/>
      <c r="H81" s="15">
        <v>41344</v>
      </c>
      <c r="I81" s="19">
        <v>222.65700000000001</v>
      </c>
      <c r="J81" s="26">
        <f t="shared" ref="J81" si="83">I81</f>
        <v>222.65700000000001</v>
      </c>
      <c r="K81" s="15">
        <v>41344</v>
      </c>
      <c r="P81" s="50"/>
    </row>
    <row r="82" spans="1:19">
      <c r="A82" s="8">
        <v>41275</v>
      </c>
      <c r="B82" s="7">
        <v>228.94300000000001</v>
      </c>
      <c r="C82" s="26">
        <f t="shared" si="74"/>
        <v>-228.94300000000001</v>
      </c>
      <c r="D82" s="8">
        <v>41275</v>
      </c>
      <c r="E82" s="29">
        <f>XIRR(C82:C83,D82:D83,)</f>
        <v>-0.15472984798252581</v>
      </c>
      <c r="F82" s="31">
        <f>IRR(C82:C83)</f>
        <v>-3.1724053585390266E-2</v>
      </c>
      <c r="G82" s="31">
        <f>(B83-B82)/B82</f>
        <v>-3.1724053585390273E-2</v>
      </c>
      <c r="H82" s="8">
        <v>41275</v>
      </c>
      <c r="I82" s="19">
        <v>228.94300000000001</v>
      </c>
      <c r="J82" s="26">
        <f t="shared" ref="J82" si="84">-I82</f>
        <v>-228.94300000000001</v>
      </c>
      <c r="K82" s="8">
        <v>41275</v>
      </c>
      <c r="L82" s="30">
        <f>XIRR(J82:J83,K82:K83,)</f>
        <v>-0.15984688587486742</v>
      </c>
      <c r="M82" s="31">
        <f>IRR(J82:J83)</f>
        <v>-3.2850971639229114E-2</v>
      </c>
      <c r="N82" s="31">
        <f>(I83-I82)/I82</f>
        <v>-3.2850971639229044E-2</v>
      </c>
      <c r="P82" s="50">
        <f>E82-L82</f>
        <v>5.1170378923416082E-3</v>
      </c>
      <c r="Q82" s="20">
        <f>F82-M82</f>
        <v>1.1269180538388476E-3</v>
      </c>
      <c r="S82" s="13">
        <f>(1+Q82)^(365/(K83-K82))-1</f>
        <v>5.8900427560979463E-3</v>
      </c>
    </row>
    <row r="83" spans="1:19">
      <c r="A83" s="15">
        <v>41345</v>
      </c>
      <c r="B83" s="19">
        <v>221.68</v>
      </c>
      <c r="C83" s="26">
        <f t="shared" si="76"/>
        <v>221.68</v>
      </c>
      <c r="D83" s="15">
        <v>41345</v>
      </c>
      <c r="E83" s="15"/>
      <c r="F83" s="15"/>
      <c r="G83" s="15"/>
      <c r="H83" s="15">
        <v>41345</v>
      </c>
      <c r="I83" s="19">
        <v>221.422</v>
      </c>
      <c r="J83" s="26">
        <f t="shared" ref="J83" si="85">I83</f>
        <v>221.422</v>
      </c>
      <c r="K83" s="15">
        <v>41345</v>
      </c>
      <c r="P83" s="50"/>
    </row>
    <row r="84" spans="1:19">
      <c r="A84" s="8">
        <v>41275</v>
      </c>
      <c r="B84" s="7">
        <v>228.94300000000001</v>
      </c>
      <c r="C84" s="26">
        <f t="shared" si="74"/>
        <v>-228.94300000000001</v>
      </c>
      <c r="D84" s="8">
        <v>41275</v>
      </c>
      <c r="E84" s="29">
        <f>XIRR(C84:C85,D84:D85,)</f>
        <v>-0.21334369555115701</v>
      </c>
      <c r="F84" s="31">
        <f>IRR(C84:C85)</f>
        <v>-4.5605237985000636E-2</v>
      </c>
      <c r="G84" s="31">
        <f>(B85-B84)/B84</f>
        <v>-4.5605237985000643E-2</v>
      </c>
      <c r="H84" s="8">
        <v>41275</v>
      </c>
      <c r="I84" s="19">
        <v>228.94300000000001</v>
      </c>
      <c r="J84" s="26">
        <f t="shared" ref="J84" si="86">-I84</f>
        <v>-228.94300000000001</v>
      </c>
      <c r="K84" s="8">
        <v>41275</v>
      </c>
      <c r="L84" s="30">
        <f>XIRR(J84:J85,K84:K85,)</f>
        <v>-0.21810715124011038</v>
      </c>
      <c r="M84" s="31">
        <f>IRR(J84:J85)</f>
        <v>-4.6732156038839442E-2</v>
      </c>
      <c r="N84" s="31">
        <f>(I85-I84)/I84</f>
        <v>-4.6732156038839415E-2</v>
      </c>
      <c r="P84" s="50">
        <f>E84-L84</f>
        <v>4.7634556889533664E-3</v>
      </c>
      <c r="Q84" s="20">
        <f>F84-M84</f>
        <v>1.126918053838806E-3</v>
      </c>
      <c r="S84" s="13">
        <f>(1+Q84)^(365/(K85-K84))-1</f>
        <v>5.8068440125149667E-3</v>
      </c>
    </row>
    <row r="85" spans="1:19">
      <c r="A85" s="15">
        <v>41346</v>
      </c>
      <c r="B85" s="19">
        <v>218.50200000000001</v>
      </c>
      <c r="C85" s="26">
        <f t="shared" si="76"/>
        <v>218.50200000000001</v>
      </c>
      <c r="D85" s="15">
        <v>41346</v>
      </c>
      <c r="E85" s="15"/>
      <c r="F85" s="15"/>
      <c r="G85" s="15"/>
      <c r="H85" s="15">
        <v>41346</v>
      </c>
      <c r="I85" s="19">
        <v>218.244</v>
      </c>
      <c r="J85" s="26">
        <f t="shared" ref="J85" si="87">I85</f>
        <v>218.244</v>
      </c>
      <c r="K85" s="15">
        <v>41346</v>
      </c>
      <c r="P85" s="50"/>
    </row>
    <row r="86" spans="1:19">
      <c r="A86" s="8">
        <v>41275</v>
      </c>
      <c r="B86" s="7">
        <v>228.94300000000001</v>
      </c>
      <c r="C86" s="26">
        <f t="shared" si="74"/>
        <v>-228.94300000000001</v>
      </c>
      <c r="D86" s="8">
        <v>41275</v>
      </c>
      <c r="E86" s="29">
        <f>XIRR(C86:C87,D86:D87,)</f>
        <v>-0.15586894191801551</v>
      </c>
      <c r="F86" s="31">
        <f>IRR(C86:C87)</f>
        <v>-3.2872811136396465E-2</v>
      </c>
      <c r="G86" s="31">
        <f>(B87-B86)/B86</f>
        <v>-3.2872811136396438E-2</v>
      </c>
      <c r="H86" s="8">
        <v>41275</v>
      </c>
      <c r="I86" s="19">
        <v>228.94300000000001</v>
      </c>
      <c r="J86" s="26">
        <f t="shared" ref="J86" si="88">-I86</f>
        <v>-228.94300000000001</v>
      </c>
      <c r="K86" s="8">
        <v>41275</v>
      </c>
      <c r="L86" s="30">
        <f>XIRR(J86:J87,K86:K87,)</f>
        <v>-0.16097808070480818</v>
      </c>
      <c r="M86" s="31">
        <f>IRR(J86:J87)</f>
        <v>-3.4030304486269682E-2</v>
      </c>
      <c r="N86" s="31">
        <f>(I87-I86)/I86</f>
        <v>-3.4030304486269619E-2</v>
      </c>
      <c r="P86" s="50">
        <f>E86-L86</f>
        <v>5.1091387867926719E-3</v>
      </c>
      <c r="Q86" s="20">
        <f>F86-M86</f>
        <v>1.1574933498732162E-3</v>
      </c>
      <c r="S86" s="13">
        <f>(1+Q86)^(365/(K87-K86))-1</f>
        <v>5.8816844322233663E-3</v>
      </c>
    </row>
    <row r="87" spans="1:19">
      <c r="A87" s="15">
        <v>41347</v>
      </c>
      <c r="B87" s="19">
        <v>221.417</v>
      </c>
      <c r="C87" s="26">
        <f t="shared" si="76"/>
        <v>221.417</v>
      </c>
      <c r="D87" s="15">
        <v>41347</v>
      </c>
      <c r="E87" s="15"/>
      <c r="F87" s="15"/>
      <c r="G87" s="15"/>
      <c r="H87" s="15">
        <v>41347</v>
      </c>
      <c r="I87" s="19">
        <v>221.15199999999999</v>
      </c>
      <c r="J87" s="26">
        <f t="shared" ref="J87" si="89">I87</f>
        <v>221.15199999999999</v>
      </c>
      <c r="K87" s="15">
        <v>41347</v>
      </c>
      <c r="P87" s="50"/>
    </row>
    <row r="88" spans="1:19">
      <c r="A88" s="8">
        <v>41275</v>
      </c>
      <c r="B88" s="7">
        <v>228.94300000000001</v>
      </c>
      <c r="C88" s="26">
        <f t="shared" si="74"/>
        <v>-228.94300000000001</v>
      </c>
      <c r="D88" s="8">
        <v>41275</v>
      </c>
      <c r="E88" s="29">
        <f>XIRR(C88:C89,D88:D89,)</f>
        <v>-0.18141842111945156</v>
      </c>
      <c r="F88" s="31">
        <f>IRR(C88:C89)</f>
        <v>-3.9245576409848888E-2</v>
      </c>
      <c r="G88" s="31">
        <f>(B89-B88)/B88</f>
        <v>-3.9245576409848798E-2</v>
      </c>
      <c r="H88" s="8">
        <v>41275</v>
      </c>
      <c r="I88" s="19">
        <v>228.94300000000001</v>
      </c>
      <c r="J88" s="26">
        <f t="shared" ref="J88" si="90">-I88</f>
        <v>-228.94300000000001</v>
      </c>
      <c r="K88" s="8">
        <v>41275</v>
      </c>
      <c r="L88" s="30">
        <f>XIRR(J88:J89,K88:K89,)</f>
        <v>-0.18637463375926017</v>
      </c>
      <c r="M88" s="31">
        <f>IRR(J88:J89)</f>
        <v>-4.0411805558588823E-2</v>
      </c>
      <c r="N88" s="31">
        <f>(I89-I88)/I88</f>
        <v>-4.0411805558588858E-2</v>
      </c>
      <c r="P88" s="50">
        <f>E88-L88</f>
        <v>4.9562126398086104E-3</v>
      </c>
      <c r="Q88" s="20">
        <f>F88-M88</f>
        <v>1.1662291487399348E-3</v>
      </c>
      <c r="S88" s="13">
        <f>(1+Q88)^(365/(K89-K88))-1</f>
        <v>5.8447625189961272E-3</v>
      </c>
    </row>
    <row r="89" spans="1:19">
      <c r="A89" s="15">
        <v>41348</v>
      </c>
      <c r="B89" s="19">
        <v>219.958</v>
      </c>
      <c r="C89" s="26">
        <f t="shared" si="76"/>
        <v>219.958</v>
      </c>
      <c r="D89" s="15">
        <v>41348</v>
      </c>
      <c r="E89" s="15"/>
      <c r="F89" s="15"/>
      <c r="G89" s="15"/>
      <c r="H89" s="15">
        <v>41348</v>
      </c>
      <c r="I89" s="19">
        <v>219.691</v>
      </c>
      <c r="J89" s="26">
        <f t="shared" ref="J89" si="91">I89</f>
        <v>219.691</v>
      </c>
      <c r="K89" s="15">
        <v>41348</v>
      </c>
      <c r="P89" s="50"/>
    </row>
    <row r="90" spans="1:19">
      <c r="A90" s="8">
        <v>41275</v>
      </c>
      <c r="B90" s="7">
        <v>228.94300000000001</v>
      </c>
      <c r="C90" s="26">
        <f t="shared" si="74"/>
        <v>-228.94300000000001</v>
      </c>
      <c r="D90" s="8">
        <v>41275</v>
      </c>
      <c r="E90" s="29">
        <f>XIRR(C90:C91,D90:D91,)</f>
        <v>-0.20256362929940225</v>
      </c>
      <c r="F90" s="31">
        <f>IRR(C90:C91)</f>
        <v>-4.6037660028915572E-2</v>
      </c>
      <c r="G90" s="31">
        <f>(B91-B90)/B90</f>
        <v>-4.6037660028915579E-2</v>
      </c>
      <c r="H90" s="8">
        <v>41275</v>
      </c>
      <c r="I90" s="19">
        <v>228.94300000000001</v>
      </c>
      <c r="J90" s="26">
        <f t="shared" ref="J90" si="92">-I90</f>
        <v>-228.94300000000001</v>
      </c>
      <c r="K90" s="8">
        <v>41275</v>
      </c>
      <c r="L90" s="30">
        <f>XIRR(J90:J91,K90:K91,)</f>
        <v>-0.2073743455111981</v>
      </c>
      <c r="M90" s="31">
        <f>IRR(J90:J91)</f>
        <v>-4.7238832373123582E-2</v>
      </c>
      <c r="N90" s="31">
        <f>(I91-I90)/I90</f>
        <v>-4.7238832373123554E-2</v>
      </c>
      <c r="P90" s="50">
        <f>E90-L90</f>
        <v>4.8107162117958513E-3</v>
      </c>
      <c r="Q90" s="20">
        <f>F90-M90</f>
        <v>1.2011723442080097E-3</v>
      </c>
      <c r="S90" s="13">
        <f>(1+Q90)^(365/(K91-K90))-1</f>
        <v>5.7819778285257417E-3</v>
      </c>
    </row>
    <row r="91" spans="1:19">
      <c r="A91" s="15">
        <v>41351</v>
      </c>
      <c r="B91" s="19">
        <v>218.40299999999999</v>
      </c>
      <c r="C91" s="26">
        <f t="shared" si="76"/>
        <v>218.40299999999999</v>
      </c>
      <c r="D91" s="15">
        <v>41351</v>
      </c>
      <c r="E91" s="15"/>
      <c r="F91" s="15"/>
      <c r="G91" s="15"/>
      <c r="H91" s="15">
        <v>41351</v>
      </c>
      <c r="I91" s="19">
        <v>218.12799999999999</v>
      </c>
      <c r="J91" s="26">
        <f t="shared" ref="J91" si="93">I91</f>
        <v>218.12799999999999</v>
      </c>
      <c r="K91" s="15">
        <v>41351</v>
      </c>
      <c r="P91" s="50"/>
    </row>
    <row r="92" spans="1:19">
      <c r="A92" s="8">
        <v>41275</v>
      </c>
      <c r="B92" s="7">
        <v>228.94300000000001</v>
      </c>
      <c r="C92" s="26">
        <f t="shared" si="74"/>
        <v>-228.94300000000001</v>
      </c>
      <c r="D92" s="8">
        <v>41275</v>
      </c>
      <c r="E92" s="29">
        <f>XIRR(C92:C93,D92:D93,)</f>
        <v>-0.26442399248480802</v>
      </c>
      <c r="F92" s="31">
        <f>IRR(C92:C93)</f>
        <v>-6.2731771663689234E-2</v>
      </c>
      <c r="G92" s="31">
        <f>(B93-B92)/B92</f>
        <v>-6.2731771663689317E-2</v>
      </c>
      <c r="H92" s="8">
        <v>41275</v>
      </c>
      <c r="I92" s="19">
        <v>228.94300000000001</v>
      </c>
      <c r="J92" s="26">
        <f t="shared" ref="J92" si="94">-I92</f>
        <v>-228.94300000000001</v>
      </c>
      <c r="K92" s="8">
        <v>41275</v>
      </c>
      <c r="L92" s="30">
        <f>XIRR(J92:J93,K92:K93,)</f>
        <v>-0.26886571720242508</v>
      </c>
      <c r="M92" s="31">
        <f>IRR(J92:J93)</f>
        <v>-6.3928576108463642E-2</v>
      </c>
      <c r="N92" s="31">
        <f>(I93-I92)/I92</f>
        <v>-6.392857610846378E-2</v>
      </c>
      <c r="P92" s="50">
        <f>E92-L92</f>
        <v>4.4417247176170571E-3</v>
      </c>
      <c r="Q92" s="20">
        <f>F92-M92</f>
        <v>1.1968044447744075E-3</v>
      </c>
      <c r="S92" s="13">
        <f>(1+Q92)^(365/(K93-K92))-1</f>
        <v>5.6858753751063418E-3</v>
      </c>
    </row>
    <row r="93" spans="1:19">
      <c r="A93" s="15">
        <v>41352</v>
      </c>
      <c r="B93" s="19">
        <v>214.58099999999999</v>
      </c>
      <c r="C93" s="26">
        <f t="shared" si="76"/>
        <v>214.58099999999999</v>
      </c>
      <c r="D93" s="15">
        <v>41352</v>
      </c>
      <c r="E93" s="15"/>
      <c r="F93" s="15"/>
      <c r="G93" s="15"/>
      <c r="H93" s="15">
        <v>41352</v>
      </c>
      <c r="I93" s="19">
        <v>214.30699999999999</v>
      </c>
      <c r="J93" s="26">
        <f t="shared" ref="J93" si="95">I93</f>
        <v>214.30699999999999</v>
      </c>
      <c r="K93" s="15">
        <v>41352</v>
      </c>
      <c r="P93" s="50"/>
    </row>
    <row r="94" spans="1:19">
      <c r="A94" s="8">
        <v>41275</v>
      </c>
      <c r="B94" s="7">
        <v>228.94300000000001</v>
      </c>
      <c r="C94" s="26">
        <f t="shared" si="74"/>
        <v>-228.94300000000001</v>
      </c>
      <c r="D94" s="8">
        <v>41275</v>
      </c>
      <c r="E94" s="29">
        <f>XIRR(C94:C95,D94:D95,)</f>
        <v>-0.31490081921219831</v>
      </c>
      <c r="F94" s="31">
        <f>IRR(C94:C95)</f>
        <v>-7.763941243016742E-2</v>
      </c>
      <c r="G94" s="31">
        <f>(B95-B94)/B94</f>
        <v>-7.7639412430168225E-2</v>
      </c>
      <c r="H94" s="8">
        <v>41275</v>
      </c>
      <c r="I94" s="19">
        <v>228.94300000000001</v>
      </c>
      <c r="J94" s="26">
        <f t="shared" ref="J94" si="96">-I94</f>
        <v>-228.94300000000001</v>
      </c>
      <c r="K94" s="8">
        <v>41275</v>
      </c>
      <c r="L94" s="30">
        <f>XIRR(J94:J95,K94:K95,)</f>
        <v>-0.31903560534119613</v>
      </c>
      <c r="M94" s="31">
        <f>IRR(J94:J95)</f>
        <v>-7.8831848975508129E-2</v>
      </c>
      <c r="N94" s="31">
        <f>(I95-I94)/I94</f>
        <v>-7.8831848975509197E-2</v>
      </c>
      <c r="P94" s="50">
        <f>E94-L94</f>
        <v>4.1347861289978138E-3</v>
      </c>
      <c r="Q94" s="20">
        <f>F94-M94</f>
        <v>1.1924365453407082E-3</v>
      </c>
      <c r="S94" s="13">
        <f>(1+Q94)^(365/(K95-K94))-1</f>
        <v>5.5922458300341482E-3</v>
      </c>
    </row>
    <row r="95" spans="1:19">
      <c r="A95" s="15">
        <v>41353</v>
      </c>
      <c r="B95" s="19">
        <v>211.16800000000001</v>
      </c>
      <c r="C95" s="26">
        <f t="shared" si="76"/>
        <v>211.16800000000001</v>
      </c>
      <c r="D95" s="15">
        <v>41353</v>
      </c>
      <c r="E95" s="15"/>
      <c r="F95" s="15"/>
      <c r="G95" s="15"/>
      <c r="H95" s="15">
        <v>41353</v>
      </c>
      <c r="I95" s="19">
        <v>210.89500000000001</v>
      </c>
      <c r="J95" s="26">
        <f t="shared" ref="J95" si="97">I95</f>
        <v>210.89500000000001</v>
      </c>
      <c r="K95" s="15">
        <v>41353</v>
      </c>
      <c r="P95" s="50"/>
    </row>
    <row r="96" spans="1:19">
      <c r="A96" s="8">
        <v>41275</v>
      </c>
      <c r="B96" s="7">
        <v>228.94300000000001</v>
      </c>
      <c r="C96" s="26">
        <f t="shared" si="74"/>
        <v>-228.94300000000001</v>
      </c>
      <c r="D96" s="8">
        <v>41275</v>
      </c>
      <c r="E96" s="29">
        <f>XIRR(C96:C97,D96:D97,)</f>
        <v>-0.33694977089762695</v>
      </c>
      <c r="F96" s="31">
        <f>IRR(C96:C97)</f>
        <v>-8.5095416763122142E-2</v>
      </c>
      <c r="G96" s="31">
        <f>(B97-B96)/B96</f>
        <v>-8.5095416763124432E-2</v>
      </c>
      <c r="H96" s="8">
        <v>41275</v>
      </c>
      <c r="I96" s="19">
        <v>228.94300000000001</v>
      </c>
      <c r="J96" s="26">
        <f t="shared" ref="J96" si="98">-I96</f>
        <v>-228.94300000000001</v>
      </c>
      <c r="K96" s="8">
        <v>41275</v>
      </c>
      <c r="L96" s="30">
        <f>XIRR(J96:J97,K96:K97,)</f>
        <v>-0.34094765707850466</v>
      </c>
      <c r="M96" s="31">
        <f>IRR(J96:J97)</f>
        <v>-8.6292221207896147E-2</v>
      </c>
      <c r="N96" s="31">
        <f>(I97-I96)/I96</f>
        <v>-8.6292221207898909E-2</v>
      </c>
      <c r="P96" s="50">
        <f>E96-L96</f>
        <v>3.9978861808777078E-3</v>
      </c>
      <c r="Q96" s="20">
        <f>F96-M96</f>
        <v>1.196804444774005E-3</v>
      </c>
      <c r="S96" s="13">
        <f>(1+Q96)^(365/(K97-K96))-1</f>
        <v>5.5415310661117712E-3</v>
      </c>
    </row>
    <row r="97" spans="1:19">
      <c r="A97" s="15">
        <v>41354</v>
      </c>
      <c r="B97" s="19">
        <v>209.46100000000001</v>
      </c>
      <c r="C97" s="26">
        <f t="shared" si="76"/>
        <v>209.46100000000001</v>
      </c>
      <c r="D97" s="15">
        <v>41354</v>
      </c>
      <c r="E97" s="15"/>
      <c r="F97" s="15"/>
      <c r="G97" s="15"/>
      <c r="H97" s="15">
        <v>41354</v>
      </c>
      <c r="I97" s="19">
        <v>209.18700000000001</v>
      </c>
      <c r="J97" s="26">
        <f t="shared" ref="J97" si="99">I97</f>
        <v>209.18700000000001</v>
      </c>
      <c r="K97" s="15">
        <v>41354</v>
      </c>
      <c r="P97" s="50"/>
    </row>
    <row r="98" spans="1:19">
      <c r="A98" s="8">
        <v>41275</v>
      </c>
      <c r="B98" s="7">
        <v>228.94300000000001</v>
      </c>
      <c r="C98" s="26">
        <f t="shared" si="74"/>
        <v>-228.94300000000001</v>
      </c>
      <c r="D98" s="8">
        <v>41275</v>
      </c>
      <c r="E98" s="29">
        <f>XIRR(C98:C99,D98:D99,)</f>
        <v>-0.34225872084498421</v>
      </c>
      <c r="F98" s="31">
        <f>IRR(C98:C99)</f>
        <v>-8.7733628020945295E-2</v>
      </c>
      <c r="G98" s="31">
        <f>(B99-B98)/B98</f>
        <v>-8.7733628020948501E-2</v>
      </c>
      <c r="H98" s="8">
        <v>41275</v>
      </c>
      <c r="I98" s="19">
        <v>228.94300000000001</v>
      </c>
      <c r="J98" s="26">
        <f t="shared" ref="J98" si="100">-I98</f>
        <v>-228.94300000000001</v>
      </c>
      <c r="K98" s="8">
        <v>41275</v>
      </c>
      <c r="L98" s="30">
        <f>XIRR(J98:J99,K98:K99,)</f>
        <v>-0.34622936919331559</v>
      </c>
      <c r="M98" s="31">
        <f>IRR(J98:J99)</f>
        <v>-8.8943536164019524E-2</v>
      </c>
      <c r="N98" s="31">
        <f>(I99-I98)/I98</f>
        <v>-8.8943536164023354E-2</v>
      </c>
      <c r="P98" s="50">
        <f>E98-L98</f>
        <v>3.9706483483313848E-3</v>
      </c>
      <c r="Q98" s="20">
        <f>F98-M98</f>
        <v>1.2099081430742287E-3</v>
      </c>
      <c r="S98" s="13">
        <f>(1+Q98)^(365/(K99-K98))-1</f>
        <v>5.5321150691289844E-3</v>
      </c>
    </row>
    <row r="99" spans="1:19">
      <c r="A99" s="15">
        <v>41355</v>
      </c>
      <c r="B99" s="19">
        <v>208.857</v>
      </c>
      <c r="C99" s="26">
        <f t="shared" si="76"/>
        <v>208.857</v>
      </c>
      <c r="D99" s="15">
        <v>41355</v>
      </c>
      <c r="E99" s="15"/>
      <c r="F99" s="15"/>
      <c r="G99" s="15"/>
      <c r="H99" s="15">
        <v>41355</v>
      </c>
      <c r="I99" s="19">
        <v>208.58</v>
      </c>
      <c r="J99" s="26">
        <f t="shared" ref="J99" si="101">I99</f>
        <v>208.58</v>
      </c>
      <c r="K99" s="15">
        <v>41355</v>
      </c>
      <c r="P99" s="50"/>
    </row>
    <row r="100" spans="1:19">
      <c r="A100" s="8">
        <v>41275</v>
      </c>
      <c r="B100" s="7">
        <v>228.94300000000001</v>
      </c>
      <c r="C100" s="26">
        <f t="shared" si="74"/>
        <v>-228.94300000000001</v>
      </c>
      <c r="D100" s="8">
        <v>41275</v>
      </c>
      <c r="E100" s="29">
        <f>XIRR(C100:C101,D100:D101,)</f>
        <v>-0.34536681100726146</v>
      </c>
      <c r="F100" s="31">
        <f>IRR(C100:C101)</f>
        <v>-9.1848189287284318E-2</v>
      </c>
      <c r="G100" s="31">
        <f>(B101-B100)/B100</f>
        <v>-9.1848189287289939E-2</v>
      </c>
      <c r="H100" s="8">
        <v>41275</v>
      </c>
      <c r="I100" s="19">
        <v>228.94300000000001</v>
      </c>
      <c r="J100" s="26">
        <f t="shared" ref="J100" si="102">-I100</f>
        <v>-228.94300000000001</v>
      </c>
      <c r="K100" s="8">
        <v>41275</v>
      </c>
      <c r="L100" s="30">
        <f>XIRR(J100:J101,K100:K101,)</f>
        <v>-0.34931755736470232</v>
      </c>
      <c r="M100" s="31">
        <f>IRR(J100:J101)</f>
        <v>-9.3097408525259565E-2</v>
      </c>
      <c r="N100" s="31">
        <f>(I101-I100)/I100</f>
        <v>-9.3097408525266198E-2</v>
      </c>
      <c r="P100" s="50">
        <f>E100-L100</f>
        <v>3.9507463574408597E-3</v>
      </c>
      <c r="Q100" s="20">
        <f>F100-M100</f>
        <v>1.2492192379752465E-3</v>
      </c>
      <c r="S100" s="13">
        <f>(1+Q100)^(365/(K101-K100))-1</f>
        <v>5.5052243680397961E-3</v>
      </c>
    </row>
    <row r="101" spans="1:19">
      <c r="A101" s="15">
        <v>41358</v>
      </c>
      <c r="B101" s="19">
        <v>207.91499999999999</v>
      </c>
      <c r="C101" s="26">
        <f t="shared" si="76"/>
        <v>207.91499999999999</v>
      </c>
      <c r="D101" s="15">
        <v>41358</v>
      </c>
      <c r="E101" s="15"/>
      <c r="F101" s="15"/>
      <c r="G101" s="15"/>
      <c r="H101" s="15">
        <v>41358</v>
      </c>
      <c r="I101" s="19">
        <v>207.62899999999999</v>
      </c>
      <c r="J101" s="26">
        <f t="shared" ref="J101" si="103">I101</f>
        <v>207.62899999999999</v>
      </c>
      <c r="K101" s="15">
        <v>41358</v>
      </c>
      <c r="P101" s="50"/>
    </row>
    <row r="102" spans="1:19">
      <c r="A102" s="8">
        <v>41275</v>
      </c>
      <c r="B102" s="7">
        <v>228.94300000000001</v>
      </c>
      <c r="C102" s="26">
        <f t="shared" si="74"/>
        <v>-228.94300000000001</v>
      </c>
      <c r="D102" s="8">
        <v>41275</v>
      </c>
      <c r="E102" s="29">
        <f>XIRR(C102:C103,D102:D103,)</f>
        <v>-0.34138259068131444</v>
      </c>
      <c r="F102" s="31">
        <f>IRR(C102:C103)</f>
        <v>-9.1634162215043766E-2</v>
      </c>
      <c r="G102" s="31">
        <f>(B103-B102)/B102</f>
        <v>-9.163416221504922E-2</v>
      </c>
      <c r="H102" s="8">
        <v>41275</v>
      </c>
      <c r="I102" s="19">
        <v>228.94300000000001</v>
      </c>
      <c r="J102" s="26">
        <f t="shared" ref="J102" si="104">-I102</f>
        <v>-228.94300000000001</v>
      </c>
      <c r="K102" s="8">
        <v>41275</v>
      </c>
      <c r="L102" s="30">
        <f>XIRR(J102:J103,K102:K103,)</f>
        <v>-0.34535036906600014</v>
      </c>
      <c r="M102" s="31">
        <f>IRR(J102:J103)</f>
        <v>-9.2896485151319486E-2</v>
      </c>
      <c r="N102" s="31">
        <f>(I103-I102)/I102</f>
        <v>-9.2896485151325869E-2</v>
      </c>
      <c r="P102" s="50">
        <f>E102-L102</f>
        <v>3.9677783846857051E-3</v>
      </c>
      <c r="Q102" s="20">
        <f>F102-M102</f>
        <v>1.2623229362757199E-3</v>
      </c>
      <c r="S102" s="13">
        <f>(1+Q102)^(365/(K103-K102))-1</f>
        <v>5.4966862912215753E-3</v>
      </c>
    </row>
    <row r="103" spans="1:19">
      <c r="A103" s="15">
        <v>41359</v>
      </c>
      <c r="B103" s="19">
        <v>207.964</v>
      </c>
      <c r="C103" s="26">
        <f t="shared" si="76"/>
        <v>207.964</v>
      </c>
      <c r="D103" s="15">
        <v>41359</v>
      </c>
      <c r="E103" s="15"/>
      <c r="F103" s="15"/>
      <c r="G103" s="15"/>
      <c r="H103" s="15">
        <v>41359</v>
      </c>
      <c r="I103" s="19">
        <v>207.67500000000001</v>
      </c>
      <c r="J103" s="26">
        <f t="shared" ref="J103" si="105">I103</f>
        <v>207.67500000000001</v>
      </c>
      <c r="K103" s="15">
        <v>41359</v>
      </c>
      <c r="P103" s="50"/>
    </row>
    <row r="104" spans="1:19">
      <c r="A104" s="8">
        <v>41275</v>
      </c>
      <c r="B104" s="7">
        <v>228.94300000000001</v>
      </c>
      <c r="C104" s="26">
        <f t="shared" si="74"/>
        <v>-228.94300000000001</v>
      </c>
      <c r="D104" s="8">
        <v>41275</v>
      </c>
      <c r="E104" s="29">
        <f>XIRR(C104:C105,D104:D105,)</f>
        <v>-0.29585867747664457</v>
      </c>
      <c r="F104" s="31">
        <f>IRR(C104:C105)</f>
        <v>-7.9325421611491767E-2</v>
      </c>
      <c r="G104" s="31">
        <f>(B105-B104)/B104</f>
        <v>-7.9325421611492822E-2</v>
      </c>
      <c r="H104" s="8">
        <v>41275</v>
      </c>
      <c r="I104" s="19">
        <v>228.94300000000001</v>
      </c>
      <c r="J104" s="26">
        <f t="shared" ref="J104" si="106">-I104</f>
        <v>-228.94300000000001</v>
      </c>
      <c r="K104" s="8">
        <v>41275</v>
      </c>
      <c r="L104" s="30">
        <f>XIRR(J104:J105,K104:K105,)</f>
        <v>-0.30005998238921172</v>
      </c>
      <c r="M104" s="31">
        <f>IRR(J104:J105)</f>
        <v>-8.0622687743236193E-2</v>
      </c>
      <c r="N104" s="31">
        <f>(I105-I104)/I104</f>
        <v>-8.0622687743237387E-2</v>
      </c>
      <c r="P104" s="50">
        <f>E104-L104</f>
        <v>4.2013049125671498E-3</v>
      </c>
      <c r="Q104" s="20">
        <f>F104-M104</f>
        <v>1.2972661317444262E-3</v>
      </c>
      <c r="S104" s="13">
        <f>(1+Q104)^(365/(K105-K104))-1</f>
        <v>5.5174359242482485E-3</v>
      </c>
    </row>
    <row r="105" spans="1:19">
      <c r="A105" s="15">
        <v>41361</v>
      </c>
      <c r="B105" s="19">
        <v>210.78200000000001</v>
      </c>
      <c r="C105" s="26">
        <f t="shared" si="76"/>
        <v>210.78200000000001</v>
      </c>
      <c r="D105" s="15">
        <v>41361</v>
      </c>
      <c r="E105" s="15"/>
      <c r="F105" s="15"/>
      <c r="G105" s="15"/>
      <c r="H105" s="15">
        <v>41361</v>
      </c>
      <c r="I105" s="19">
        <v>210.48500000000001</v>
      </c>
      <c r="J105" s="26">
        <f t="shared" ref="J105" si="107">I105</f>
        <v>210.48500000000001</v>
      </c>
      <c r="K105" s="15">
        <v>41361</v>
      </c>
      <c r="P105" s="50"/>
    </row>
    <row r="106" spans="1:19">
      <c r="A106" s="8">
        <v>41275</v>
      </c>
      <c r="B106" s="7">
        <v>228.94300000000001</v>
      </c>
      <c r="C106" s="26">
        <f t="shared" si="74"/>
        <v>-228.94300000000001</v>
      </c>
      <c r="D106" s="8">
        <v>41275</v>
      </c>
      <c r="E106" s="29">
        <f>XIRR(C106:C107,D106:D107,)</f>
        <v>-0.26987243071198463</v>
      </c>
      <c r="F106" s="31">
        <f>IRR(C106:C107)</f>
        <v>-7.462556182106414E-2</v>
      </c>
      <c r="G106" s="31">
        <f>(B107-B106)/B106</f>
        <v>-7.4625561821064668E-2</v>
      </c>
      <c r="H106" s="8">
        <v>41275</v>
      </c>
      <c r="I106" s="19">
        <v>228.94300000000001</v>
      </c>
      <c r="J106" s="26">
        <f t="shared" ref="J106" si="108">-I106</f>
        <v>-228.94300000000001</v>
      </c>
      <c r="K106" s="8">
        <v>41275</v>
      </c>
      <c r="L106" s="30">
        <f>XIRR(J106:J107,K106:K107,)</f>
        <v>-0.27422336265444763</v>
      </c>
      <c r="M106" s="31">
        <f>IRR(J106:J107)</f>
        <v>-7.5988346444310906E-2</v>
      </c>
      <c r="N106" s="31">
        <f>(I107-I106)/I106</f>
        <v>-7.5988346444311544E-2</v>
      </c>
      <c r="P106" s="50">
        <f>E106-L106</f>
        <v>4.3509319424629989E-3</v>
      </c>
      <c r="Q106" s="20">
        <f>F106-M106</f>
        <v>1.3627846232467655E-3</v>
      </c>
      <c r="S106" s="13">
        <f>(1+Q106)^(365/(K107-K106))-1</f>
        <v>5.5383665748496291E-3</v>
      </c>
    </row>
    <row r="107" spans="1:19">
      <c r="A107" s="15">
        <v>41365</v>
      </c>
      <c r="B107" s="19">
        <v>211.858</v>
      </c>
      <c r="C107" s="26">
        <f t="shared" si="76"/>
        <v>211.858</v>
      </c>
      <c r="D107" s="15">
        <v>41365</v>
      </c>
      <c r="E107" s="15"/>
      <c r="F107" s="15"/>
      <c r="G107" s="15"/>
      <c r="H107" s="15">
        <v>41365</v>
      </c>
      <c r="I107" s="19">
        <v>211.54599999999999</v>
      </c>
      <c r="J107" s="26">
        <f t="shared" ref="J107" si="109">I107</f>
        <v>211.54599999999999</v>
      </c>
      <c r="K107" s="15">
        <v>41365</v>
      </c>
      <c r="P107" s="50"/>
    </row>
    <row r="108" spans="1:19">
      <c r="A108" s="8">
        <v>41275</v>
      </c>
      <c r="B108" s="7">
        <v>228.94300000000001</v>
      </c>
      <c r="C108" s="26">
        <f t="shared" si="74"/>
        <v>-228.94300000000001</v>
      </c>
      <c r="D108" s="8">
        <v>41275</v>
      </c>
      <c r="E108" s="29">
        <f>XIRR(C108:C109,D108:D109,)</f>
        <v>-0.22961472645401959</v>
      </c>
      <c r="F108" s="31">
        <f>IRR(C108:C109)</f>
        <v>-6.2967638233097326E-2</v>
      </c>
      <c r="G108" s="31">
        <f>(B109-B108)/B108</f>
        <v>-6.2967638233097423E-2</v>
      </c>
      <c r="H108" s="8">
        <v>41275</v>
      </c>
      <c r="I108" s="19">
        <v>228.94300000000001</v>
      </c>
      <c r="J108" s="26">
        <f t="shared" ref="J108" si="110">-I108</f>
        <v>-228.94300000000001</v>
      </c>
      <c r="K108" s="8">
        <v>41275</v>
      </c>
      <c r="L108" s="30">
        <f>XIRR(J108:J109,K108:K109,)</f>
        <v>-0.23421360179781919</v>
      </c>
      <c r="M108" s="31">
        <f>IRR(J108:J109)</f>
        <v>-6.4365366051811992E-2</v>
      </c>
      <c r="N108" s="31">
        <f>(I109-I108)/I108</f>
        <v>-6.4365366051812103E-2</v>
      </c>
      <c r="P108" s="50">
        <f>E108-L108</f>
        <v>4.5988753437996022E-3</v>
      </c>
      <c r="Q108" s="20">
        <f>F108-M108</f>
        <v>1.3977278187146669E-3</v>
      </c>
      <c r="S108" s="13">
        <f>(1+Q108)^(365/(K109-K108))-1</f>
        <v>5.6180790947029102E-3</v>
      </c>
    </row>
    <row r="109" spans="1:19">
      <c r="A109" s="15">
        <v>41366</v>
      </c>
      <c r="B109" s="19">
        <v>214.52699999999999</v>
      </c>
      <c r="C109" s="26">
        <f t="shared" si="76"/>
        <v>214.52699999999999</v>
      </c>
      <c r="D109" s="15">
        <v>41366</v>
      </c>
      <c r="E109" s="15"/>
      <c r="F109" s="15"/>
      <c r="G109" s="15"/>
      <c r="H109" s="15">
        <v>41366</v>
      </c>
      <c r="I109" s="19">
        <v>214.20699999999999</v>
      </c>
      <c r="J109" s="26">
        <f t="shared" ref="J109" si="111">I109</f>
        <v>214.20699999999999</v>
      </c>
      <c r="K109" s="15">
        <v>41366</v>
      </c>
      <c r="P109" s="50"/>
    </row>
    <row r="110" spans="1:19">
      <c r="A110" s="8">
        <v>41275</v>
      </c>
      <c r="B110" s="7">
        <v>228.94300000000001</v>
      </c>
      <c r="C110" s="26">
        <f t="shared" si="74"/>
        <v>-228.94300000000001</v>
      </c>
      <c r="D110" s="8">
        <v>41275</v>
      </c>
      <c r="E110" s="29">
        <f>XIRR(C110:C111,D110:D111,)</f>
        <v>-0.27002555802464495</v>
      </c>
      <c r="F110" s="31">
        <f>IRR(C110:C111)</f>
        <v>-7.6267892008053756E-2</v>
      </c>
      <c r="G110" s="31">
        <f>(B111-B110)/B110</f>
        <v>-7.6267892008054464E-2</v>
      </c>
      <c r="H110" s="8">
        <v>41275</v>
      </c>
      <c r="I110" s="19">
        <v>228.94300000000001</v>
      </c>
      <c r="J110" s="26">
        <f t="shared" ref="J110" si="112">-I110</f>
        <v>-228.94300000000001</v>
      </c>
      <c r="K110" s="8">
        <v>41275</v>
      </c>
      <c r="L110" s="30">
        <f>XIRR(J110:J111,K110:K111,)</f>
        <v>-0.27438426837325103</v>
      </c>
      <c r="M110" s="31">
        <f>IRR(J110:J111)</f>
        <v>-7.7661251927334807E-2</v>
      </c>
      <c r="N110" s="31">
        <f>(I111-I110)/I110</f>
        <v>-7.7661251927335626E-2</v>
      </c>
      <c r="P110" s="50">
        <f>E110-L110</f>
        <v>4.3587103486060763E-3</v>
      </c>
      <c r="Q110" s="20">
        <f>F110-M110</f>
        <v>1.3933599192810509E-3</v>
      </c>
      <c r="S110" s="13">
        <f>(1+Q110)^(365/(K111-K110))-1</f>
        <v>5.5394426383585937E-3</v>
      </c>
    </row>
    <row r="111" spans="1:19">
      <c r="A111" s="15">
        <v>41367</v>
      </c>
      <c r="B111" s="19">
        <v>211.482</v>
      </c>
      <c r="C111" s="26">
        <f t="shared" si="76"/>
        <v>211.482</v>
      </c>
      <c r="D111" s="15">
        <v>41367</v>
      </c>
      <c r="E111" s="15"/>
      <c r="F111" s="15"/>
      <c r="G111" s="15"/>
      <c r="H111" s="15">
        <v>41367</v>
      </c>
      <c r="I111" s="19">
        <v>211.16300000000001</v>
      </c>
      <c r="J111" s="26">
        <f t="shared" ref="J111" si="113">I111</f>
        <v>211.16300000000001</v>
      </c>
      <c r="K111" s="15">
        <v>41367</v>
      </c>
      <c r="P111" s="50"/>
    </row>
    <row r="112" spans="1:19">
      <c r="A112" s="8">
        <v>41275</v>
      </c>
      <c r="B112" s="7">
        <v>228.94300000000001</v>
      </c>
      <c r="C112" s="26">
        <f t="shared" si="74"/>
        <v>-228.94300000000001</v>
      </c>
      <c r="D112" s="8">
        <v>41275</v>
      </c>
      <c r="E112" s="29">
        <f>XIRR(C112:C113,D112:D113,)</f>
        <v>-0.3099185891449453</v>
      </c>
      <c r="F112" s="31">
        <f>IRR(C112:C113)</f>
        <v>-9.1110014283026119E-2</v>
      </c>
      <c r="G112" s="31">
        <f>(B113-B112)/B112</f>
        <v>-9.1110014283031185E-2</v>
      </c>
      <c r="H112" s="8">
        <v>41275</v>
      </c>
      <c r="I112" s="19">
        <v>228.94300000000001</v>
      </c>
      <c r="J112" s="26">
        <f t="shared" ref="J112" si="114">-I112</f>
        <v>-228.94300000000001</v>
      </c>
      <c r="K112" s="8">
        <v>41275</v>
      </c>
      <c r="L112" s="30">
        <f>XIRR(J112:J113,K112:K113,)</f>
        <v>-0.31405585631728189</v>
      </c>
      <c r="M112" s="31">
        <f>IRR(J112:J113)</f>
        <v>-9.2516477900606769E-2</v>
      </c>
      <c r="N112" s="31">
        <f>(I113-I112)/I112</f>
        <v>-9.2516477900612862E-2</v>
      </c>
      <c r="P112" s="50">
        <f>E112-L112</f>
        <v>4.1372671723365895E-3</v>
      </c>
      <c r="Q112" s="20">
        <f>F112-M112</f>
        <v>1.40646361758065E-3</v>
      </c>
      <c r="S112" s="13">
        <f>(1+Q112)^(365/(K113-K112))-1</f>
        <v>5.4723502678006852E-3</v>
      </c>
    </row>
    <row r="113" spans="1:19">
      <c r="A113" s="15">
        <v>41369</v>
      </c>
      <c r="B113" s="19">
        <v>208.084</v>
      </c>
      <c r="C113" s="26">
        <f t="shared" si="76"/>
        <v>208.084</v>
      </c>
      <c r="D113" s="15">
        <v>41369</v>
      </c>
      <c r="E113" s="15"/>
      <c r="F113" s="15"/>
      <c r="G113" s="15"/>
      <c r="H113" s="15">
        <v>41369</v>
      </c>
      <c r="I113" s="19">
        <v>207.762</v>
      </c>
      <c r="J113" s="26">
        <f t="shared" ref="J113" si="115">I113</f>
        <v>207.762</v>
      </c>
      <c r="K113" s="15">
        <v>41369</v>
      </c>
      <c r="P113" s="50"/>
    </row>
    <row r="114" spans="1:19">
      <c r="A114" s="8">
        <v>41275</v>
      </c>
      <c r="B114" s="7">
        <v>228.94300000000001</v>
      </c>
      <c r="C114" s="26">
        <f t="shared" si="74"/>
        <v>-228.94300000000001</v>
      </c>
      <c r="D114" s="8">
        <v>41275</v>
      </c>
      <c r="E114" s="29">
        <f>XIRR(C114:C115,D114:D115,)</f>
        <v>-0.33108069524168976</v>
      </c>
      <c r="F114" s="31">
        <f>IRR(C114:C115)</f>
        <v>-0.1023355158270618</v>
      </c>
      <c r="G114" s="31">
        <f>(B115-B114)/B114</f>
        <v>-0.1023355158270836</v>
      </c>
      <c r="H114" s="8">
        <v>41275</v>
      </c>
      <c r="I114" s="19">
        <v>228.94300000000001</v>
      </c>
      <c r="J114" s="26">
        <f t="shared" ref="J114" si="116">-I114</f>
        <v>-228.94300000000001</v>
      </c>
      <c r="K114" s="8">
        <v>41275</v>
      </c>
      <c r="L114" s="30">
        <f>XIRR(J114:J115,K114:K115,)</f>
        <v>-0.33508450910449034</v>
      </c>
      <c r="M114" s="31">
        <f>IRR(J114:J115)</f>
        <v>-0.10378129053954056</v>
      </c>
      <c r="N114" s="31">
        <f>(I115-I114)/I114</f>
        <v>-0.1037812905395667</v>
      </c>
      <c r="P114" s="50">
        <f>E114-L114</f>
        <v>4.0038138628005759E-3</v>
      </c>
      <c r="Q114" s="20">
        <f>F114-M114</f>
        <v>1.4457747124787673E-3</v>
      </c>
      <c r="S114" s="13">
        <f>(1+Q114)^(365/(K115-K114))-1</f>
        <v>5.3953872865091235E-3</v>
      </c>
    </row>
    <row r="115" spans="1:19">
      <c r="A115" s="15">
        <v>41373</v>
      </c>
      <c r="B115" s="19">
        <v>205.51400000000001</v>
      </c>
      <c r="C115" s="26">
        <f t="shared" si="76"/>
        <v>205.51400000000001</v>
      </c>
      <c r="D115" s="15">
        <v>41373</v>
      </c>
      <c r="E115" s="15"/>
      <c r="F115" s="15"/>
      <c r="G115" s="15"/>
      <c r="H115" s="15">
        <v>41373</v>
      </c>
      <c r="I115" s="19">
        <v>205.18299999999999</v>
      </c>
      <c r="J115" s="26">
        <f t="shared" ref="J115" si="117">I115</f>
        <v>205.18299999999999</v>
      </c>
      <c r="K115" s="15">
        <v>41373</v>
      </c>
      <c r="P115" s="50"/>
    </row>
    <row r="116" spans="1:19">
      <c r="A116" s="8">
        <v>41275</v>
      </c>
      <c r="B116" s="7">
        <v>228.94300000000001</v>
      </c>
      <c r="C116" s="26">
        <f t="shared" si="74"/>
        <v>-228.94300000000001</v>
      </c>
      <c r="D116" s="8">
        <v>41275</v>
      </c>
      <c r="E116" s="29">
        <f>XIRR(C116:C117,D116:D117,)</f>
        <v>-0.2984865047037602</v>
      </c>
      <c r="F116" s="31">
        <f>IRR(C116:C117)</f>
        <v>-9.1677841209378413E-2</v>
      </c>
      <c r="G116" s="31">
        <f>(B117-B116)/B116</f>
        <v>-9.1677841209384006E-2</v>
      </c>
      <c r="H116" s="8">
        <v>41275</v>
      </c>
      <c r="I116" s="19">
        <v>228.94300000000001</v>
      </c>
      <c r="J116" s="26">
        <f t="shared" ref="J116" si="118">-I116</f>
        <v>-228.94300000000001</v>
      </c>
      <c r="K116" s="8">
        <v>41275</v>
      </c>
      <c r="L116" s="30">
        <f>XIRR(J116:J117,K116:K117,)</f>
        <v>-0.30268114432692539</v>
      </c>
      <c r="M116" s="31">
        <f>IRR(J116:J117)</f>
        <v>-9.3154191217894644E-2</v>
      </c>
      <c r="N116" s="31">
        <f>(I117-I116)/I116</f>
        <v>-9.3154191217901389E-2</v>
      </c>
      <c r="P116" s="50">
        <f>E116-L116</f>
        <v>4.1946396231651861E-3</v>
      </c>
      <c r="Q116" s="20">
        <f>F116-M116</f>
        <v>1.4763500085162307E-3</v>
      </c>
      <c r="S116" s="13">
        <f>(1+Q116)^(365/(K117-K116))-1</f>
        <v>5.4539133304534193E-3</v>
      </c>
    </row>
    <row r="117" spans="1:19">
      <c r="A117" s="15">
        <v>41374</v>
      </c>
      <c r="B117" s="19">
        <v>207.95400000000001</v>
      </c>
      <c r="C117" s="26">
        <f t="shared" si="76"/>
        <v>207.95400000000001</v>
      </c>
      <c r="D117" s="15">
        <v>41374</v>
      </c>
      <c r="E117" s="15"/>
      <c r="F117" s="15"/>
      <c r="G117" s="15"/>
      <c r="H117" s="15">
        <v>41374</v>
      </c>
      <c r="I117" s="19">
        <v>207.61600000000001</v>
      </c>
      <c r="J117" s="26">
        <f t="shared" ref="J117" si="119">I117</f>
        <v>207.61600000000001</v>
      </c>
      <c r="K117" s="15">
        <v>41374</v>
      </c>
      <c r="P117" s="50"/>
    </row>
    <row r="118" spans="1:19">
      <c r="A118" s="8">
        <v>41275</v>
      </c>
      <c r="B118" s="7">
        <v>228.94300000000001</v>
      </c>
      <c r="C118" s="26">
        <f t="shared" si="74"/>
        <v>-228.94300000000001</v>
      </c>
      <c r="D118" s="8">
        <v>41275</v>
      </c>
      <c r="E118" s="29">
        <f>XIRR(C118:C119,D118:D119,)</f>
        <v>-0.27383810356259347</v>
      </c>
      <c r="F118" s="31">
        <f>IRR(C118:C119)</f>
        <v>-8.3933555513815983E-2</v>
      </c>
      <c r="G118" s="31">
        <f>(B119-B118)/B118</f>
        <v>-8.3933555513817884E-2</v>
      </c>
      <c r="H118" s="8">
        <v>41275</v>
      </c>
      <c r="I118" s="19">
        <v>228.94300000000001</v>
      </c>
      <c r="J118" s="26">
        <f t="shared" ref="J118" si="120">-I118</f>
        <v>-228.94300000000001</v>
      </c>
      <c r="K118" s="8">
        <v>41275</v>
      </c>
      <c r="L118" s="30">
        <f>XIRR(J118:J119,K118:K119,)</f>
        <v>-0.2781760670244694</v>
      </c>
      <c r="M118" s="31">
        <f>IRR(J118:J119)</f>
        <v>-8.5436112918933826E-2</v>
      </c>
      <c r="N118" s="31">
        <f>(I119-I118)/I118</f>
        <v>-8.5436112918936158E-2</v>
      </c>
      <c r="P118" s="50">
        <f>E118-L118</f>
        <v>4.3379634618759266E-3</v>
      </c>
      <c r="Q118" s="20">
        <f>F118-M118</f>
        <v>1.5025574051178436E-3</v>
      </c>
      <c r="S118" s="13">
        <f>(1+Q118)^(365/(K119-K118))-1</f>
        <v>5.4952622530501927E-3</v>
      </c>
    </row>
    <row r="119" spans="1:19">
      <c r="A119" s="15">
        <v>41375</v>
      </c>
      <c r="B119" s="19">
        <v>209.727</v>
      </c>
      <c r="C119" s="26">
        <f t="shared" si="76"/>
        <v>209.727</v>
      </c>
      <c r="D119" s="15">
        <v>41375</v>
      </c>
      <c r="E119" s="15"/>
      <c r="F119" s="15"/>
      <c r="G119" s="15"/>
      <c r="H119" s="15">
        <v>41375</v>
      </c>
      <c r="I119" s="19">
        <v>209.38300000000001</v>
      </c>
      <c r="J119" s="26">
        <f t="shared" ref="J119" si="121">I119</f>
        <v>209.38300000000001</v>
      </c>
      <c r="K119" s="15">
        <v>41375</v>
      </c>
      <c r="P119" s="50"/>
    </row>
    <row r="120" spans="1:19">
      <c r="A120" s="8">
        <v>41275</v>
      </c>
      <c r="B120" s="7">
        <v>228.94300000000001</v>
      </c>
      <c r="C120" s="26">
        <f t="shared" si="74"/>
        <v>-228.94300000000001</v>
      </c>
      <c r="D120" s="8">
        <v>41275</v>
      </c>
      <c r="E120" s="29">
        <f>XIRR(C120:C121,D120:D121,)</f>
        <v>-0.29428082779049874</v>
      </c>
      <c r="F120" s="31">
        <f>IRR(C120:C121)</f>
        <v>-9.193991517538741E-2</v>
      </c>
      <c r="G120" s="31">
        <f>(B121-B120)/B120</f>
        <v>-9.193991517539303E-2</v>
      </c>
      <c r="H120" s="8">
        <v>41275</v>
      </c>
      <c r="I120" s="19">
        <v>228.94300000000001</v>
      </c>
      <c r="J120" s="26">
        <f t="shared" ref="J120" si="122">-I120</f>
        <v>-228.94300000000001</v>
      </c>
      <c r="K120" s="8">
        <v>41275</v>
      </c>
      <c r="L120" s="30">
        <f>XIRR(J120:J121,K120:K121,)</f>
        <v>-0.29846734032034872</v>
      </c>
      <c r="M120" s="31">
        <f>IRR(J120:J121)</f>
        <v>-9.3433736781637591E-2</v>
      </c>
      <c r="N120" s="31">
        <f>(I121-I120)/I120</f>
        <v>-9.3433736781644419E-2</v>
      </c>
      <c r="P120" s="50">
        <f>E120-L120</f>
        <v>4.1865125298499728E-3</v>
      </c>
      <c r="Q120" s="20">
        <f>F120-M120</f>
        <v>1.4938216062501813E-3</v>
      </c>
      <c r="S120" s="13">
        <f>(1+Q120)^(365/(K121-K120))-1</f>
        <v>5.4090122289176534E-3</v>
      </c>
    </row>
    <row r="121" spans="1:19">
      <c r="A121" s="15">
        <v>41376</v>
      </c>
      <c r="B121" s="19">
        <v>207.89400000000001</v>
      </c>
      <c r="C121" s="26">
        <f t="shared" si="76"/>
        <v>207.89400000000001</v>
      </c>
      <c r="D121" s="15">
        <v>41376</v>
      </c>
      <c r="E121" s="15"/>
      <c r="F121" s="15"/>
      <c r="G121" s="15"/>
      <c r="H121" s="15">
        <v>41376</v>
      </c>
      <c r="I121" s="19">
        <v>207.55199999999999</v>
      </c>
      <c r="J121" s="26">
        <f t="shared" ref="J121" si="123">I121</f>
        <v>207.55199999999999</v>
      </c>
      <c r="K121" s="15">
        <v>41376</v>
      </c>
      <c r="P121" s="50"/>
    </row>
    <row r="122" spans="1:19">
      <c r="A122" s="8">
        <v>41275</v>
      </c>
      <c r="B122" s="7">
        <v>228.94300000000001</v>
      </c>
      <c r="C122" s="26">
        <f t="shared" si="74"/>
        <v>-228.94300000000001</v>
      </c>
      <c r="D122" s="8">
        <v>41275</v>
      </c>
      <c r="E122" s="29">
        <f>XIRR(C122:C123,D122:D123,)</f>
        <v>-0.26560845598578448</v>
      </c>
      <c r="F122" s="31">
        <f>IRR(C122:C123)</f>
        <v>-8.4204365278691864E-2</v>
      </c>
      <c r="G122" s="31">
        <f>(B123-B122)/B122</f>
        <v>-8.4204365278693905E-2</v>
      </c>
      <c r="H122" s="8">
        <v>41275</v>
      </c>
      <c r="I122" s="19">
        <v>228.94300000000001</v>
      </c>
      <c r="J122" s="26">
        <f t="shared" ref="J122" si="124">-I122</f>
        <v>-228.94300000000001</v>
      </c>
      <c r="K122" s="8">
        <v>41275</v>
      </c>
      <c r="L122" s="30">
        <f>XIRR(J122:J123,K122:K123,)</f>
        <v>-0.26996323689818391</v>
      </c>
      <c r="M122" s="31">
        <f>IRR(J122:J123)</f>
        <v>-8.5754969577578083E-2</v>
      </c>
      <c r="N122" s="31">
        <f>(I123-I122)/I122</f>
        <v>-8.5754969577580484E-2</v>
      </c>
      <c r="P122" s="50">
        <f>E122-L122</f>
        <v>4.3547809123994363E-3</v>
      </c>
      <c r="Q122" s="20">
        <f>F122-M122</f>
        <v>1.5506042988862184E-3</v>
      </c>
      <c r="S122" s="13">
        <f>(1+Q122)^(365/(K123-K122))-1</f>
        <v>5.4526215694281621E-3</v>
      </c>
    </row>
    <row r="123" spans="1:19">
      <c r="A123" s="15">
        <v>41379</v>
      </c>
      <c r="B123" s="19">
        <v>209.66499999999999</v>
      </c>
      <c r="C123" s="26">
        <f t="shared" si="76"/>
        <v>209.66499999999999</v>
      </c>
      <c r="D123" s="15">
        <v>41379</v>
      </c>
      <c r="E123" s="15"/>
      <c r="F123" s="15"/>
      <c r="G123" s="15"/>
      <c r="H123" s="15">
        <v>41379</v>
      </c>
      <c r="I123" s="19">
        <v>209.31</v>
      </c>
      <c r="J123" s="26">
        <f t="shared" ref="J123" si="125">I123</f>
        <v>209.31</v>
      </c>
      <c r="K123" s="15">
        <v>41379</v>
      </c>
      <c r="P123" s="50"/>
    </row>
    <row r="124" spans="1:19">
      <c r="A124" s="8">
        <v>41275</v>
      </c>
      <c r="B124" s="7">
        <v>228.94300000000001</v>
      </c>
      <c r="C124" s="26">
        <f t="shared" si="74"/>
        <v>-228.94300000000001</v>
      </c>
      <c r="D124" s="8">
        <v>41275</v>
      </c>
      <c r="E124" s="29">
        <f>XIRR(C124:C125,D124:D125,)</f>
        <v>-0.21533903107047081</v>
      </c>
      <c r="F124" s="31">
        <f>IRR(C124:C125)</f>
        <v>-6.7383584560349014E-2</v>
      </c>
      <c r="G124" s="31">
        <f>(B125-B124)/B124</f>
        <v>-6.7383584560349166E-2</v>
      </c>
      <c r="H124" s="8">
        <v>41275</v>
      </c>
      <c r="I124" s="19">
        <v>228.94300000000001</v>
      </c>
      <c r="J124" s="26">
        <f t="shared" ref="J124" si="126">-I124</f>
        <v>-228.94300000000001</v>
      </c>
      <c r="K124" s="8">
        <v>41275</v>
      </c>
      <c r="L124" s="30">
        <f>XIRR(J124:J125,K124:K125,)</f>
        <v>-0.2199919797480106</v>
      </c>
      <c r="M124" s="31">
        <f>IRR(J124:J125)</f>
        <v>-6.8977867853570241E-2</v>
      </c>
      <c r="N124" s="31">
        <f>(I125-I124)/I124</f>
        <v>-6.8977867853570546E-2</v>
      </c>
      <c r="P124" s="50">
        <f>E124-L124</f>
        <v>4.6529486775397921E-3</v>
      </c>
      <c r="Q124" s="20">
        <f>F124-M124</f>
        <v>1.594283293221227E-3</v>
      </c>
      <c r="S124" s="13">
        <f>(1+Q124)^(365/(K125-K124))-1</f>
        <v>5.5529802603411227E-3</v>
      </c>
    </row>
    <row r="125" spans="1:19">
      <c r="A125" s="15">
        <v>41380</v>
      </c>
      <c r="B125" s="19">
        <v>213.51599999999999</v>
      </c>
      <c r="C125" s="26">
        <f t="shared" si="76"/>
        <v>213.51599999999999</v>
      </c>
      <c r="D125" s="15">
        <v>41380</v>
      </c>
      <c r="E125" s="15"/>
      <c r="F125" s="15"/>
      <c r="G125" s="15"/>
      <c r="H125" s="15">
        <v>41380</v>
      </c>
      <c r="I125" s="19">
        <v>213.15100000000001</v>
      </c>
      <c r="J125" s="26">
        <f t="shared" ref="J125" si="127">I125</f>
        <v>213.15100000000001</v>
      </c>
      <c r="K125" s="15">
        <v>41380</v>
      </c>
      <c r="P125" s="50"/>
    </row>
    <row r="126" spans="1:19">
      <c r="A126" s="8">
        <v>41275</v>
      </c>
      <c r="B126" s="7">
        <v>228.94300000000001</v>
      </c>
      <c r="C126" s="26">
        <f t="shared" si="74"/>
        <v>-228.94300000000001</v>
      </c>
      <c r="D126" s="8">
        <v>41275</v>
      </c>
      <c r="E126" s="29">
        <f>XIRR(C126:C127,D126:D127,)</f>
        <v>-0.20469185486435887</v>
      </c>
      <c r="F126" s="31">
        <f>IRR(C126:C127)</f>
        <v>-6.4347894454077917E-2</v>
      </c>
      <c r="G126" s="31">
        <f>(B127-B126)/B126</f>
        <v>-6.4347894454078083E-2</v>
      </c>
      <c r="H126" s="8">
        <v>41275</v>
      </c>
      <c r="I126" s="19">
        <v>228.94300000000001</v>
      </c>
      <c r="J126" s="26">
        <f t="shared" ref="J126" si="128">-I126</f>
        <v>-228.94300000000001</v>
      </c>
      <c r="K126" s="8">
        <v>41275</v>
      </c>
      <c r="L126" s="30">
        <f>XIRR(J126:J127,K126:K127,)</f>
        <v>-0.20942484065890316</v>
      </c>
      <c r="M126" s="31">
        <f>IRR(J126:J127)</f>
        <v>-6.5968385143900354E-2</v>
      </c>
      <c r="N126" s="31">
        <f>(I127-I126)/I126</f>
        <v>-6.5968385143900479E-2</v>
      </c>
      <c r="P126" s="50">
        <f>E126-L126</f>
        <v>4.7329857945442866E-3</v>
      </c>
      <c r="Q126" s="20">
        <f>F126-M126</f>
        <v>1.6204906898224375E-3</v>
      </c>
      <c r="S126" s="13">
        <f>(1+Q126)^(365/(K127-K126))-1</f>
        <v>5.5910471313880272E-3</v>
      </c>
    </row>
    <row r="127" spans="1:19">
      <c r="A127" s="15">
        <v>41381</v>
      </c>
      <c r="B127" s="19">
        <v>214.21100000000001</v>
      </c>
      <c r="C127" s="26">
        <f t="shared" si="76"/>
        <v>214.21100000000001</v>
      </c>
      <c r="D127" s="15">
        <v>41381</v>
      </c>
      <c r="E127" s="15"/>
      <c r="F127" s="15"/>
      <c r="G127" s="15"/>
      <c r="H127" s="15">
        <v>41381</v>
      </c>
      <c r="I127" s="19">
        <v>213.84</v>
      </c>
      <c r="J127" s="26">
        <f t="shared" ref="J127" si="129">I127</f>
        <v>213.84</v>
      </c>
      <c r="K127" s="15">
        <v>41381</v>
      </c>
      <c r="P127" s="50"/>
    </row>
    <row r="128" spans="1:19">
      <c r="A128" s="8">
        <v>41275</v>
      </c>
      <c r="B128" s="7">
        <v>228.94300000000001</v>
      </c>
      <c r="C128" s="26">
        <f t="shared" si="74"/>
        <v>-228.94300000000001</v>
      </c>
      <c r="D128" s="8">
        <v>41275</v>
      </c>
      <c r="E128" s="29">
        <f>XIRR(C128:C129,D128:D129,)</f>
        <v>-0.16013598777353763</v>
      </c>
      <c r="F128" s="31">
        <f>IRR(C128:C129)</f>
        <v>-4.987267573151398E-2</v>
      </c>
      <c r="G128" s="31">
        <f>(B129-B128)/B128</f>
        <v>-4.987267573151398E-2</v>
      </c>
      <c r="H128" s="8">
        <v>41275</v>
      </c>
      <c r="I128" s="19">
        <v>228.94300000000001</v>
      </c>
      <c r="J128" s="26">
        <f t="shared" ref="J128" si="130">-I128</f>
        <v>-228.94300000000001</v>
      </c>
      <c r="K128" s="8">
        <v>41275</v>
      </c>
      <c r="L128" s="30">
        <f>XIRR(J128:J129,K128:K129,)</f>
        <v>-0.16513032130897048</v>
      </c>
      <c r="M128" s="31">
        <f>IRR(J128:J129)</f>
        <v>-5.1532477516237643E-2</v>
      </c>
      <c r="N128" s="31">
        <f>(I129-I128)/I128</f>
        <v>-5.1532477516237671E-2</v>
      </c>
      <c r="P128" s="50">
        <f>E128-L128</f>
        <v>4.9943335354328544E-3</v>
      </c>
      <c r="Q128" s="20">
        <f>F128-M128</f>
        <v>1.6598017847236635E-3</v>
      </c>
      <c r="S128" s="13">
        <f>(1+Q128)^(365/(K129-K128))-1</f>
        <v>5.6732794516498597E-3</v>
      </c>
    </row>
    <row r="129" spans="1:19">
      <c r="A129" s="15">
        <v>41382</v>
      </c>
      <c r="B129" s="19">
        <v>217.52500000000001</v>
      </c>
      <c r="C129" s="26">
        <f t="shared" si="76"/>
        <v>217.52500000000001</v>
      </c>
      <c r="D129" s="15">
        <v>41382</v>
      </c>
      <c r="E129" s="15"/>
      <c r="F129" s="15"/>
      <c r="G129" s="15"/>
      <c r="H129" s="15">
        <v>41382</v>
      </c>
      <c r="I129" s="19">
        <v>217.14500000000001</v>
      </c>
      <c r="J129" s="26">
        <f t="shared" ref="J129" si="131">I129</f>
        <v>217.14500000000001</v>
      </c>
      <c r="K129" s="15">
        <v>41382</v>
      </c>
      <c r="P129" s="50"/>
    </row>
    <row r="130" spans="1:19">
      <c r="A130" s="8">
        <v>41275</v>
      </c>
      <c r="B130" s="7">
        <v>228.94300000000001</v>
      </c>
      <c r="C130" s="26">
        <f t="shared" si="74"/>
        <v>-228.94300000000001</v>
      </c>
      <c r="D130" s="8">
        <v>41275</v>
      </c>
      <c r="E130" s="29">
        <f>XIRR(C130:C131,D130:D131,)</f>
        <v>-0.12680854834616181</v>
      </c>
      <c r="F130" s="31">
        <f>IRR(C130:C131)</f>
        <v>-4.0398701860288481E-2</v>
      </c>
      <c r="G130" s="31">
        <f>(B131-B130)/B130</f>
        <v>-4.0398701860288468E-2</v>
      </c>
      <c r="H130" s="8">
        <v>41275</v>
      </c>
      <c r="I130" s="19">
        <v>228.94300000000001</v>
      </c>
      <c r="J130" s="26">
        <f t="shared" ref="J130" si="132">-I130</f>
        <v>-228.94300000000001</v>
      </c>
      <c r="K130" s="8">
        <v>41275</v>
      </c>
      <c r="L130" s="30">
        <f>XIRR(J130:J131,K130:K131,)</f>
        <v>-0.13199946098029611</v>
      </c>
      <c r="M130" s="31">
        <f>IRR(J130:J131)</f>
        <v>-4.2137125834814833E-2</v>
      </c>
      <c r="N130" s="31">
        <f>(I131-I130)/I130</f>
        <v>-4.2137125834814861E-2</v>
      </c>
      <c r="P130" s="50">
        <f>E130-L130</f>
        <v>5.1909126341342926E-3</v>
      </c>
      <c r="Q130" s="20">
        <f>F130-M130</f>
        <v>1.7384239745263513E-3</v>
      </c>
      <c r="S130" s="13">
        <f>(1+Q130)^(365/(K131-K130))-1</f>
        <v>5.7278177257242824E-3</v>
      </c>
    </row>
    <row r="131" spans="1:19">
      <c r="A131" s="15">
        <v>41386</v>
      </c>
      <c r="B131" s="19">
        <v>219.69399999999999</v>
      </c>
      <c r="C131" s="26">
        <f t="shared" si="76"/>
        <v>219.69399999999999</v>
      </c>
      <c r="D131" s="15">
        <v>41386</v>
      </c>
      <c r="E131" s="15"/>
      <c r="F131" s="15"/>
      <c r="G131" s="15"/>
      <c r="H131" s="15">
        <v>41386</v>
      </c>
      <c r="I131" s="19">
        <v>219.29599999999999</v>
      </c>
      <c r="J131" s="26">
        <f t="shared" ref="J131" si="133">I131</f>
        <v>219.29599999999999</v>
      </c>
      <c r="K131" s="15">
        <v>41386</v>
      </c>
      <c r="P131" s="50"/>
    </row>
    <row r="132" spans="1:19">
      <c r="A132" s="8">
        <v>41275</v>
      </c>
      <c r="B132" s="7">
        <v>228.94300000000001</v>
      </c>
      <c r="C132" s="26">
        <f t="shared" si="74"/>
        <v>-228.94300000000001</v>
      </c>
      <c r="D132" s="8">
        <v>41275</v>
      </c>
      <c r="E132" s="29">
        <f>XIRR(C132:C133,D132:D133,)</f>
        <v>-0.13607010208070278</v>
      </c>
      <c r="F132" s="31">
        <f>IRR(C132:C133)</f>
        <v>-4.388865350764154E-2</v>
      </c>
      <c r="G132" s="31">
        <f>(B133-B132)/B132</f>
        <v>-4.3888653507641644E-2</v>
      </c>
      <c r="H132" s="8">
        <v>41275</v>
      </c>
      <c r="I132" s="19">
        <v>228.94300000000001</v>
      </c>
      <c r="J132" s="26">
        <f t="shared" ref="J132" si="134">-I132</f>
        <v>-228.94300000000001</v>
      </c>
      <c r="K132" s="8">
        <v>41275</v>
      </c>
      <c r="L132" s="30">
        <f>XIRR(J132:J133,K132:K133,)</f>
        <v>-0.14121720753610131</v>
      </c>
      <c r="M132" s="31">
        <f>IRR(J132:J133)</f>
        <v>-4.5640181180468628E-2</v>
      </c>
      <c r="N132" s="31">
        <f>(I133-I132)/I132</f>
        <v>-4.5640181180468552E-2</v>
      </c>
      <c r="P132" s="50">
        <f>E132-L132</f>
        <v>5.1471054553985374E-3</v>
      </c>
      <c r="Q132" s="20">
        <f>F132-M132</f>
        <v>1.7515276728270884E-3</v>
      </c>
      <c r="S132" s="13">
        <f>(1+Q132)^(365/(K133-K132))-1</f>
        <v>5.7194041501003046E-3</v>
      </c>
    </row>
    <row r="133" spans="1:19">
      <c r="A133" s="15">
        <v>41387</v>
      </c>
      <c r="B133" s="19">
        <v>218.89500000000001</v>
      </c>
      <c r="C133" s="26">
        <f t="shared" si="76"/>
        <v>218.89500000000001</v>
      </c>
      <c r="D133" s="15">
        <v>41387</v>
      </c>
      <c r="E133" s="15"/>
      <c r="F133" s="15"/>
      <c r="G133" s="15"/>
      <c r="H133" s="15">
        <v>41387</v>
      </c>
      <c r="I133" s="19">
        <v>218.494</v>
      </c>
      <c r="J133" s="26">
        <f t="shared" ref="J133" si="135">I133</f>
        <v>218.494</v>
      </c>
      <c r="K133" s="15">
        <v>41387</v>
      </c>
      <c r="P133" s="50"/>
    </row>
    <row r="134" spans="1:19">
      <c r="A134" s="8">
        <v>41275</v>
      </c>
      <c r="B134" s="7">
        <v>228.94300000000001</v>
      </c>
      <c r="C134" s="26">
        <f t="shared" si="74"/>
        <v>-228.94300000000001</v>
      </c>
      <c r="D134" s="8">
        <v>41275</v>
      </c>
      <c r="E134" s="29">
        <f>XIRR(C134:C135,D134:D135,)</f>
        <v>-0.13017439879477025</v>
      </c>
      <c r="F134" s="31">
        <f>IRR(C134:C135)</f>
        <v>-4.2988866224344065E-2</v>
      </c>
      <c r="G134" s="31">
        <f>(B135-B134)/B134</f>
        <v>-4.2988866224344106E-2</v>
      </c>
      <c r="H134" s="8">
        <v>41275</v>
      </c>
      <c r="I134" s="19">
        <v>228.94300000000001</v>
      </c>
      <c r="J134" s="26">
        <f t="shared" ref="J134" si="136">-I134</f>
        <v>-228.94300000000001</v>
      </c>
      <c r="K134" s="8">
        <v>41275</v>
      </c>
      <c r="L134" s="30">
        <f>XIRR(J134:J135,K134:K135,)</f>
        <v>-0.13535513915121553</v>
      </c>
      <c r="M134" s="31">
        <f>IRR(J134:J135)</f>
        <v>-4.4788440790939264E-2</v>
      </c>
      <c r="N134" s="31">
        <f>(I135-I134)/I134</f>
        <v>-4.4788440790939313E-2</v>
      </c>
      <c r="P134" s="50">
        <f>E134-L134</f>
        <v>5.1807403564452792E-3</v>
      </c>
      <c r="Q134" s="20">
        <f>F134-M134</f>
        <v>1.7995745665951995E-3</v>
      </c>
      <c r="S134" s="13">
        <f>(1+Q134)^(365/(K135-K134))-1</f>
        <v>5.7228734682952531E-3</v>
      </c>
    </row>
    <row r="135" spans="1:19">
      <c r="A135" s="15">
        <v>41390</v>
      </c>
      <c r="B135" s="19">
        <v>219.101</v>
      </c>
      <c r="C135" s="26">
        <f t="shared" si="76"/>
        <v>219.101</v>
      </c>
      <c r="D135" s="15">
        <v>41390</v>
      </c>
      <c r="E135" s="15"/>
      <c r="F135" s="15"/>
      <c r="G135" s="15"/>
      <c r="H135" s="15">
        <v>41390</v>
      </c>
      <c r="I135" s="19">
        <v>218.68899999999999</v>
      </c>
      <c r="J135" s="26">
        <f t="shared" ref="J135" si="137">I135</f>
        <v>218.68899999999999</v>
      </c>
      <c r="K135" s="15">
        <v>41390</v>
      </c>
      <c r="P135" s="50"/>
    </row>
    <row r="136" spans="1:19">
      <c r="A136" s="8">
        <v>41275</v>
      </c>
      <c r="B136" s="7">
        <v>228.94300000000001</v>
      </c>
      <c r="C136" s="26">
        <f t="shared" si="74"/>
        <v>-228.94300000000001</v>
      </c>
      <c r="D136" s="8">
        <v>41275</v>
      </c>
      <c r="E136" s="29">
        <f>XIRR(C136:C137,D136:D137,)</f>
        <v>-0.1103653598576784</v>
      </c>
      <c r="F136" s="31">
        <f>IRR(C136:C137)</f>
        <v>-3.7100937788008367E-2</v>
      </c>
      <c r="G136" s="31">
        <f>(B137-B136)/B136</f>
        <v>-3.7100937788008367E-2</v>
      </c>
      <c r="H136" s="8">
        <v>41275</v>
      </c>
      <c r="I136" s="19">
        <v>228.94300000000001</v>
      </c>
      <c r="J136" s="26">
        <f t="shared" ref="J136" si="138">-I136</f>
        <v>-228.94300000000001</v>
      </c>
      <c r="K136" s="8">
        <v>41275</v>
      </c>
      <c r="L136" s="30">
        <f>XIRR(J136:J137,K136:K137,)</f>
        <v>-0.11564744748175146</v>
      </c>
      <c r="M136" s="31">
        <f>IRR(J136:J137)</f>
        <v>-3.8952927147805398E-2</v>
      </c>
      <c r="N136" s="31">
        <f>(I137-I136)/I136</f>
        <v>-3.8952927147805377E-2</v>
      </c>
      <c r="P136" s="50">
        <f>E136-L136</f>
        <v>5.2820876240730619E-3</v>
      </c>
      <c r="Q136" s="20">
        <f>F136-M136</f>
        <v>1.8519893597970308E-3</v>
      </c>
      <c r="S136" s="13">
        <f>(1+Q136)^(365/(K137-K136))-1</f>
        <v>5.7397224787834045E-3</v>
      </c>
    </row>
    <row r="137" spans="1:19">
      <c r="A137" s="15">
        <v>41393</v>
      </c>
      <c r="B137" s="19">
        <v>220.44900000000001</v>
      </c>
      <c r="C137" s="26">
        <f t="shared" si="76"/>
        <v>220.44900000000001</v>
      </c>
      <c r="D137" s="15">
        <v>41393</v>
      </c>
      <c r="E137" s="15"/>
      <c r="F137" s="15"/>
      <c r="G137" s="15"/>
      <c r="H137" s="15">
        <v>41393</v>
      </c>
      <c r="I137" s="19">
        <v>220.02500000000001</v>
      </c>
      <c r="J137" s="26">
        <f t="shared" ref="J137" si="139">I137</f>
        <v>220.02500000000001</v>
      </c>
      <c r="K137" s="15">
        <v>41393</v>
      </c>
      <c r="P137" s="50"/>
    </row>
    <row r="138" spans="1:19">
      <c r="A138" s="8">
        <v>41275</v>
      </c>
      <c r="B138" s="7">
        <v>228.94300000000001</v>
      </c>
      <c r="C138" s="26">
        <f t="shared" ref="C138:C200" si="140">-B138</f>
        <v>-228.94300000000001</v>
      </c>
      <c r="D138" s="8">
        <v>41275</v>
      </c>
      <c r="E138" s="29">
        <f>XIRR(C138:C139,D138:D139,)</f>
        <v>-9.542801082134246E-2</v>
      </c>
      <c r="F138" s="31">
        <f>IRR(C138:C139)</f>
        <v>-3.2169579327605662E-2</v>
      </c>
      <c r="G138" s="31">
        <f>(B139-B138)/B138</f>
        <v>-3.2169579327605599E-2</v>
      </c>
      <c r="H138" s="8">
        <v>41275</v>
      </c>
      <c r="I138" s="19">
        <v>228.94300000000001</v>
      </c>
      <c r="J138" s="26">
        <f t="shared" ref="J138" si="141">-I138</f>
        <v>-228.94300000000001</v>
      </c>
      <c r="K138" s="8">
        <v>41275</v>
      </c>
      <c r="L138" s="30">
        <f>XIRR(J138:J139,K138:K139,)</f>
        <v>-0.1008015412837267</v>
      </c>
      <c r="M138" s="31">
        <f>IRR(J138:J139)</f>
        <v>-3.40477760840035E-2</v>
      </c>
      <c r="N138" s="31">
        <f>(I139-I138)/I138</f>
        <v>-3.4047776084003507E-2</v>
      </c>
      <c r="P138" s="50">
        <f>E138-L138</f>
        <v>5.3735304623842434E-3</v>
      </c>
      <c r="Q138" s="20">
        <f>F138-M138</f>
        <v>1.8781967563978388E-3</v>
      </c>
      <c r="S138" s="13">
        <f>(1+Q138)^(365/(K139-K138))-1</f>
        <v>5.7720467884954108E-3</v>
      </c>
    </row>
    <row r="139" spans="1:19">
      <c r="A139" s="15">
        <v>41394</v>
      </c>
      <c r="B139" s="19">
        <v>221.578</v>
      </c>
      <c r="C139" s="26">
        <f t="shared" ref="C139:C201" si="142">B139</f>
        <v>221.578</v>
      </c>
      <c r="D139" s="15">
        <v>41394</v>
      </c>
      <c r="E139" s="15"/>
      <c r="F139" s="15"/>
      <c r="G139" s="15"/>
      <c r="H139" s="15">
        <v>41394</v>
      </c>
      <c r="I139" s="19">
        <v>221.148</v>
      </c>
      <c r="J139" s="26">
        <f t="shared" ref="J139" si="143">I139</f>
        <v>221.148</v>
      </c>
      <c r="K139" s="15">
        <v>41394</v>
      </c>
      <c r="P139" s="50"/>
    </row>
    <row r="140" spans="1:19">
      <c r="A140" s="8">
        <v>41275</v>
      </c>
      <c r="B140" s="7">
        <v>228.94300000000001</v>
      </c>
      <c r="C140" s="26">
        <f t="shared" si="140"/>
        <v>-228.94300000000001</v>
      </c>
      <c r="D140" s="8">
        <v>41275</v>
      </c>
      <c r="E140" s="29">
        <f>XIRR(C140:C141,D140:D141,)</f>
        <v>-6.4817556738853449E-2</v>
      </c>
      <c r="F140" s="31">
        <f>IRR(C140:C141)</f>
        <v>-2.197053414880553E-2</v>
      </c>
      <c r="G140" s="31">
        <f>(B141-B140)/B140</f>
        <v>-2.1970534150421724E-2</v>
      </c>
      <c r="H140" s="8">
        <v>41275</v>
      </c>
      <c r="I140" s="19">
        <v>228.94300000000001</v>
      </c>
      <c r="J140" s="26">
        <f t="shared" ref="J140" si="144">-I140</f>
        <v>-228.94300000000001</v>
      </c>
      <c r="K140" s="8">
        <v>41275</v>
      </c>
      <c r="L140" s="30">
        <f>XIRR(J140:J141,K140:K141,)</f>
        <v>-7.0362541079521182E-2</v>
      </c>
      <c r="M140" s="31">
        <f>IRR(J140:J141)</f>
        <v>-2.3896777798557117E-2</v>
      </c>
      <c r="N140" s="31">
        <f>(I141-I140)/I140</f>
        <v>-2.3896777800587934E-2</v>
      </c>
      <c r="P140" s="50">
        <f>E140-L140</f>
        <v>5.5449843406677329E-3</v>
      </c>
      <c r="Q140" s="20">
        <f>F140-M140</f>
        <v>1.926243649751587E-3</v>
      </c>
      <c r="S140" s="13">
        <f>(1+Q140)^(365/(K141-K140))-1</f>
        <v>5.821862126591526E-3</v>
      </c>
    </row>
    <row r="141" spans="1:19">
      <c r="A141" s="15">
        <v>41396</v>
      </c>
      <c r="B141" s="19">
        <v>223.91300000000001</v>
      </c>
      <c r="C141" s="26">
        <f t="shared" si="142"/>
        <v>223.91300000000001</v>
      </c>
      <c r="D141" s="15">
        <v>41396</v>
      </c>
      <c r="E141" s="15"/>
      <c r="F141" s="15"/>
      <c r="G141" s="15"/>
      <c r="H141" s="15">
        <v>41396</v>
      </c>
      <c r="I141" s="19">
        <v>223.47200000000001</v>
      </c>
      <c r="J141" s="26">
        <f t="shared" ref="J141" si="145">I141</f>
        <v>223.47200000000001</v>
      </c>
      <c r="K141" s="15">
        <v>41396</v>
      </c>
      <c r="P141" s="50"/>
    </row>
    <row r="142" spans="1:19">
      <c r="A142" s="8">
        <v>41275</v>
      </c>
      <c r="B142" s="7">
        <v>228.94300000000001</v>
      </c>
      <c r="C142" s="26">
        <f t="shared" si="140"/>
        <v>-228.94300000000001</v>
      </c>
      <c r="D142" s="8">
        <v>41275</v>
      </c>
      <c r="E142" s="29">
        <f>XIRR(C142:C143,D142:D143,)</f>
        <v>-9.7448593378067022E-2</v>
      </c>
      <c r="F142" s="31">
        <f>IRR(C142:C143)</f>
        <v>-3.3689608330457838E-2</v>
      </c>
      <c r="G142" s="31">
        <f>(B143-B142)/B142</f>
        <v>-3.3689608330457893E-2</v>
      </c>
      <c r="H142" s="8">
        <v>41275</v>
      </c>
      <c r="I142" s="19">
        <v>228.94300000000001</v>
      </c>
      <c r="J142" s="26">
        <f t="shared" ref="J142" si="146">-I142</f>
        <v>-228.94300000000001</v>
      </c>
      <c r="K142" s="8">
        <v>41275</v>
      </c>
      <c r="L142" s="30">
        <f>XIRR(J142:J143,K142:K143,)</f>
        <v>-0.10279630012810229</v>
      </c>
      <c r="M142" s="31">
        <f>IRR(J142:J143)</f>
        <v>-3.5607116181757152E-2</v>
      </c>
      <c r="N142" s="31">
        <f>(I143-I142)/I142</f>
        <v>-3.5607116181757097E-2</v>
      </c>
      <c r="P142" s="50">
        <f>E142-L142</f>
        <v>5.3477067500352637E-3</v>
      </c>
      <c r="Q142" s="20">
        <f>F142-M142</f>
        <v>1.9175078512993146E-3</v>
      </c>
      <c r="S142" s="13">
        <f>(1+Q142)^(365/(K143-K142))-1</f>
        <v>5.7477685088771491E-3</v>
      </c>
    </row>
    <row r="143" spans="1:19">
      <c r="A143" s="15">
        <v>41397</v>
      </c>
      <c r="B143" s="19">
        <v>221.23</v>
      </c>
      <c r="C143" s="26">
        <f t="shared" si="142"/>
        <v>221.23</v>
      </c>
      <c r="D143" s="15">
        <v>41397</v>
      </c>
      <c r="E143" s="15"/>
      <c r="F143" s="15"/>
      <c r="G143" s="15"/>
      <c r="H143" s="15">
        <v>41397</v>
      </c>
      <c r="I143" s="19">
        <v>220.791</v>
      </c>
      <c r="J143" s="26">
        <f t="shared" ref="J143" si="147">I143</f>
        <v>220.791</v>
      </c>
      <c r="K143" s="15">
        <v>41397</v>
      </c>
      <c r="P143" s="50"/>
    </row>
    <row r="144" spans="1:19">
      <c r="A144" s="8">
        <v>41275</v>
      </c>
      <c r="B144" s="7">
        <v>228.94300000000001</v>
      </c>
      <c r="C144" s="26">
        <f t="shared" si="140"/>
        <v>-228.94300000000001</v>
      </c>
      <c r="D144" s="8">
        <v>41275</v>
      </c>
      <c r="E144" s="29">
        <f>XIRR(C144:C145,D144:D145,)</f>
        <v>-8.0952450633049025E-2</v>
      </c>
      <c r="F144" s="31">
        <f>IRR(C144:C145)</f>
        <v>-2.8496175900585816E-2</v>
      </c>
      <c r="G144" s="31">
        <f>(B145-B144)/B144</f>
        <v>-2.8496175904045989E-2</v>
      </c>
      <c r="H144" s="8">
        <v>41275</v>
      </c>
      <c r="I144" s="19">
        <v>228.94300000000001</v>
      </c>
      <c r="J144" s="26">
        <f t="shared" ref="J144" si="148">-I144</f>
        <v>-228.94300000000001</v>
      </c>
      <c r="K144" s="8">
        <v>41275</v>
      </c>
      <c r="L144" s="30">
        <f>XIRR(J144:J145,K144:K145,)</f>
        <v>-8.6383447051048279E-2</v>
      </c>
      <c r="M144" s="31">
        <f>IRR(J144:J145)</f>
        <v>-3.0466098548547097E-2</v>
      </c>
      <c r="N144" s="31">
        <f>(I145-I144)/I144</f>
        <v>-3.0466098548547114E-2</v>
      </c>
      <c r="P144" s="50">
        <f>E144-L144</f>
        <v>5.4309964179992537E-3</v>
      </c>
      <c r="Q144" s="20">
        <f>F144-M144</f>
        <v>1.9699226479612808E-3</v>
      </c>
      <c r="S144" s="13">
        <f>(1+Q144)^(365/(K145-K144))-1</f>
        <v>5.7630587879173856E-3</v>
      </c>
    </row>
    <row r="145" spans="1:19">
      <c r="A145" s="15">
        <v>41400</v>
      </c>
      <c r="B145" s="19">
        <v>222.41900000000001</v>
      </c>
      <c r="C145" s="26">
        <f t="shared" si="142"/>
        <v>222.41900000000001</v>
      </c>
      <c r="D145" s="15">
        <v>41400</v>
      </c>
      <c r="E145" s="15"/>
      <c r="F145" s="15"/>
      <c r="G145" s="15"/>
      <c r="H145" s="15">
        <v>41400</v>
      </c>
      <c r="I145" s="19">
        <v>221.96799999999999</v>
      </c>
      <c r="J145" s="26">
        <f t="shared" ref="J145" si="149">I145</f>
        <v>221.96799999999999</v>
      </c>
      <c r="K145" s="15">
        <v>41400</v>
      </c>
      <c r="P145" s="50"/>
    </row>
    <row r="146" spans="1:19">
      <c r="A146" s="8">
        <v>41275</v>
      </c>
      <c r="B146" s="7">
        <v>228.94300000000001</v>
      </c>
      <c r="C146" s="26">
        <f t="shared" si="140"/>
        <v>-228.94300000000001</v>
      </c>
      <c r="D146" s="8">
        <v>41275</v>
      </c>
      <c r="E146" s="29">
        <f>XIRR(C146:C147,D146:D147,)</f>
        <v>-4.685516059398652E-2</v>
      </c>
      <c r="F146" s="31">
        <f>IRR(C146:C147)</f>
        <v>-1.6558706751499914E-2</v>
      </c>
      <c r="G146" s="31">
        <f>(B147-B146)/B146</f>
        <v>-1.6558706752335842E-2</v>
      </c>
      <c r="H146" s="8">
        <v>41275</v>
      </c>
      <c r="I146" s="19">
        <v>228.94300000000001</v>
      </c>
      <c r="J146" s="26">
        <f t="shared" ref="J146" si="150">-I146</f>
        <v>-228.94300000000001</v>
      </c>
      <c r="K146" s="8">
        <v>41275</v>
      </c>
      <c r="L146" s="30">
        <f>XIRR(J146:J147,K146:K147,)</f>
        <v>-5.2477487921714791E-2</v>
      </c>
      <c r="M146" s="31">
        <f>IRR(J146:J147)</f>
        <v>-1.8581044188965841E-2</v>
      </c>
      <c r="N146" s="31">
        <f>(I147-I146)/I146</f>
        <v>-1.8581044190038649E-2</v>
      </c>
      <c r="P146" s="50">
        <f>E146-L146</f>
        <v>5.6223273277282715E-3</v>
      </c>
      <c r="Q146" s="20">
        <f>F146-M146</f>
        <v>2.0223374374659271E-3</v>
      </c>
      <c r="S146" s="13">
        <f>(1+Q146)^(365/(K147-K146))-1</f>
        <v>5.8232499938100091E-3</v>
      </c>
    </row>
    <row r="147" spans="1:19">
      <c r="A147" s="15">
        <v>41402</v>
      </c>
      <c r="B147" s="19">
        <v>225.15199999999999</v>
      </c>
      <c r="C147" s="26">
        <f t="shared" si="142"/>
        <v>225.15199999999999</v>
      </c>
      <c r="D147" s="15">
        <v>41402</v>
      </c>
      <c r="E147" s="15"/>
      <c r="F147" s="15"/>
      <c r="G147" s="15"/>
      <c r="H147" s="15">
        <v>41402</v>
      </c>
      <c r="I147" s="19">
        <v>224.68899999999999</v>
      </c>
      <c r="J147" s="26">
        <f t="shared" ref="J147" si="151">I147</f>
        <v>224.68899999999999</v>
      </c>
      <c r="K147" s="15">
        <v>41402</v>
      </c>
      <c r="P147" s="50"/>
    </row>
    <row r="148" spans="1:19">
      <c r="A148" s="8">
        <v>41275</v>
      </c>
      <c r="B148" s="7">
        <v>228.94300000000001</v>
      </c>
      <c r="C148" s="26">
        <f t="shared" si="140"/>
        <v>-228.94300000000001</v>
      </c>
      <c r="D148" s="8">
        <v>41275</v>
      </c>
      <c r="E148" s="29">
        <f>XIRR(C148:C149,D148:D149,)</f>
        <v>-4.8537203669548029E-2</v>
      </c>
      <c r="F148" s="31">
        <f>IRR(C148:C149)</f>
        <v>-1.7296881755678395E-2</v>
      </c>
      <c r="G148" s="31">
        <f>(B149-B148)/B148</f>
        <v>-1.7296881756594471E-2</v>
      </c>
      <c r="H148" s="8">
        <v>41275</v>
      </c>
      <c r="I148" s="19">
        <v>228.94300000000001</v>
      </c>
      <c r="J148" s="26">
        <f t="shared" ref="J148" si="152">-I148</f>
        <v>-228.94300000000001</v>
      </c>
      <c r="K148" s="8">
        <v>41275</v>
      </c>
      <c r="L148" s="30">
        <f>XIRR(J148:J149,K148:K149,)</f>
        <v>-5.4158118367195127E-2</v>
      </c>
      <c r="M148" s="31">
        <f>IRR(J148:J149)</f>
        <v>-1.9336690790854805E-2</v>
      </c>
      <c r="N148" s="31">
        <f>(I149-I148)/I148</f>
        <v>-1.9336690792031295E-2</v>
      </c>
      <c r="P148" s="50">
        <f>E148-L148</f>
        <v>5.6209146976470975E-3</v>
      </c>
      <c r="Q148" s="20">
        <f>F148-M148</f>
        <v>2.0398090351764105E-3</v>
      </c>
      <c r="S148" s="13">
        <f>(1+Q148)^(365/(K149-K148))-1</f>
        <v>5.8276335585498718E-3</v>
      </c>
    </row>
    <row r="149" spans="1:19">
      <c r="A149" s="15">
        <v>41403</v>
      </c>
      <c r="B149" s="19">
        <v>224.983</v>
      </c>
      <c r="C149" s="26">
        <f t="shared" si="142"/>
        <v>224.983</v>
      </c>
      <c r="D149" s="15">
        <v>41403</v>
      </c>
      <c r="E149" s="15"/>
      <c r="F149" s="15"/>
      <c r="G149" s="15"/>
      <c r="H149" s="15">
        <v>41403</v>
      </c>
      <c r="I149" s="19">
        <v>224.51599999999999</v>
      </c>
      <c r="J149" s="26">
        <f t="shared" ref="J149" si="153">I149</f>
        <v>224.51599999999999</v>
      </c>
      <c r="K149" s="15">
        <v>41403</v>
      </c>
      <c r="P149" s="50"/>
    </row>
    <row r="150" spans="1:19">
      <c r="A150" s="8">
        <v>41275</v>
      </c>
      <c r="B150" s="7">
        <v>228.94300000000001</v>
      </c>
      <c r="C150" s="26">
        <f t="shared" si="140"/>
        <v>-228.94300000000001</v>
      </c>
      <c r="D150" s="8">
        <v>41275</v>
      </c>
      <c r="E150" s="29">
        <f>XIRR(C150:C151,D150:D151,)</f>
        <v>-2.7375891804695126E-2</v>
      </c>
      <c r="F150" s="31">
        <f>IRR(C150:C151)</f>
        <v>-9.7622552334845659E-3</v>
      </c>
      <c r="G150" s="31">
        <f>(B151-B150)/B150</f>
        <v>-9.762255233835556E-3</v>
      </c>
      <c r="H150" s="8">
        <v>41275</v>
      </c>
      <c r="I150" s="19">
        <v>228.94300000000001</v>
      </c>
      <c r="J150" s="26">
        <f t="shared" ref="J150" si="154">-I150</f>
        <v>-228.94300000000001</v>
      </c>
      <c r="K150" s="8">
        <v>41275</v>
      </c>
      <c r="L150" s="30">
        <f>XIRR(J150:J151,K150:K151,)</f>
        <v>-3.3118757605552662E-2</v>
      </c>
      <c r="M150" s="31">
        <f>IRR(J150:J151)</f>
        <v>-1.1832639564847224E-2</v>
      </c>
      <c r="N150" s="31">
        <f>(I151-I150)/I150</f>
        <v>-1.1832639565306662E-2</v>
      </c>
      <c r="P150" s="50">
        <f>E150-L150</f>
        <v>5.7428658008575363E-3</v>
      </c>
      <c r="Q150" s="20">
        <f>F150-M150</f>
        <v>2.0703843313626576E-3</v>
      </c>
      <c r="S150" s="13">
        <f>(1+Q150)^(365/(K151-K150))-1</f>
        <v>5.8691647794122392E-3</v>
      </c>
    </row>
    <row r="151" spans="1:19">
      <c r="A151" s="15">
        <v>41404</v>
      </c>
      <c r="B151" s="19">
        <v>226.708</v>
      </c>
      <c r="C151" s="26">
        <f t="shared" si="142"/>
        <v>226.708</v>
      </c>
      <c r="D151" s="15">
        <v>41404</v>
      </c>
      <c r="E151" s="15"/>
      <c r="F151" s="15"/>
      <c r="G151" s="15"/>
      <c r="H151" s="15">
        <v>41404</v>
      </c>
      <c r="I151" s="19">
        <v>226.23400000000001</v>
      </c>
      <c r="J151" s="26">
        <f t="shared" ref="J151" si="155">I151</f>
        <v>226.23400000000001</v>
      </c>
      <c r="K151" s="15">
        <v>41404</v>
      </c>
      <c r="P151" s="50"/>
    </row>
    <row r="152" spans="1:19">
      <c r="A152" s="8">
        <v>41275</v>
      </c>
      <c r="B152" s="7">
        <v>228.94300000000001</v>
      </c>
      <c r="C152" s="26">
        <f t="shared" si="140"/>
        <v>-228.94300000000001</v>
      </c>
      <c r="D152" s="8">
        <v>41275</v>
      </c>
      <c r="E152" s="29">
        <f>XIRR(C152:C153,D152:D153,)</f>
        <v>-7.3105606436729448E-2</v>
      </c>
      <c r="F152" s="31">
        <f>IRR(C152:C153)</f>
        <v>-2.7080976484655187E-2</v>
      </c>
      <c r="G152" s="31">
        <f>(B153-B152)/B152</f>
        <v>-2.7080976487597424E-2</v>
      </c>
      <c r="H152" s="8">
        <v>41275</v>
      </c>
      <c r="I152" s="19">
        <v>228.94300000000001</v>
      </c>
      <c r="J152" s="26">
        <f t="shared" ref="J152" si="156">-I152</f>
        <v>-228.94300000000001</v>
      </c>
      <c r="K152" s="8">
        <v>41275</v>
      </c>
      <c r="L152" s="30">
        <f>XIRR(J152:J153,K152:K153,)</f>
        <v>-7.8560933470726013E-2</v>
      </c>
      <c r="M152" s="31">
        <f>IRR(J152:J153)</f>
        <v>-2.9155728714772341E-2</v>
      </c>
      <c r="N152" s="31">
        <f>(I153-I152)/I152</f>
        <v>-2.9155728718502034E-2</v>
      </c>
      <c r="P152" s="50">
        <f>E152-L152</f>
        <v>5.4553270339965654E-3</v>
      </c>
      <c r="Q152" s="20">
        <f>F152-M152</f>
        <v>2.0747522301171537E-3</v>
      </c>
      <c r="S152" s="13">
        <f>(1+Q152)^(365/(K153-K152))-1</f>
        <v>5.7475150087928917E-3</v>
      </c>
    </row>
    <row r="153" spans="1:19">
      <c r="A153" s="15">
        <v>41407</v>
      </c>
      <c r="B153" s="19">
        <v>222.74299999999999</v>
      </c>
      <c r="C153" s="26">
        <f t="shared" si="142"/>
        <v>222.74299999999999</v>
      </c>
      <c r="D153" s="15">
        <v>41407</v>
      </c>
      <c r="E153" s="15"/>
      <c r="F153" s="15"/>
      <c r="G153" s="15"/>
      <c r="H153" s="15">
        <v>41407</v>
      </c>
      <c r="I153" s="19">
        <v>222.268</v>
      </c>
      <c r="J153" s="26">
        <f t="shared" ref="J153" si="157">I153</f>
        <v>222.268</v>
      </c>
      <c r="K153" s="15">
        <v>41407</v>
      </c>
      <c r="P153" s="50"/>
    </row>
    <row r="154" spans="1:19">
      <c r="A154" s="8">
        <v>41275</v>
      </c>
      <c r="B154" s="7">
        <v>228.94300000000001</v>
      </c>
      <c r="C154" s="26">
        <f t="shared" si="140"/>
        <v>-228.94300000000001</v>
      </c>
      <c r="D154" s="8">
        <v>41275</v>
      </c>
      <c r="E154" s="29">
        <f>XIRR(C154:C155,D154:D155,)</f>
        <v>-6.0494557023048415E-2</v>
      </c>
      <c r="F154" s="31">
        <f>IRR(C154:C155)</f>
        <v>-2.2481578382421756E-2</v>
      </c>
      <c r="G154" s="31">
        <f>(B155-B154)/B154</f>
        <v>-2.2481578384139368E-2</v>
      </c>
      <c r="H154" s="8">
        <v>41275</v>
      </c>
      <c r="I154" s="19">
        <v>228.94300000000001</v>
      </c>
      <c r="J154" s="26">
        <f t="shared" ref="J154" si="158">-I154</f>
        <v>-228.94300000000001</v>
      </c>
      <c r="K154" s="8">
        <v>41275</v>
      </c>
      <c r="L154" s="30">
        <f>XIRR(J154:J155,K154:K155,)</f>
        <v>-6.60257488489151E-2</v>
      </c>
      <c r="M154" s="31">
        <f>IRR(J154:J155)</f>
        <v>-2.45825380094436E-2</v>
      </c>
      <c r="N154" s="31">
        <f>(I155-I154)/I154</f>
        <v>-2.4582538011644881E-2</v>
      </c>
      <c r="P154" s="50">
        <f>E154-L154</f>
        <v>5.5311918258666853E-3</v>
      </c>
      <c r="Q154" s="20">
        <f>F154-M154</f>
        <v>2.1009596270218436E-3</v>
      </c>
      <c r="S154" s="13">
        <f>(1+Q154)^(365/(K155-K154))-1</f>
        <v>5.7763622925159908E-3</v>
      </c>
    </row>
    <row r="155" spans="1:19">
      <c r="A155" s="15">
        <v>41408</v>
      </c>
      <c r="B155" s="19">
        <v>223.79599999999999</v>
      </c>
      <c r="C155" s="26">
        <f t="shared" si="142"/>
        <v>223.79599999999999</v>
      </c>
      <c r="D155" s="15">
        <v>41408</v>
      </c>
      <c r="E155" s="15"/>
      <c r="F155" s="15"/>
      <c r="G155" s="15"/>
      <c r="H155" s="15">
        <v>41408</v>
      </c>
      <c r="I155" s="19">
        <v>223.315</v>
      </c>
      <c r="J155" s="26">
        <f t="shared" ref="J155" si="159">I155</f>
        <v>223.315</v>
      </c>
      <c r="K155" s="15">
        <v>41408</v>
      </c>
      <c r="P155" s="50"/>
    </row>
    <row r="156" spans="1:19">
      <c r="A156" s="8">
        <v>41275</v>
      </c>
      <c r="B156" s="7">
        <v>228.94300000000001</v>
      </c>
      <c r="C156" s="26">
        <f t="shared" si="140"/>
        <v>-228.94300000000001</v>
      </c>
      <c r="D156" s="8">
        <v>41275</v>
      </c>
      <c r="E156" s="29">
        <f>XIRR(C156:C157,D156:D157,)</f>
        <v>3.643210232257843E-2</v>
      </c>
      <c r="F156" s="31">
        <f>IRR(C156:C157)</f>
        <v>1.3422554959106428E-2</v>
      </c>
      <c r="G156" s="31">
        <f>(B157-B156)/B156</f>
        <v>1.3422554959094529E-2</v>
      </c>
      <c r="H156" s="8">
        <v>41275</v>
      </c>
      <c r="I156" s="19">
        <v>228.94300000000001</v>
      </c>
      <c r="J156" s="26">
        <f t="shared" ref="J156" si="160">-I156</f>
        <v>-228.94300000000001</v>
      </c>
      <c r="K156" s="8">
        <v>41275</v>
      </c>
      <c r="L156" s="30">
        <f>XIRR(J156:J157,K156:K157,)</f>
        <v>3.0341055989265443E-2</v>
      </c>
      <c r="M156" s="31">
        <f>IRR(J156:J157)</f>
        <v>1.1199294147468597E-2</v>
      </c>
      <c r="N156" s="31">
        <f>(I157-I156)/I156</f>
        <v>1.1199294147451518E-2</v>
      </c>
      <c r="P156" s="50">
        <f>E156-L156</f>
        <v>6.0910463333129876E-3</v>
      </c>
      <c r="Q156" s="20">
        <f>F156-M156</f>
        <v>2.2232608116378311E-3</v>
      </c>
      <c r="S156" s="13">
        <f>(1+Q156)^(365/(K157-K156))-1</f>
        <v>5.9780140047347441E-3</v>
      </c>
    </row>
    <row r="157" spans="1:19">
      <c r="A157" s="15">
        <v>41411</v>
      </c>
      <c r="B157" s="19">
        <v>232.01599999999999</v>
      </c>
      <c r="C157" s="26">
        <f t="shared" si="142"/>
        <v>232.01599999999999</v>
      </c>
      <c r="D157" s="15">
        <v>41411</v>
      </c>
      <c r="E157" s="15"/>
      <c r="F157" s="15"/>
      <c r="G157" s="15"/>
      <c r="H157" s="15">
        <v>41411</v>
      </c>
      <c r="I157" s="19">
        <v>231.50700000000001</v>
      </c>
      <c r="J157" s="26">
        <f t="shared" ref="J157" si="161">I157</f>
        <v>231.50700000000001</v>
      </c>
      <c r="K157" s="15">
        <v>41411</v>
      </c>
      <c r="P157" s="50"/>
    </row>
    <row r="158" spans="1:19">
      <c r="A158" s="8">
        <v>41275</v>
      </c>
      <c r="B158" s="7">
        <v>228.94300000000001</v>
      </c>
      <c r="C158" s="26">
        <f t="shared" si="140"/>
        <v>-228.94300000000001</v>
      </c>
      <c r="D158" s="8">
        <v>41275</v>
      </c>
      <c r="E158" s="29">
        <f>XIRR(C158:C159,D158:D159,)</f>
        <v>1.7887559533119202E-2</v>
      </c>
      <c r="F158" s="31">
        <f>IRR(C158:C159)</f>
        <v>6.7746120213667133E-3</v>
      </c>
      <c r="G158" s="31">
        <f>(B159-B158)/B158</f>
        <v>6.7746120213327665E-3</v>
      </c>
      <c r="H158" s="8">
        <v>41275</v>
      </c>
      <c r="I158" s="19">
        <v>228.94300000000001</v>
      </c>
      <c r="J158" s="26">
        <f t="shared" ref="J158" si="162">-I158</f>
        <v>-228.94300000000001</v>
      </c>
      <c r="K158" s="8">
        <v>41275</v>
      </c>
      <c r="L158" s="30">
        <f>XIRR(J158:J159,K158:K159,)</f>
        <v>1.190321743488312E-2</v>
      </c>
      <c r="M158" s="31">
        <f>IRR(J158:J159)</f>
        <v>4.5164080142695399E-3</v>
      </c>
      <c r="N158" s="31">
        <f>(I159-I158)/I158</f>
        <v>4.5164080142218446E-3</v>
      </c>
      <c r="P158" s="50">
        <f>E158-L158</f>
        <v>5.9843420982360826E-3</v>
      </c>
      <c r="Q158" s="20">
        <f>F158-M158</f>
        <v>2.2582040070971733E-3</v>
      </c>
      <c r="S158" s="13">
        <f>(1+Q158)^(365/(K159-K158))-1</f>
        <v>5.9407073984341086E-3</v>
      </c>
    </row>
    <row r="159" spans="1:19">
      <c r="A159" s="15">
        <v>41414</v>
      </c>
      <c r="B159" s="19">
        <v>230.494</v>
      </c>
      <c r="C159" s="26">
        <f t="shared" si="142"/>
        <v>230.494</v>
      </c>
      <c r="D159" s="15">
        <v>41414</v>
      </c>
      <c r="E159" s="15"/>
      <c r="F159" s="15"/>
      <c r="G159" s="15"/>
      <c r="H159" s="15">
        <v>41414</v>
      </c>
      <c r="I159" s="19">
        <v>229.977</v>
      </c>
      <c r="J159" s="26">
        <f t="shared" ref="J159" si="163">I159</f>
        <v>229.977</v>
      </c>
      <c r="K159" s="15">
        <v>41414</v>
      </c>
      <c r="P159" s="50"/>
    </row>
    <row r="160" spans="1:19">
      <c r="A160" s="8">
        <v>41275</v>
      </c>
      <c r="B160" s="7">
        <v>228.94300000000001</v>
      </c>
      <c r="C160" s="26">
        <f t="shared" si="140"/>
        <v>-228.94300000000001</v>
      </c>
      <c r="D160" s="8">
        <v>41275</v>
      </c>
      <c r="E160" s="29">
        <f>XIRR(C160:C161,D160:D161,)</f>
        <v>-2.1196797490119938E-2</v>
      </c>
      <c r="F160" s="31">
        <f>IRR(C160:C161)</f>
        <v>-8.2422262306962001E-3</v>
      </c>
      <c r="G160" s="31">
        <f>(B161-B160)/B160</f>
        <v>-8.2422262309832586E-3</v>
      </c>
      <c r="H160" s="8">
        <v>41275</v>
      </c>
      <c r="I160" s="19">
        <v>228.94300000000001</v>
      </c>
      <c r="J160" s="26">
        <f t="shared" ref="J160" si="164">-I160</f>
        <v>-228.94300000000001</v>
      </c>
      <c r="K160" s="8">
        <v>41275</v>
      </c>
      <c r="L160" s="30">
        <f>XIRR(J160:J161,K160:K161,)</f>
        <v>-2.6911237835884092E-2</v>
      </c>
      <c r="M160" s="31">
        <f>IRR(J160:J161)</f>
        <v>-1.0482958639974721E-2</v>
      </c>
      <c r="N160" s="31">
        <f>(I161-I160)/I160</f>
        <v>-1.0482958640360288E-2</v>
      </c>
      <c r="P160" s="50">
        <f>E160-L160</f>
        <v>5.7144403457641546E-3</v>
      </c>
      <c r="Q160" s="20">
        <f>F160-M160</f>
        <v>2.2407324092785213E-3</v>
      </c>
      <c r="S160" s="13">
        <f>(1+Q160)^(365/(K161-K160))-1</f>
        <v>5.8108061622612617E-3</v>
      </c>
    </row>
    <row r="161" spans="1:19">
      <c r="A161" s="15">
        <v>41416</v>
      </c>
      <c r="B161" s="19">
        <v>227.05600000000001</v>
      </c>
      <c r="C161" s="26">
        <f t="shared" si="142"/>
        <v>227.05600000000001</v>
      </c>
      <c r="D161" s="15">
        <v>41416</v>
      </c>
      <c r="E161" s="15"/>
      <c r="F161" s="15"/>
      <c r="G161" s="15"/>
      <c r="H161" s="15">
        <v>41416</v>
      </c>
      <c r="I161" s="19">
        <v>226.54300000000001</v>
      </c>
      <c r="J161" s="26">
        <f t="shared" ref="J161" si="165">I161</f>
        <v>226.54300000000001</v>
      </c>
      <c r="K161" s="15">
        <v>41416</v>
      </c>
      <c r="P161" s="50"/>
    </row>
    <row r="162" spans="1:19">
      <c r="A162" s="8">
        <v>41275</v>
      </c>
      <c r="B162" s="7">
        <v>228.94300000000001</v>
      </c>
      <c r="C162" s="26">
        <f t="shared" si="140"/>
        <v>-228.94300000000001</v>
      </c>
      <c r="D162" s="8">
        <v>41275</v>
      </c>
      <c r="E162" s="29">
        <f>XIRR(C162:C163,D162:D163,)</f>
        <v>-8.9079210162162789E-2</v>
      </c>
      <c r="F162" s="31">
        <f>IRR(C162:C163)</f>
        <v>-3.5646427276658441E-2</v>
      </c>
      <c r="G162" s="31">
        <f>(B163-B162)/B162</f>
        <v>-3.5646427276658385E-2</v>
      </c>
      <c r="H162" s="8">
        <v>41275</v>
      </c>
      <c r="I162" s="19">
        <v>228.94300000000001</v>
      </c>
      <c r="J162" s="26">
        <f t="shared" ref="J162" si="166">-I162</f>
        <v>-228.94300000000001</v>
      </c>
      <c r="K162" s="8">
        <v>41275</v>
      </c>
      <c r="L162" s="30">
        <f>XIRR(J162:J163,K162:K163,)</f>
        <v>-9.4382986426353455E-2</v>
      </c>
      <c r="M162" s="31">
        <f>IRR(J162:J163)</f>
        <v>-3.7834744892833644E-2</v>
      </c>
      <c r="N162" s="31">
        <f>(I163-I162)/I162</f>
        <v>-3.7834744892833609E-2</v>
      </c>
      <c r="P162" s="50">
        <f>E162-L162</f>
        <v>5.3037762641906655E-3</v>
      </c>
      <c r="Q162" s="20">
        <f>F162-M162</f>
        <v>2.1883176161752033E-3</v>
      </c>
      <c r="S162" s="13">
        <f>(1+Q162)^(365/(K163-K162))-1</f>
        <v>5.6345701557298788E-3</v>
      </c>
    </row>
    <row r="163" spans="1:19">
      <c r="A163" s="15">
        <v>41417</v>
      </c>
      <c r="B163" s="19">
        <v>220.78200000000001</v>
      </c>
      <c r="C163" s="26">
        <f t="shared" si="142"/>
        <v>220.78200000000001</v>
      </c>
      <c r="D163" s="15">
        <v>41417</v>
      </c>
      <c r="E163" s="15"/>
      <c r="F163" s="15"/>
      <c r="G163" s="15"/>
      <c r="H163" s="15">
        <v>41417</v>
      </c>
      <c r="I163" s="19">
        <v>220.28100000000001</v>
      </c>
      <c r="J163" s="26">
        <f t="shared" ref="J163" si="167">I163</f>
        <v>220.28100000000001</v>
      </c>
      <c r="K163" s="15">
        <v>41417</v>
      </c>
      <c r="P163" s="50"/>
    </row>
    <row r="164" spans="1:19">
      <c r="A164" s="8">
        <v>41275</v>
      </c>
      <c r="B164" s="7">
        <v>228.94300000000001</v>
      </c>
      <c r="C164" s="26">
        <f t="shared" si="140"/>
        <v>-228.94300000000001</v>
      </c>
      <c r="D164" s="8">
        <v>41275</v>
      </c>
      <c r="E164" s="29">
        <f>XIRR(C164:C165,D164:D165,)</f>
        <v>-7.6423206925392159E-2</v>
      </c>
      <c r="F164" s="31">
        <f>IRR(C164:C165)</f>
        <v>-3.0667021922487367E-2</v>
      </c>
      <c r="G164" s="31">
        <f>(B165-B164)/B164</f>
        <v>-3.0667021922487322E-2</v>
      </c>
      <c r="H164" s="8">
        <v>41275</v>
      </c>
      <c r="I164" s="19">
        <v>228.94300000000001</v>
      </c>
      <c r="J164" s="26">
        <f t="shared" ref="J164" si="168">-I164</f>
        <v>-228.94300000000001</v>
      </c>
      <c r="K164" s="8">
        <v>41275</v>
      </c>
      <c r="L164" s="30">
        <f>XIRR(J164:J165,K164:K165,)</f>
        <v>-8.180988729000091E-2</v>
      </c>
      <c r="M164" s="31">
        <f>IRR(J164:J165)</f>
        <v>-3.2885914834696932E-2</v>
      </c>
      <c r="N164" s="31">
        <f>(I165-I164)/I164</f>
        <v>-3.2885914834696953E-2</v>
      </c>
      <c r="P164" s="50">
        <f>E164-L164</f>
        <v>5.3866803646087508E-3</v>
      </c>
      <c r="Q164" s="20">
        <f>F164-M164</f>
        <v>2.2188929122095649E-3</v>
      </c>
      <c r="S164" s="13">
        <f>(1+Q164)^(365/(K165-K164))-1</f>
        <v>5.6733665247645781E-3</v>
      </c>
    </row>
    <row r="165" spans="1:19">
      <c r="A165" s="15">
        <v>41418</v>
      </c>
      <c r="B165" s="19">
        <v>221.922</v>
      </c>
      <c r="C165" s="26">
        <f t="shared" si="142"/>
        <v>221.922</v>
      </c>
      <c r="D165" s="15">
        <v>41418</v>
      </c>
      <c r="E165" s="15"/>
      <c r="F165" s="15"/>
      <c r="G165" s="15"/>
      <c r="H165" s="15">
        <v>41418</v>
      </c>
      <c r="I165" s="19">
        <v>221.41399999999999</v>
      </c>
      <c r="J165" s="26">
        <f t="shared" ref="J165" si="169">I165</f>
        <v>221.41399999999999</v>
      </c>
      <c r="K165" s="15">
        <v>41418</v>
      </c>
      <c r="P165" s="50"/>
    </row>
    <row r="166" spans="1:19">
      <c r="A166" s="8">
        <v>41275</v>
      </c>
      <c r="B166" s="7">
        <v>228.94300000000001</v>
      </c>
      <c r="C166" s="26">
        <f t="shared" si="140"/>
        <v>-228.94300000000001</v>
      </c>
      <c r="D166" s="8">
        <v>41275</v>
      </c>
      <c r="E166" s="29">
        <f>XIRR(C166:C167,D166:D167,)</f>
        <v>-5.0789347290992742E-2</v>
      </c>
      <c r="F166" s="31">
        <f>IRR(C166:C167)</f>
        <v>-2.0633956922399169E-2</v>
      </c>
      <c r="G166" s="31">
        <f>(B167-B166)/B166</f>
        <v>-2.0633956923775863E-2</v>
      </c>
      <c r="H166" s="8">
        <v>41275</v>
      </c>
      <c r="I166" s="19">
        <v>228.94300000000001</v>
      </c>
      <c r="J166" s="26">
        <f t="shared" ref="J166" si="170">-I166</f>
        <v>-228.94300000000001</v>
      </c>
      <c r="K166" s="8">
        <v>41275</v>
      </c>
      <c r="L166" s="30">
        <f>XIRR(J166:J167,K166:K167,)</f>
        <v>-5.6314846873283392E-2</v>
      </c>
      <c r="M166" s="31">
        <f>IRR(J166:J167)</f>
        <v>-2.2918368325678541E-2</v>
      </c>
      <c r="N166" s="31">
        <f>(I167-I166)/I166</f>
        <v>-2.2918368327487688E-2</v>
      </c>
      <c r="P166" s="50">
        <f>E166-L166</f>
        <v>5.5254995822906494E-3</v>
      </c>
      <c r="Q166" s="20">
        <f>F166-M166</f>
        <v>2.2844114032793718E-3</v>
      </c>
      <c r="S166" s="13">
        <f>(1+Q166)^(365/(K167-K166))-1</f>
        <v>5.7208169865223812E-3</v>
      </c>
    </row>
    <row r="167" spans="1:19">
      <c r="A167" s="15">
        <v>41421</v>
      </c>
      <c r="B167" s="19">
        <v>224.21899999999999</v>
      </c>
      <c r="C167" s="26">
        <f t="shared" si="142"/>
        <v>224.21899999999999</v>
      </c>
      <c r="D167" s="15">
        <v>41421</v>
      </c>
      <c r="E167" s="15"/>
      <c r="F167" s="15"/>
      <c r="G167" s="15"/>
      <c r="H167" s="15">
        <v>41421</v>
      </c>
      <c r="I167" s="19">
        <v>223.696</v>
      </c>
      <c r="J167" s="26">
        <f t="shared" ref="J167" si="171">I167</f>
        <v>223.696</v>
      </c>
      <c r="K167" s="15">
        <v>41421</v>
      </c>
      <c r="P167" s="50"/>
    </row>
    <row r="168" spans="1:19">
      <c r="A168" s="8">
        <v>41275</v>
      </c>
      <c r="B168" s="7">
        <v>228.94300000000001</v>
      </c>
      <c r="C168" s="26">
        <f t="shared" si="140"/>
        <v>-228.94300000000001</v>
      </c>
      <c r="D168" s="8">
        <v>41275</v>
      </c>
      <c r="E168" s="29">
        <f>XIRR(C168:C169,D168:D169,)</f>
        <v>-4.9106737971305853E-2</v>
      </c>
      <c r="F168" s="31">
        <f>IRR(C168:C169)</f>
        <v>-2.0210270677419873E-2</v>
      </c>
      <c r="G168" s="31">
        <f>(B169-B168)/B168</f>
        <v>-2.0210270678727934E-2</v>
      </c>
      <c r="H168" s="8">
        <v>41275</v>
      </c>
      <c r="I168" s="19">
        <v>228.94300000000001</v>
      </c>
      <c r="J168" s="26">
        <f t="shared" ref="J168" si="172">-I168</f>
        <v>-228.94300000000001</v>
      </c>
      <c r="K168" s="8">
        <v>41275</v>
      </c>
      <c r="L168" s="30">
        <f>XIRR(J168:J169,K168:K169,)</f>
        <v>-5.4638019204139715E-2</v>
      </c>
      <c r="M168" s="31">
        <f>IRR(J168:J169)</f>
        <v>-2.2525257376747661E-2</v>
      </c>
      <c r="N168" s="31">
        <f>(I169-I168)/I168</f>
        <v>-2.2525257378474165E-2</v>
      </c>
      <c r="P168" s="50">
        <f>E168-L168</f>
        <v>5.5312812328338623E-3</v>
      </c>
      <c r="Q168" s="20">
        <f>F168-M168</f>
        <v>2.3149866993277882E-3</v>
      </c>
      <c r="S168" s="13">
        <f>(1+Q168)^(365/(K169-K168))-1</f>
        <v>5.7189506070947083E-3</v>
      </c>
    </row>
    <row r="169" spans="1:19">
      <c r="A169" s="15">
        <v>41423</v>
      </c>
      <c r="B169" s="19">
        <v>224.316</v>
      </c>
      <c r="C169" s="26">
        <f t="shared" si="142"/>
        <v>224.316</v>
      </c>
      <c r="D169" s="15">
        <v>41423</v>
      </c>
      <c r="E169" s="15"/>
      <c r="F169" s="15"/>
      <c r="G169" s="15"/>
      <c r="H169" s="15">
        <v>41423</v>
      </c>
      <c r="I169" s="19">
        <v>223.786</v>
      </c>
      <c r="J169" s="26">
        <f t="shared" ref="J169" si="173">I169</f>
        <v>223.786</v>
      </c>
      <c r="K169" s="15">
        <v>41423</v>
      </c>
      <c r="P169" s="50"/>
    </row>
    <row r="170" spans="1:19">
      <c r="A170" s="8">
        <v>41275</v>
      </c>
      <c r="B170" s="7">
        <v>228.94300000000001</v>
      </c>
      <c r="C170" s="26">
        <f t="shared" si="140"/>
        <v>-228.94300000000001</v>
      </c>
      <c r="D170" s="8">
        <v>41275</v>
      </c>
      <c r="E170" s="29">
        <f>XIRR(C170:C171,D170:D171,)</f>
        <v>-4.5998981595039373E-2</v>
      </c>
      <c r="F170" s="31">
        <f>IRR(C170:C171)</f>
        <v>-1.9039673629419728E-2</v>
      </c>
      <c r="G170" s="31">
        <f>(B171-B170)/B170</f>
        <v>-1.9039673630554369E-2</v>
      </c>
      <c r="H170" s="8">
        <v>41275</v>
      </c>
      <c r="I170" s="19">
        <v>228.94300000000001</v>
      </c>
      <c r="J170" s="26">
        <f t="shared" ref="J170" si="174">-I170</f>
        <v>-228.94300000000001</v>
      </c>
      <c r="K170" s="8">
        <v>41275</v>
      </c>
      <c r="L170" s="30">
        <f>XIRR(J170:J171,K170:K171,)</f>
        <v>-5.1535752415657055E-2</v>
      </c>
      <c r="M170" s="31">
        <f>IRR(J170:J171)</f>
        <v>-2.1367764027097391E-2</v>
      </c>
      <c r="N170" s="31">
        <f>(I171-I170)/I170</f>
        <v>-2.1367764028601112E-2</v>
      </c>
      <c r="P170" s="50">
        <f>E170-L170</f>
        <v>5.5367708206176813E-3</v>
      </c>
      <c r="Q170" s="20">
        <f>F170-M170</f>
        <v>2.328090397677663E-3</v>
      </c>
      <c r="S170" s="13">
        <f>(1+Q170)^(365/(K171-K170))-1</f>
        <v>5.71266733044129E-3</v>
      </c>
    </row>
    <row r="171" spans="1:19">
      <c r="A171" s="15">
        <v>41424</v>
      </c>
      <c r="B171" s="19">
        <v>224.584</v>
      </c>
      <c r="C171" s="26">
        <f t="shared" si="142"/>
        <v>224.584</v>
      </c>
      <c r="D171" s="15">
        <v>41424</v>
      </c>
      <c r="E171" s="15"/>
      <c r="F171" s="15"/>
      <c r="G171" s="15"/>
      <c r="H171" s="15">
        <v>41424</v>
      </c>
      <c r="I171" s="19">
        <v>224.05099999999999</v>
      </c>
      <c r="J171" s="26">
        <f t="shared" ref="J171" si="175">I171</f>
        <v>224.05099999999999</v>
      </c>
      <c r="K171" s="15">
        <v>41424</v>
      </c>
      <c r="P171" s="50"/>
    </row>
    <row r="172" spans="1:19">
      <c r="A172" s="8">
        <v>41275</v>
      </c>
      <c r="B172" s="7">
        <v>228.94300000000001</v>
      </c>
      <c r="C172" s="26">
        <f t="shared" si="140"/>
        <v>-228.94300000000001</v>
      </c>
      <c r="D172" s="8">
        <v>41275</v>
      </c>
      <c r="E172" s="29">
        <f>XIRR(C172:C173,D172:D173,)</f>
        <v>-8.8414898514747625E-2</v>
      </c>
      <c r="F172" s="31">
        <f>IRR(C172:C173)</f>
        <v>-3.7328068558549622E-2</v>
      </c>
      <c r="G172" s="31">
        <f>(B173-B172)/B172</f>
        <v>-3.7328068558549594E-2</v>
      </c>
      <c r="H172" s="8">
        <v>41275</v>
      </c>
      <c r="I172" s="19">
        <v>228.94300000000001</v>
      </c>
      <c r="J172" s="26">
        <f t="shared" ref="J172" si="176">-I172</f>
        <v>-228.94300000000001</v>
      </c>
      <c r="K172" s="8">
        <v>41275</v>
      </c>
      <c r="L172" s="30">
        <f>XIRR(J172:J173,K172:K173,)</f>
        <v>-9.3709811568260193E-2</v>
      </c>
      <c r="M172" s="31">
        <f>IRR(J172:J173)</f>
        <v>-3.962995155999538E-2</v>
      </c>
      <c r="N172" s="31">
        <f>(I173-I172)/I172</f>
        <v>-3.9629951559995311E-2</v>
      </c>
      <c r="P172" s="50">
        <f>E172-L172</f>
        <v>5.2949130535125677E-3</v>
      </c>
      <c r="Q172" s="20">
        <f>F172-M172</f>
        <v>2.3018830014457578E-3</v>
      </c>
      <c r="S172" s="13">
        <f>(1+Q172)^(365/(K173-K172))-1</f>
        <v>5.6104919918251728E-3</v>
      </c>
    </row>
    <row r="173" spans="1:19">
      <c r="A173" s="15">
        <v>41425</v>
      </c>
      <c r="B173" s="19">
        <v>220.39699999999999</v>
      </c>
      <c r="C173" s="26">
        <f t="shared" si="142"/>
        <v>220.39699999999999</v>
      </c>
      <c r="D173" s="15">
        <v>41425</v>
      </c>
      <c r="E173" s="15"/>
      <c r="F173" s="15"/>
      <c r="G173" s="15"/>
      <c r="H173" s="15">
        <v>41425</v>
      </c>
      <c r="I173" s="19">
        <v>219.87</v>
      </c>
      <c r="J173" s="26">
        <f t="shared" ref="J173" si="177">I173</f>
        <v>219.87</v>
      </c>
      <c r="K173" s="15">
        <v>41425</v>
      </c>
      <c r="P173" s="50"/>
    </row>
    <row r="174" spans="1:19">
      <c r="A174" s="8">
        <v>41275</v>
      </c>
      <c r="B174" s="7">
        <v>228.94300000000001</v>
      </c>
      <c r="C174" s="26">
        <f t="shared" si="140"/>
        <v>-228.94300000000001</v>
      </c>
      <c r="D174" s="8">
        <v>41275</v>
      </c>
      <c r="E174" s="29">
        <f>XIRR(C174:C175,D174:D175,)</f>
        <v>-8.8695058226585383E-2</v>
      </c>
      <c r="F174" s="31">
        <f>IRR(C174:C175)</f>
        <v>-3.8184176847512352E-2</v>
      </c>
      <c r="G174" s="31">
        <f>(B175-B174)/B174</f>
        <v>-3.8184176847512345E-2</v>
      </c>
      <c r="H174" s="8">
        <v>41275</v>
      </c>
      <c r="I174" s="19">
        <v>228.94300000000001</v>
      </c>
      <c r="J174" s="26">
        <f t="shared" ref="J174" si="178">-I174</f>
        <v>-228.94300000000001</v>
      </c>
      <c r="K174" s="8">
        <v>41275</v>
      </c>
      <c r="L174" s="30">
        <f>XIRR(J174:J175,K174:K175,)</f>
        <v>-9.3987867236137404E-2</v>
      </c>
      <c r="M174" s="31">
        <f>IRR(J174:J175)</f>
        <v>-4.0529738843292945E-2</v>
      </c>
      <c r="N174" s="31">
        <f>(I175-I174)/I174</f>
        <v>-4.052973884329298E-2</v>
      </c>
      <c r="P174" s="50">
        <f>E174-L174</f>
        <v>5.2928090095520214E-3</v>
      </c>
      <c r="Q174" s="20">
        <f>F174-M174</f>
        <v>2.3455619957805929E-3</v>
      </c>
      <c r="S174" s="13">
        <f>(1+Q174)^(365/(K175-K174))-1</f>
        <v>5.6047175477469402E-3</v>
      </c>
    </row>
    <row r="175" spans="1:19">
      <c r="A175" s="15">
        <v>41428</v>
      </c>
      <c r="B175" s="19">
        <v>220.20099999999999</v>
      </c>
      <c r="C175" s="26">
        <f t="shared" si="142"/>
        <v>220.20099999999999</v>
      </c>
      <c r="D175" s="15">
        <v>41428</v>
      </c>
      <c r="E175" s="15"/>
      <c r="F175" s="15"/>
      <c r="G175" s="15"/>
      <c r="H175" s="15">
        <v>41428</v>
      </c>
      <c r="I175" s="19">
        <v>219.66399999999999</v>
      </c>
      <c r="J175" s="26">
        <f t="shared" ref="J175" si="179">I175</f>
        <v>219.66399999999999</v>
      </c>
      <c r="K175" s="15">
        <v>41428</v>
      </c>
      <c r="P175" s="50"/>
    </row>
    <row r="176" spans="1:19">
      <c r="A176" s="8">
        <v>41275</v>
      </c>
      <c r="B176" s="7">
        <v>228.94300000000001</v>
      </c>
      <c r="C176" s="26">
        <f t="shared" si="140"/>
        <v>-228.94300000000001</v>
      </c>
      <c r="D176" s="8">
        <v>41275</v>
      </c>
      <c r="E176" s="29">
        <f>XIRR(C176:C177,D176:D177,)</f>
        <v>-9.1694214940071128E-2</v>
      </c>
      <c r="F176" s="31">
        <f>IRR(C176:C177)</f>
        <v>-3.9765356442433383E-2</v>
      </c>
      <c r="G176" s="31">
        <f>(B177-B176)/B176</f>
        <v>-3.9765356442433328E-2</v>
      </c>
      <c r="H176" s="8">
        <v>41275</v>
      </c>
      <c r="I176" s="19">
        <v>228.94300000000001</v>
      </c>
      <c r="J176" s="26">
        <f t="shared" ref="J176" si="180">-I176</f>
        <v>-228.94300000000001</v>
      </c>
      <c r="K176" s="8">
        <v>41275</v>
      </c>
      <c r="L176" s="30">
        <f>XIRR(J176:J177,K176:K177,)</f>
        <v>-9.696357846260073E-2</v>
      </c>
      <c r="M176" s="31">
        <f>IRR(J176:J177)</f>
        <v>-4.2119654237080799E-2</v>
      </c>
      <c r="N176" s="31">
        <f>(I177-I176)/I176</f>
        <v>-4.2119654237080847E-2</v>
      </c>
      <c r="P176" s="50">
        <f>E176-L176</f>
        <v>5.2693635225296021E-3</v>
      </c>
      <c r="Q176" s="20">
        <f>F176-M176</f>
        <v>2.3542977946474156E-3</v>
      </c>
      <c r="S176" s="13">
        <f>(1+Q176)^(365/(K177-K176))-1</f>
        <v>5.5889938112432258E-3</v>
      </c>
    </row>
    <row r="177" spans="1:19">
      <c r="A177" s="15">
        <v>41429</v>
      </c>
      <c r="B177" s="19">
        <v>219.839</v>
      </c>
      <c r="C177" s="26">
        <f t="shared" si="142"/>
        <v>219.839</v>
      </c>
      <c r="D177" s="15">
        <v>41429</v>
      </c>
      <c r="E177" s="15"/>
      <c r="F177" s="15"/>
      <c r="G177" s="15"/>
      <c r="H177" s="15">
        <v>41429</v>
      </c>
      <c r="I177" s="19">
        <v>219.3</v>
      </c>
      <c r="J177" s="26">
        <f t="shared" ref="J177" si="181">I177</f>
        <v>219.3</v>
      </c>
      <c r="K177" s="15">
        <v>41429</v>
      </c>
      <c r="P177" s="50"/>
    </row>
    <row r="178" spans="1:19">
      <c r="A178" s="8">
        <v>41275</v>
      </c>
      <c r="B178" s="7">
        <v>228.94300000000001</v>
      </c>
      <c r="C178" s="26">
        <f t="shared" si="140"/>
        <v>-228.94300000000001</v>
      </c>
      <c r="D178" s="8">
        <v>41275</v>
      </c>
      <c r="E178" s="29">
        <f>XIRR(C178:C179,D178:D179,)</f>
        <v>-9.0857842564582833E-2</v>
      </c>
      <c r="F178" s="31">
        <f>IRR(C178:C179)</f>
        <v>-3.9643055258295888E-2</v>
      </c>
      <c r="G178" s="31">
        <f>(B179-B178)/B178</f>
        <v>-3.9643055258295826E-2</v>
      </c>
      <c r="H178" s="8">
        <v>41275</v>
      </c>
      <c r="I178" s="19">
        <v>228.94300000000001</v>
      </c>
      <c r="J178" s="26">
        <f t="shared" ref="J178" si="182">-I178</f>
        <v>-228.94300000000001</v>
      </c>
      <c r="K178" s="8">
        <v>41275</v>
      </c>
      <c r="L178" s="30">
        <f>XIRR(J178:J179,K178:K179,)</f>
        <v>-9.6126574277877797E-2</v>
      </c>
      <c r="M178" s="31">
        <f>IRR(J178:J179)</f>
        <v>-4.2010456751243867E-2</v>
      </c>
      <c r="N178" s="31">
        <f>(I179-I178)/I178</f>
        <v>-4.201045675124386E-2</v>
      </c>
      <c r="P178" s="50">
        <f>E178-L178</f>
        <v>5.2687317132949635E-3</v>
      </c>
      <c r="Q178" s="20">
        <f>F178-M178</f>
        <v>2.3674014929479792E-3</v>
      </c>
      <c r="S178" s="13">
        <f>(1+Q178)^(365/(K179-K178))-1</f>
        <v>5.5837916958125788E-3</v>
      </c>
    </row>
    <row r="179" spans="1:19">
      <c r="A179" s="15">
        <v>41430</v>
      </c>
      <c r="B179" s="19">
        <v>219.86699999999999</v>
      </c>
      <c r="C179" s="26">
        <f t="shared" si="142"/>
        <v>219.86699999999999</v>
      </c>
      <c r="D179" s="15">
        <v>41430</v>
      </c>
      <c r="E179" s="15"/>
      <c r="F179" s="15"/>
      <c r="G179" s="15"/>
      <c r="H179" s="15">
        <v>41430</v>
      </c>
      <c r="I179" s="19">
        <v>219.32499999999999</v>
      </c>
      <c r="J179" s="26">
        <f t="shared" ref="J179" si="183">I179</f>
        <v>219.32499999999999</v>
      </c>
      <c r="K179" s="15">
        <v>41430</v>
      </c>
      <c r="P179" s="50"/>
    </row>
    <row r="180" spans="1:19">
      <c r="A180" s="8">
        <v>41275</v>
      </c>
      <c r="B180" s="7">
        <v>228.94300000000001</v>
      </c>
      <c r="C180" s="26">
        <f t="shared" si="140"/>
        <v>-228.94300000000001</v>
      </c>
      <c r="D180" s="8">
        <v>41275</v>
      </c>
      <c r="E180" s="29">
        <f>XIRR(C180:C181,D180:D181,)</f>
        <v>-8.7279310822486883E-2</v>
      </c>
      <c r="F180" s="31">
        <f>IRR(C180:C181)</f>
        <v>-3.8280270635048873E-2</v>
      </c>
      <c r="G180" s="31">
        <f>(B181-B180)/B180</f>
        <v>-3.8280270635048942E-2</v>
      </c>
      <c r="H180" s="8">
        <v>41275</v>
      </c>
      <c r="I180" s="19">
        <v>228.94300000000001</v>
      </c>
      <c r="J180" s="26">
        <f t="shared" ref="J180" si="184">-I180</f>
        <v>-228.94300000000001</v>
      </c>
      <c r="K180" s="8">
        <v>41275</v>
      </c>
      <c r="L180" s="30">
        <f>XIRR(J180:J181,K180:K181,)</f>
        <v>-9.2566207051277175E-2</v>
      </c>
      <c r="M180" s="31">
        <f>IRR(J180:J181)</f>
        <v>-4.0665143725730851E-2</v>
      </c>
      <c r="N180" s="31">
        <f>(I181-I180)/I180</f>
        <v>-4.0665143725730865E-2</v>
      </c>
      <c r="P180" s="50">
        <f>E180-L180</f>
        <v>5.2868962287902915E-3</v>
      </c>
      <c r="Q180" s="20">
        <f>F180-M180</f>
        <v>2.3848730906819784E-3</v>
      </c>
      <c r="S180" s="13">
        <f>(1+Q180)^(365/(K181-K180))-1</f>
        <v>5.588908299834161E-3</v>
      </c>
    </row>
    <row r="181" spans="1:19">
      <c r="A181" s="15">
        <v>41431</v>
      </c>
      <c r="B181" s="19">
        <v>220.179</v>
      </c>
      <c r="C181" s="26">
        <f t="shared" si="142"/>
        <v>220.179</v>
      </c>
      <c r="D181" s="15">
        <v>41431</v>
      </c>
      <c r="E181" s="15"/>
      <c r="F181" s="15"/>
      <c r="G181" s="15"/>
      <c r="H181" s="15">
        <v>41431</v>
      </c>
      <c r="I181" s="19">
        <v>219.63300000000001</v>
      </c>
      <c r="J181" s="26">
        <f t="shared" ref="J181" si="185">I181</f>
        <v>219.63300000000001</v>
      </c>
      <c r="K181" s="15">
        <v>41431</v>
      </c>
      <c r="P181" s="50"/>
    </row>
    <row r="182" spans="1:19">
      <c r="A182" s="8">
        <v>41275</v>
      </c>
      <c r="B182" s="7">
        <v>228.94300000000001</v>
      </c>
      <c r="C182" s="26">
        <f t="shared" si="140"/>
        <v>-228.94300000000001</v>
      </c>
      <c r="D182" s="8">
        <v>41275</v>
      </c>
      <c r="E182" s="29">
        <f>XIRR(C182:C183,D182:D183,)</f>
        <v>-0.10276149176061153</v>
      </c>
      <c r="F182" s="31">
        <f>IRR(C182:C183)</f>
        <v>-4.5570294789532825E-2</v>
      </c>
      <c r="G182" s="31">
        <f>(B183-B182)/B182</f>
        <v>-4.5570294789532853E-2</v>
      </c>
      <c r="H182" s="8">
        <v>41275</v>
      </c>
      <c r="I182" s="19">
        <v>228.94300000000001</v>
      </c>
      <c r="J182" s="26">
        <f t="shared" ref="J182" si="186">-I182</f>
        <v>-228.94300000000001</v>
      </c>
      <c r="K182" s="8">
        <v>41275</v>
      </c>
      <c r="L182" s="30">
        <f>XIRR(J182:J183,K182:K183,)</f>
        <v>-0.10796508453786374</v>
      </c>
      <c r="M182" s="31">
        <f>IRR(J182:J183)</f>
        <v>-4.7955167880214748E-2</v>
      </c>
      <c r="N182" s="31">
        <f>(I183-I182)/I182</f>
        <v>-4.7955167880214783E-2</v>
      </c>
      <c r="P182" s="50">
        <f>E182-L182</f>
        <v>5.2035927772522139E-3</v>
      </c>
      <c r="Q182" s="20">
        <f>F182-M182</f>
        <v>2.3848730906819229E-3</v>
      </c>
      <c r="S182" s="13">
        <f>(1+Q182)^(365/(K183-K182))-1</f>
        <v>5.5532114988330328E-3</v>
      </c>
    </row>
    <row r="183" spans="1:19">
      <c r="A183" s="15">
        <v>41432</v>
      </c>
      <c r="B183" s="19">
        <v>218.51</v>
      </c>
      <c r="C183" s="26">
        <f t="shared" si="142"/>
        <v>218.51</v>
      </c>
      <c r="D183" s="15">
        <v>41432</v>
      </c>
      <c r="E183" s="15"/>
      <c r="F183" s="15"/>
      <c r="G183" s="15"/>
      <c r="H183" s="15">
        <v>41432</v>
      </c>
      <c r="I183" s="19">
        <v>217.964</v>
      </c>
      <c r="J183" s="26">
        <f t="shared" ref="J183" si="187">I183</f>
        <v>217.964</v>
      </c>
      <c r="K183" s="15">
        <v>41432</v>
      </c>
      <c r="P183" s="50"/>
    </row>
    <row r="184" spans="1:19">
      <c r="A184" s="8">
        <v>41275</v>
      </c>
      <c r="B184" s="7">
        <v>228.94300000000001</v>
      </c>
      <c r="C184" s="26">
        <f t="shared" si="140"/>
        <v>-228.94300000000001</v>
      </c>
      <c r="D184" s="8">
        <v>41275</v>
      </c>
      <c r="E184" s="29">
        <f>XIRR(C184:C185,D184:D185,)</f>
        <v>-0.11265323720872403</v>
      </c>
      <c r="F184" s="31">
        <f>IRR(C184:C185)</f>
        <v>-5.104327277968753E-2</v>
      </c>
      <c r="G184" s="31">
        <f>(B185-B184)/B184</f>
        <v>-5.1043272779687551E-2</v>
      </c>
      <c r="H184" s="8">
        <v>41275</v>
      </c>
      <c r="I184" s="19">
        <v>228.94300000000001</v>
      </c>
      <c r="J184" s="26">
        <f t="shared" ref="J184" si="188">-I184</f>
        <v>-228.94300000000001</v>
      </c>
      <c r="K184" s="8">
        <v>41275</v>
      </c>
      <c r="L184" s="30">
        <f>XIRR(J184:J185,K184:K185,)</f>
        <v>-0.11778804473578933</v>
      </c>
      <c r="M184" s="31">
        <f>IRR(J184:J185)</f>
        <v>-5.3454353266970345E-2</v>
      </c>
      <c r="N184" s="31">
        <f>(I185-I184)/I184</f>
        <v>-5.3454353266970379E-2</v>
      </c>
      <c r="P184" s="50">
        <f>E184-L184</f>
        <v>5.1348075270652993E-3</v>
      </c>
      <c r="Q184" s="20">
        <f>F184-M184</f>
        <v>2.4110804872828143E-3</v>
      </c>
      <c r="S184" s="13">
        <f>(1+Q184)^(365/(K185-K184))-1</f>
        <v>5.5087750009614744E-3</v>
      </c>
    </row>
    <row r="185" spans="1:19">
      <c r="A185" s="15">
        <v>41435</v>
      </c>
      <c r="B185" s="19">
        <v>217.25700000000001</v>
      </c>
      <c r="C185" s="26">
        <f t="shared" si="142"/>
        <v>217.25700000000001</v>
      </c>
      <c r="D185" s="15">
        <v>41435</v>
      </c>
      <c r="E185" s="15"/>
      <c r="F185" s="15"/>
      <c r="G185" s="15"/>
      <c r="H185" s="15">
        <v>41435</v>
      </c>
      <c r="I185" s="19">
        <v>216.70500000000001</v>
      </c>
      <c r="J185" s="26">
        <f t="shared" ref="J185" si="189">I185</f>
        <v>216.70500000000001</v>
      </c>
      <c r="K185" s="15">
        <v>41435</v>
      </c>
      <c r="P185" s="50"/>
    </row>
    <row r="186" spans="1:19">
      <c r="A186" s="8">
        <v>41275</v>
      </c>
      <c r="B186" s="7">
        <v>228.94300000000001</v>
      </c>
      <c r="C186" s="26">
        <f t="shared" si="140"/>
        <v>-228.94300000000001</v>
      </c>
      <c r="D186" s="8">
        <v>41275</v>
      </c>
      <c r="E186" s="29">
        <f>XIRR(C186:C187,D186:D187,)</f>
        <v>-0.14448625706136226</v>
      </c>
      <c r="F186" s="31">
        <f>IRR(C186:C187)</f>
        <v>-6.6518740472519239E-2</v>
      </c>
      <c r="G186" s="31">
        <f>(B187-B186)/B186</f>
        <v>-6.6518740472519419E-2</v>
      </c>
      <c r="H186" s="8">
        <v>41275</v>
      </c>
      <c r="I186" s="19">
        <v>228.94300000000001</v>
      </c>
      <c r="J186" s="26">
        <f t="shared" ref="J186" si="190">-I186</f>
        <v>-228.94300000000001</v>
      </c>
      <c r="K186" s="8">
        <v>41275</v>
      </c>
      <c r="L186" s="30">
        <f>XIRR(J186:J187,K186:K187,)</f>
        <v>-0.1494243111461401</v>
      </c>
      <c r="M186" s="31">
        <f>IRR(J186:J187)</f>
        <v>-6.8899245663767553E-2</v>
      </c>
      <c r="N186" s="31">
        <f>(I187-I186)/I186</f>
        <v>-6.8899245663767844E-2</v>
      </c>
      <c r="P186" s="50">
        <f>E186-L186</f>
        <v>4.9380540847778487E-3</v>
      </c>
      <c r="Q186" s="20">
        <f>F186-M186</f>
        <v>2.3805051912483138E-3</v>
      </c>
      <c r="S186" s="13">
        <f>(1+Q186)^(365/(K187-K186))-1</f>
        <v>5.4049383667622575E-3</v>
      </c>
    </row>
    <row r="187" spans="1:19">
      <c r="A187" s="15">
        <v>41436</v>
      </c>
      <c r="B187" s="19">
        <v>213.714</v>
      </c>
      <c r="C187" s="26">
        <f t="shared" si="142"/>
        <v>213.714</v>
      </c>
      <c r="D187" s="15">
        <v>41436</v>
      </c>
      <c r="E187" s="15"/>
      <c r="F187" s="15"/>
      <c r="G187" s="15"/>
      <c r="H187" s="15">
        <v>41436</v>
      </c>
      <c r="I187" s="19">
        <v>213.16900000000001</v>
      </c>
      <c r="J187" s="26">
        <f t="shared" ref="J187" si="191">I187</f>
        <v>213.16900000000001</v>
      </c>
      <c r="K187" s="15">
        <v>41436</v>
      </c>
      <c r="P187" s="50"/>
    </row>
    <row r="188" spans="1:19">
      <c r="A188" s="8">
        <v>41275</v>
      </c>
      <c r="B188" s="7">
        <v>228.94300000000001</v>
      </c>
      <c r="C188" s="26">
        <f t="shared" si="140"/>
        <v>-228.94300000000001</v>
      </c>
      <c r="D188" s="8">
        <v>41275</v>
      </c>
      <c r="E188" s="29">
        <f>XIRR(C188:C189,D188:D189,)</f>
        <v>-0.15373092629015447</v>
      </c>
      <c r="F188" s="31">
        <f>IRR(C188:C189)</f>
        <v>-7.1406419938586971E-2</v>
      </c>
      <c r="G188" s="31">
        <f>(B189-B188)/B188</f>
        <v>-7.1406419938587387E-2</v>
      </c>
      <c r="H188" s="8">
        <v>41275</v>
      </c>
      <c r="I188" s="19">
        <v>228.94300000000001</v>
      </c>
      <c r="J188" s="26">
        <f t="shared" ref="J188" si="192">-I188</f>
        <v>-228.94300000000001</v>
      </c>
      <c r="K188" s="8">
        <v>41275</v>
      </c>
      <c r="L188" s="30">
        <f>XIRR(J188:J189,K188:K189,)</f>
        <v>-0.15862000323832035</v>
      </c>
      <c r="M188" s="31">
        <f>IRR(J188:J189)</f>
        <v>-7.3791293029268776E-2</v>
      </c>
      <c r="N188" s="31">
        <f>(I189-I188)/I188</f>
        <v>-7.3791293029269317E-2</v>
      </c>
      <c r="P188" s="50">
        <f>E188-L188</f>
        <v>4.8890769481658714E-3</v>
      </c>
      <c r="Q188" s="20">
        <f>F188-M188</f>
        <v>2.384873090681805E-3</v>
      </c>
      <c r="S188" s="13">
        <f>(1+Q188)^(365/(K189-K188))-1</f>
        <v>5.3813557505046905E-3</v>
      </c>
    </row>
    <row r="189" spans="1:19">
      <c r="A189" s="15">
        <v>41437</v>
      </c>
      <c r="B189" s="19">
        <v>212.595</v>
      </c>
      <c r="C189" s="26">
        <f t="shared" si="142"/>
        <v>212.595</v>
      </c>
      <c r="D189" s="15">
        <v>41437</v>
      </c>
      <c r="E189" s="15"/>
      <c r="F189" s="15"/>
      <c r="G189" s="15"/>
      <c r="H189" s="15">
        <v>41437</v>
      </c>
      <c r="I189" s="19">
        <v>212.04900000000001</v>
      </c>
      <c r="J189" s="26">
        <f t="shared" ref="J189" si="193">I189</f>
        <v>212.04900000000001</v>
      </c>
      <c r="K189" s="15">
        <v>41437</v>
      </c>
      <c r="P189" s="50"/>
    </row>
    <row r="190" spans="1:19">
      <c r="A190" s="8">
        <v>41275</v>
      </c>
      <c r="B190" s="7">
        <v>228.94300000000001</v>
      </c>
      <c r="C190" s="26">
        <f t="shared" si="140"/>
        <v>-228.94300000000001</v>
      </c>
      <c r="D190" s="8">
        <v>41275</v>
      </c>
      <c r="E190" s="29">
        <f>XIRR(C190:C191,D190:D191,)</f>
        <v>-0.13690359853208064</v>
      </c>
      <c r="F190" s="31">
        <f>IRR(C190:C191)</f>
        <v>-6.4011566197699751E-2</v>
      </c>
      <c r="G190" s="31">
        <f>(B191-B190)/B190</f>
        <v>-6.4011566197699862E-2</v>
      </c>
      <c r="H190" s="8">
        <v>41275</v>
      </c>
      <c r="I190" s="19">
        <v>228.94300000000001</v>
      </c>
      <c r="J190" s="26">
        <f t="shared" ref="J190" si="194">-I190</f>
        <v>-228.94300000000001</v>
      </c>
      <c r="K190" s="8">
        <v>41275</v>
      </c>
      <c r="L190" s="30">
        <f>XIRR(J190:J191,K190:K191,)</f>
        <v>-0.14187976010143752</v>
      </c>
      <c r="M190" s="31">
        <f>IRR(J190:J191)</f>
        <v>-6.6440118282716551E-2</v>
      </c>
      <c r="N190" s="31">
        <f>(I191-I190)/I190</f>
        <v>-6.6440118282716717E-2</v>
      </c>
      <c r="P190" s="50">
        <f>E190-L190</f>
        <v>4.9761615693568739E-3</v>
      </c>
      <c r="Q190" s="20">
        <f>F190-M190</f>
        <v>2.4285520850167996E-3</v>
      </c>
      <c r="S190" s="13">
        <f>(1+Q190)^(365/(K191-K190))-1</f>
        <v>5.4130545711124078E-3</v>
      </c>
    </row>
    <row r="191" spans="1:19">
      <c r="A191" s="15">
        <v>41439</v>
      </c>
      <c r="B191" s="19">
        <v>214.28800000000001</v>
      </c>
      <c r="C191" s="26">
        <f t="shared" si="142"/>
        <v>214.28800000000001</v>
      </c>
      <c r="D191" s="15">
        <v>41439</v>
      </c>
      <c r="E191" s="15"/>
      <c r="F191" s="15"/>
      <c r="G191" s="15"/>
      <c r="H191" s="15">
        <v>41439</v>
      </c>
      <c r="I191" s="19">
        <v>213.732</v>
      </c>
      <c r="J191" s="26">
        <f t="shared" ref="J191" si="195">I191</f>
        <v>213.732</v>
      </c>
      <c r="K191" s="15">
        <v>41439</v>
      </c>
      <c r="P191" s="50"/>
    </row>
    <row r="192" spans="1:19">
      <c r="A192" s="8">
        <v>41275</v>
      </c>
      <c r="B192" s="7">
        <v>228.94300000000001</v>
      </c>
      <c r="C192" s="26">
        <f t="shared" si="140"/>
        <v>-228.94300000000001</v>
      </c>
      <c r="D192" s="8">
        <v>41275</v>
      </c>
      <c r="E192" s="29">
        <f>XIRR(C192:C193,D192:D193,)</f>
        <v>-0.12282654754817487</v>
      </c>
      <c r="F192" s="31">
        <f>IRR(C192:C193)</f>
        <v>-5.8197892051733334E-2</v>
      </c>
      <c r="G192" s="31">
        <f>(B193-B192)/B192</f>
        <v>-5.8197892051733452E-2</v>
      </c>
      <c r="H192" s="8">
        <v>41275</v>
      </c>
      <c r="I192" s="19">
        <v>228.94300000000001</v>
      </c>
      <c r="J192" s="26">
        <f t="shared" ref="J192" si="196">-I192</f>
        <v>-228.94300000000001</v>
      </c>
      <c r="K192" s="8">
        <v>41275</v>
      </c>
      <c r="L192" s="30">
        <f>XIRR(J192:J193,K192:K193,)</f>
        <v>-0.12787789143621917</v>
      </c>
      <c r="M192" s="31">
        <f>IRR(J192:J193)</f>
        <v>-6.0683226829385435E-2</v>
      </c>
      <c r="N192" s="31">
        <f>(I193-I192)/I192</f>
        <v>-6.0683226829385477E-2</v>
      </c>
      <c r="P192" s="50">
        <f>E192-L192</f>
        <v>5.0513438880442907E-3</v>
      </c>
      <c r="Q192" s="20">
        <f>F192-M192</f>
        <v>2.4853347776521012E-3</v>
      </c>
      <c r="S192" s="13">
        <f>(1+Q192)^(365/(K193-K192))-1</f>
        <v>5.4400235778118144E-3</v>
      </c>
    </row>
    <row r="193" spans="1:19">
      <c r="A193" s="15">
        <v>41442</v>
      </c>
      <c r="B193" s="19">
        <v>215.619</v>
      </c>
      <c r="C193" s="26">
        <f t="shared" si="142"/>
        <v>215.619</v>
      </c>
      <c r="D193" s="15">
        <v>41442</v>
      </c>
      <c r="E193" s="15"/>
      <c r="F193" s="15"/>
      <c r="G193" s="15"/>
      <c r="H193" s="15">
        <v>41442</v>
      </c>
      <c r="I193" s="19">
        <v>215.05</v>
      </c>
      <c r="J193" s="26">
        <f t="shared" ref="J193" si="197">I193</f>
        <v>215.05</v>
      </c>
      <c r="K193" s="15">
        <v>41442</v>
      </c>
      <c r="P193" s="50"/>
    </row>
    <row r="194" spans="1:19">
      <c r="A194" s="8">
        <v>41275</v>
      </c>
      <c r="B194" s="7">
        <v>228.94300000000001</v>
      </c>
      <c r="C194" s="26">
        <f t="shared" si="140"/>
        <v>-228.94300000000001</v>
      </c>
      <c r="D194" s="8">
        <v>41275</v>
      </c>
      <c r="E194" s="29">
        <f>XIRR(C194:C195,D194:D195,)</f>
        <v>-0.13272196762263772</v>
      </c>
      <c r="F194" s="31">
        <f>IRR(C194:C195)</f>
        <v>-6.3439371371913425E-2</v>
      </c>
      <c r="G194" s="31">
        <f>(B195-B194)/B194</f>
        <v>-6.3439371371913536E-2</v>
      </c>
      <c r="H194" s="8">
        <v>41275</v>
      </c>
      <c r="I194" s="19">
        <v>228.94300000000001</v>
      </c>
      <c r="J194" s="26">
        <f t="shared" ref="J194" si="198">-I194</f>
        <v>-228.94300000000001</v>
      </c>
      <c r="K194" s="8">
        <v>41275</v>
      </c>
      <c r="L194" s="30">
        <f>XIRR(J194:J195,K194:K195,)</f>
        <v>-0.13769690878689289</v>
      </c>
      <c r="M194" s="31">
        <f>IRR(J194:J195)</f>
        <v>-6.591597035069853E-2</v>
      </c>
      <c r="N194" s="31">
        <f>(I195-I194)/I194</f>
        <v>-6.5915970350698683E-2</v>
      </c>
      <c r="P194" s="50">
        <f>E194-L194</f>
        <v>4.9749411642551755E-3</v>
      </c>
      <c r="Q194" s="20">
        <f>F194-M194</f>
        <v>2.476598978785105E-3</v>
      </c>
      <c r="S194" s="13">
        <f>(1+Q194)^(365/(K195-K194))-1</f>
        <v>5.3885203009484961E-3</v>
      </c>
    </row>
    <row r="195" spans="1:19">
      <c r="A195" s="15">
        <v>41443</v>
      </c>
      <c r="B195" s="19">
        <v>214.41900000000001</v>
      </c>
      <c r="C195" s="26">
        <f t="shared" si="142"/>
        <v>214.41900000000001</v>
      </c>
      <c r="D195" s="15">
        <v>41443</v>
      </c>
      <c r="E195" s="15"/>
      <c r="F195" s="15"/>
      <c r="G195" s="15"/>
      <c r="H195" s="15">
        <v>41443</v>
      </c>
      <c r="I195" s="19">
        <v>213.852</v>
      </c>
      <c r="J195" s="26">
        <f t="shared" ref="J195" si="199">I195</f>
        <v>213.852</v>
      </c>
      <c r="K195" s="15">
        <v>41443</v>
      </c>
      <c r="P195" s="50"/>
    </row>
    <row r="196" spans="1:19">
      <c r="A196" s="8">
        <v>41275</v>
      </c>
      <c r="B196" s="7">
        <v>228.94300000000001</v>
      </c>
      <c r="C196" s="26">
        <f t="shared" si="140"/>
        <v>-228.94300000000001</v>
      </c>
      <c r="D196" s="8">
        <v>41275</v>
      </c>
      <c r="E196" s="29">
        <f>XIRR(C196:C197,D196:D197,)</f>
        <v>-0.12988244034349916</v>
      </c>
      <c r="F196" s="31">
        <f>IRR(C196:C197)</f>
        <v>-6.2386707608443941E-2</v>
      </c>
      <c r="G196" s="31">
        <f>(B197-B196)/B196</f>
        <v>-6.2386707608444086E-2</v>
      </c>
      <c r="H196" s="8">
        <v>41275</v>
      </c>
      <c r="I196" s="19">
        <v>228.94300000000001</v>
      </c>
      <c r="J196" s="26">
        <f t="shared" ref="J196" si="200">-I196</f>
        <v>-228.94300000000001</v>
      </c>
      <c r="K196" s="8">
        <v>41275</v>
      </c>
      <c r="L196" s="30">
        <f>XIRR(J196:J197,K196:K197,)</f>
        <v>-0.1348735686391592</v>
      </c>
      <c r="M196" s="31">
        <f>IRR(J196:J197)</f>
        <v>-6.4880778184963045E-2</v>
      </c>
      <c r="N196" s="31">
        <f>(I197-I196)/I196</f>
        <v>-6.4880778184963128E-2</v>
      </c>
      <c r="P196" s="50">
        <f>E196-L196</f>
        <v>4.9911282956600356E-3</v>
      </c>
      <c r="Q196" s="20">
        <f>F196-M196</f>
        <v>2.4940705765191043E-3</v>
      </c>
      <c r="S196" s="13">
        <f>(1+Q196)^(365/(K197-K196))-1</f>
        <v>5.3943936252331959E-3</v>
      </c>
    </row>
    <row r="197" spans="1:19">
      <c r="A197" s="15">
        <v>41444</v>
      </c>
      <c r="B197" s="19">
        <v>214.66</v>
      </c>
      <c r="C197" s="26">
        <f t="shared" si="142"/>
        <v>214.66</v>
      </c>
      <c r="D197" s="15">
        <v>41444</v>
      </c>
      <c r="E197" s="15"/>
      <c r="F197" s="15"/>
      <c r="G197" s="15"/>
      <c r="H197" s="15">
        <v>41444</v>
      </c>
      <c r="I197" s="19">
        <v>214.089</v>
      </c>
      <c r="J197" s="26">
        <f t="shared" ref="J197" si="201">I197</f>
        <v>214.089</v>
      </c>
      <c r="K197" s="15">
        <v>41444</v>
      </c>
      <c r="P197" s="50"/>
    </row>
    <row r="198" spans="1:19">
      <c r="A198" s="8">
        <v>41275</v>
      </c>
      <c r="B198" s="7">
        <v>228.94300000000001</v>
      </c>
      <c r="C198" s="26">
        <f t="shared" si="140"/>
        <v>-228.94300000000001</v>
      </c>
      <c r="D198" s="8">
        <v>41275</v>
      </c>
      <c r="E198" s="29">
        <f>XIRR(C198:C199,D198:D199,)</f>
        <v>-0.18577844575047497</v>
      </c>
      <c r="F198" s="31">
        <f>IRR(C198:C199)</f>
        <v>-9.1795774494082605E-2</v>
      </c>
      <c r="G198" s="31">
        <f>(B199-B198)/B198</f>
        <v>-9.1795774494088128E-2</v>
      </c>
      <c r="H198" s="8">
        <v>41275</v>
      </c>
      <c r="I198" s="19">
        <v>228.94300000000001</v>
      </c>
      <c r="J198" s="26">
        <f t="shared" ref="J198" si="202">-I198</f>
        <v>-228.94300000000001</v>
      </c>
      <c r="K198" s="8">
        <v>41275</v>
      </c>
      <c r="L198" s="30">
        <f>XIRR(J198:J199,K198:K199,)</f>
        <v>-0.19044371917843822</v>
      </c>
      <c r="M198" s="31">
        <f>IRR(J198:J199)</f>
        <v>-9.4237430277397616E-2</v>
      </c>
      <c r="N198" s="31">
        <f>(I199-I198)/I198</f>
        <v>-9.423743027740536E-2</v>
      </c>
      <c r="P198" s="50">
        <f>E198-L198</f>
        <v>4.6652734279632457E-3</v>
      </c>
      <c r="Q198" s="20">
        <f>F198-M198</f>
        <v>2.441655783315011E-3</v>
      </c>
      <c r="S198" s="13">
        <f>(1+Q198)^(365/(K199-K198))-1</f>
        <v>5.2189406037734809E-3</v>
      </c>
    </row>
    <row r="199" spans="1:19">
      <c r="A199" s="15">
        <v>41446</v>
      </c>
      <c r="B199" s="19">
        <v>207.92699999999999</v>
      </c>
      <c r="C199" s="26">
        <f t="shared" si="142"/>
        <v>207.92699999999999</v>
      </c>
      <c r="D199" s="15">
        <v>41446</v>
      </c>
      <c r="E199" s="15"/>
      <c r="F199" s="15"/>
      <c r="G199" s="15"/>
      <c r="H199" s="15">
        <v>41446</v>
      </c>
      <c r="I199" s="19">
        <v>207.36799999999999</v>
      </c>
      <c r="J199" s="26">
        <f t="shared" ref="J199" si="203">I199</f>
        <v>207.36799999999999</v>
      </c>
      <c r="K199" s="15">
        <v>41446</v>
      </c>
      <c r="P199" s="50"/>
    </row>
    <row r="200" spans="1:19">
      <c r="A200" s="8">
        <v>41275</v>
      </c>
      <c r="B200" s="7">
        <v>228.94300000000001</v>
      </c>
      <c r="C200" s="26">
        <f t="shared" si="140"/>
        <v>-228.94300000000001</v>
      </c>
      <c r="D200" s="8">
        <v>41275</v>
      </c>
      <c r="E200" s="29">
        <f>XIRR(C200:C201,D200:D201,)</f>
        <v>-0.21496377661824229</v>
      </c>
      <c r="F200" s="31">
        <f>IRR(C200:C201)</f>
        <v>-0.10956002149001171</v>
      </c>
      <c r="G200" s="31">
        <f>(B201-B200)/B200</f>
        <v>-0.1095600214900652</v>
      </c>
      <c r="H200" s="8">
        <v>41275</v>
      </c>
      <c r="I200" s="19">
        <v>228.94300000000001</v>
      </c>
      <c r="J200" s="26">
        <f t="shared" ref="J200" si="204">-I200</f>
        <v>-228.94300000000001</v>
      </c>
      <c r="K200" s="8">
        <v>41275</v>
      </c>
      <c r="L200" s="30">
        <f>XIRR(J200:J201,K200:K201,)</f>
        <v>-0.21944686099886895</v>
      </c>
      <c r="M200" s="31">
        <f>IRR(J200:J201)</f>
        <v>-0.11200167727331041</v>
      </c>
      <c r="N200" s="31">
        <f>(I201-I200)/I200</f>
        <v>-0.11200167727338256</v>
      </c>
      <c r="P200" s="50">
        <f>E200-L200</f>
        <v>4.4830843806266674E-3</v>
      </c>
      <c r="Q200" s="20">
        <f>F200-M200</f>
        <v>2.4416557832987046E-3</v>
      </c>
      <c r="S200" s="13">
        <f>(1+Q200)^(365/(K201-K200))-1</f>
        <v>5.0993469037765582E-3</v>
      </c>
    </row>
    <row r="201" spans="1:19">
      <c r="A201" s="46">
        <v>41450</v>
      </c>
      <c r="B201" s="47">
        <v>203.86</v>
      </c>
      <c r="C201" s="26">
        <f t="shared" si="142"/>
        <v>203.86</v>
      </c>
      <c r="D201" s="46">
        <v>41450</v>
      </c>
      <c r="E201" s="12"/>
      <c r="F201" s="12"/>
      <c r="G201" s="12"/>
      <c r="H201" s="46">
        <v>41450</v>
      </c>
      <c r="I201" s="48">
        <v>203.30099999999999</v>
      </c>
      <c r="J201" s="26">
        <f t="shared" ref="J201" si="205">I201</f>
        <v>203.30099999999999</v>
      </c>
      <c r="K201" s="49">
        <v>41450</v>
      </c>
      <c r="P201" s="50"/>
    </row>
    <row r="202" spans="1:19">
      <c r="A202" s="8">
        <v>41275</v>
      </c>
      <c r="B202" s="7">
        <v>228.94300000000001</v>
      </c>
      <c r="C202" s="26">
        <f t="shared" ref="C202:C252" si="206">-B202</f>
        <v>-228.94300000000001</v>
      </c>
      <c r="D202" s="8">
        <v>41275</v>
      </c>
      <c r="E202" s="29">
        <f>XIRR(C202:C203,D202:D203,)</f>
        <v>-0.21700715050101288</v>
      </c>
      <c r="F202" s="31">
        <f>IRR(C202:C203)</f>
        <v>-0.11126787016849135</v>
      </c>
      <c r="G202" s="31">
        <f>(B203-B202)/B202</f>
        <v>-0.11126787016855731</v>
      </c>
      <c r="H202" s="8">
        <v>41275</v>
      </c>
      <c r="I202" s="19">
        <v>228.94300000000001</v>
      </c>
      <c r="J202" s="26">
        <f t="shared" ref="J202" si="207">-I202</f>
        <v>-228.94300000000001</v>
      </c>
      <c r="K202" s="8">
        <v>41275</v>
      </c>
      <c r="L202" s="30">
        <f>XIRR(J202:J203,K202:K203,)</f>
        <v>-0.22147768214344976</v>
      </c>
      <c r="M202" s="31">
        <f>IRR(J202:J203)</f>
        <v>-0.1137182617506526</v>
      </c>
      <c r="N202" s="31">
        <f>(I203-I202)/I202</f>
        <v>-0.11371826175074155</v>
      </c>
      <c r="P202" s="50">
        <f>E202-L202</f>
        <v>4.4705316424368813E-3</v>
      </c>
      <c r="Q202" s="20">
        <f>F202-M202</f>
        <v>2.450391582161246E-3</v>
      </c>
      <c r="S202" s="13">
        <f>(1+Q202)^(365/(K203-K202))-1</f>
        <v>5.0884644610404983E-3</v>
      </c>
    </row>
    <row r="203" spans="1:19">
      <c r="A203" s="46">
        <v>41451</v>
      </c>
      <c r="B203" s="47">
        <v>203.46899999999999</v>
      </c>
      <c r="C203" s="26">
        <f t="shared" ref="C203:C253" si="208">B203</f>
        <v>203.46899999999999</v>
      </c>
      <c r="D203" s="46">
        <v>41451</v>
      </c>
      <c r="H203" s="46">
        <v>41451</v>
      </c>
      <c r="I203" s="48">
        <v>202.90799999999999</v>
      </c>
      <c r="J203" s="26">
        <f t="shared" ref="J203" si="209">I203</f>
        <v>202.90799999999999</v>
      </c>
      <c r="K203" s="49">
        <v>41451</v>
      </c>
      <c r="P203" s="50"/>
    </row>
    <row r="204" spans="1:19">
      <c r="A204" s="8">
        <v>41275</v>
      </c>
      <c r="B204" s="7">
        <v>228.94300000000001</v>
      </c>
      <c r="C204" s="26">
        <f t="shared" si="206"/>
        <v>-228.94300000000001</v>
      </c>
      <c r="D204" s="8">
        <v>41275</v>
      </c>
      <c r="E204" s="29">
        <f>XIRR(C204:C205,D204:D205,)</f>
        <v>-0.19655595049262048</v>
      </c>
      <c r="F204" s="31">
        <f>IRR(C204:C205)</f>
        <v>-0.10068881774064277</v>
      </c>
      <c r="G204" s="31">
        <f>(B205-B204)/B204</f>
        <v>-0.10068881774066042</v>
      </c>
      <c r="H204" s="8">
        <v>41275</v>
      </c>
      <c r="I204" s="19">
        <v>228.94300000000001</v>
      </c>
      <c r="J204" s="26">
        <f t="shared" ref="J204" si="210">-I204</f>
        <v>-228.94300000000001</v>
      </c>
      <c r="K204" s="8">
        <v>41275</v>
      </c>
      <c r="L204" s="30">
        <f>XIRR(J204:J205,K204:K205,)</f>
        <v>-0.20113603696227078</v>
      </c>
      <c r="M204" s="31">
        <f>IRR(J204:J205)</f>
        <v>-0.1031785204177218</v>
      </c>
      <c r="N204" s="31">
        <f>(I205-I204)/I204</f>
        <v>-0.10317852041774596</v>
      </c>
      <c r="P204" s="50">
        <f>E204-L204</f>
        <v>4.5800864696503019E-3</v>
      </c>
      <c r="Q204" s="20">
        <f>F204-M204</f>
        <v>2.4897026770790281E-3</v>
      </c>
      <c r="S204" s="13">
        <f>(1+Q204)^(365/(K205-K204))-1</f>
        <v>5.14092141617839E-3</v>
      </c>
    </row>
    <row r="205" spans="1:19">
      <c r="A205" s="46">
        <v>41452</v>
      </c>
      <c r="B205" s="47">
        <v>205.89099999999999</v>
      </c>
      <c r="C205" s="26">
        <f t="shared" si="208"/>
        <v>205.89099999999999</v>
      </c>
      <c r="D205" s="46">
        <v>41452</v>
      </c>
      <c r="H205" s="46">
        <v>41452</v>
      </c>
      <c r="I205" s="48">
        <v>205.321</v>
      </c>
      <c r="J205" s="26">
        <f t="shared" ref="J205" si="211">I205</f>
        <v>205.321</v>
      </c>
      <c r="K205" s="49">
        <v>41452</v>
      </c>
      <c r="P205" s="50"/>
    </row>
    <row r="206" spans="1:19">
      <c r="A206" s="8">
        <v>41275</v>
      </c>
      <c r="B206" s="7">
        <v>228.94300000000001</v>
      </c>
      <c r="C206" s="26">
        <f t="shared" si="206"/>
        <v>-228.94300000000001</v>
      </c>
      <c r="D206" s="8">
        <v>41275</v>
      </c>
      <c r="E206" s="29">
        <f>XIRR(C206:C207,D206:D207,)</f>
        <v>-0.15137867592275142</v>
      </c>
      <c r="F206" s="31">
        <f>IRR(C206:C207)</f>
        <v>-7.6927444822509822E-2</v>
      </c>
      <c r="G206" s="31">
        <f>(B207-B206)/B206</f>
        <v>-7.6927444822510502E-2</v>
      </c>
      <c r="H206" s="8">
        <v>41275</v>
      </c>
      <c r="I206" s="19">
        <v>228.94300000000001</v>
      </c>
      <c r="J206" s="26">
        <f t="shared" ref="J206" si="212">-I206</f>
        <v>-228.94300000000001</v>
      </c>
      <c r="K206" s="8">
        <v>41275</v>
      </c>
      <c r="L206" s="30">
        <f>XIRR(J206:J207,K206:K207,)</f>
        <v>-0.15622154511511324</v>
      </c>
      <c r="M206" s="31">
        <f>IRR(J206:J207)</f>
        <v>-7.9500137588831163E-2</v>
      </c>
      <c r="N206" s="31">
        <f>(I207-I206)/I206</f>
        <v>-7.9500137588832245E-2</v>
      </c>
      <c r="P206" s="50">
        <f>E206-L206</f>
        <v>4.8428691923618206E-3</v>
      </c>
      <c r="Q206" s="20">
        <f>F206-M206</f>
        <v>2.5726927663213411E-3</v>
      </c>
      <c r="S206" s="13">
        <f>(1+Q206)^(365/(K207-K206))-1</f>
        <v>5.2825950050781056E-3</v>
      </c>
    </row>
    <row r="207" spans="1:19">
      <c r="A207" s="46">
        <v>41453</v>
      </c>
      <c r="B207" s="47">
        <v>211.33099999999999</v>
      </c>
      <c r="C207" s="26">
        <f t="shared" si="208"/>
        <v>211.33099999999999</v>
      </c>
      <c r="D207" s="46">
        <v>41453</v>
      </c>
      <c r="H207" s="46">
        <v>41453</v>
      </c>
      <c r="I207" s="48">
        <v>210.74199999999999</v>
      </c>
      <c r="J207" s="26">
        <f t="shared" ref="J207" si="213">I207</f>
        <v>210.74199999999999</v>
      </c>
      <c r="K207" s="49">
        <v>41453</v>
      </c>
      <c r="P207" s="50"/>
    </row>
    <row r="208" spans="1:19">
      <c r="A208" s="8">
        <v>41275</v>
      </c>
      <c r="B208" s="7">
        <v>228.94300000000001</v>
      </c>
      <c r="C208" s="26">
        <f t="shared" si="206"/>
        <v>-228.94300000000001</v>
      </c>
      <c r="D208" s="8">
        <v>41275</v>
      </c>
      <c r="E208" s="29">
        <f>XIRR(C208:C209,D208:D209,)</f>
        <v>-0.12322135530412198</v>
      </c>
      <c r="F208" s="31">
        <f>IRR(C208:C209)</f>
        <v>-6.3129250512136109E-2</v>
      </c>
      <c r="G208" s="31">
        <f>(B209-B208)/B208</f>
        <v>-6.312925051213622E-2</v>
      </c>
      <c r="H208" s="8">
        <v>41275</v>
      </c>
      <c r="I208" s="19">
        <v>228.94300000000001</v>
      </c>
      <c r="J208" s="26">
        <f t="shared" ref="J208" si="214">-I208</f>
        <v>-228.94300000000001</v>
      </c>
      <c r="K208" s="8">
        <v>41275</v>
      </c>
      <c r="L208" s="30">
        <f>XIRR(J208:J209,K208:K209,)</f>
        <v>-0.12822601534426212</v>
      </c>
      <c r="M208" s="31">
        <f>IRR(J208:J209)</f>
        <v>-6.5784933367693935E-2</v>
      </c>
      <c r="N208" s="31">
        <f>(I209-I208)/I208</f>
        <v>-6.5784933367694171E-2</v>
      </c>
      <c r="P208" s="50">
        <f>E208-L208</f>
        <v>5.0046600401401353E-3</v>
      </c>
      <c r="Q208" s="20">
        <f>F208-M208</f>
        <v>2.6556828555578255E-3</v>
      </c>
      <c r="S208" s="13">
        <f>(1+Q208)^(365/(K209-K208))-1</f>
        <v>5.3626116223546294E-3</v>
      </c>
    </row>
    <row r="209" spans="1:19">
      <c r="A209" s="46">
        <v>41456</v>
      </c>
      <c r="B209" s="47">
        <v>214.49</v>
      </c>
      <c r="C209" s="26">
        <f t="shared" si="208"/>
        <v>214.49</v>
      </c>
      <c r="D209" s="46">
        <v>41456</v>
      </c>
      <c r="H209" s="46">
        <v>41456</v>
      </c>
      <c r="I209" s="48">
        <v>213.88200000000001</v>
      </c>
      <c r="J209" s="26">
        <f t="shared" ref="J209" si="215">I209</f>
        <v>213.88200000000001</v>
      </c>
      <c r="K209" s="49">
        <v>41456</v>
      </c>
      <c r="P209" s="50"/>
    </row>
    <row r="210" spans="1:19">
      <c r="A210" s="8">
        <v>41275</v>
      </c>
      <c r="B210" s="7">
        <v>228.94300000000001</v>
      </c>
      <c r="C210" s="26">
        <f t="shared" si="206"/>
        <v>-228.94300000000001</v>
      </c>
      <c r="D210" s="8">
        <v>41275</v>
      </c>
      <c r="E210" s="29">
        <f>XIRR(C210:C211,D210:D211,)</f>
        <v>-0.13296736292541025</v>
      </c>
      <c r="F210" s="31">
        <f>IRR(C210:C211)</f>
        <v>-6.8672114893226457E-2</v>
      </c>
      <c r="G210" s="31">
        <f>(B211-B210)/B210</f>
        <v>-6.8672114893226735E-2</v>
      </c>
      <c r="H210" s="8">
        <v>41275</v>
      </c>
      <c r="I210" s="19">
        <v>228.94300000000001</v>
      </c>
      <c r="J210" s="26">
        <f t="shared" ref="J210" si="216">-I210</f>
        <v>-228.94300000000001</v>
      </c>
      <c r="K210" s="8">
        <v>41275</v>
      </c>
      <c r="L210" s="30">
        <f>XIRR(J210:J211,K210:K211,)</f>
        <v>-0.13791852630674836</v>
      </c>
      <c r="M210" s="31">
        <f>IRR(J210:J211)</f>
        <v>-7.1327797748784366E-2</v>
      </c>
      <c r="N210" s="31">
        <f>(I211-I210)/I210</f>
        <v>-7.1327797748784685E-2</v>
      </c>
      <c r="P210" s="50">
        <f>E210-L210</f>
        <v>4.9511633813381084E-3</v>
      </c>
      <c r="Q210" s="20">
        <f>F210-M210</f>
        <v>2.6556828555579087E-3</v>
      </c>
      <c r="S210" s="13">
        <f>(1+Q210)^(365/(K211-K210))-1</f>
        <v>5.3330682938568241E-3</v>
      </c>
    </row>
    <row r="211" spans="1:19">
      <c r="A211" s="46">
        <v>41457</v>
      </c>
      <c r="B211" s="47">
        <v>213.221</v>
      </c>
      <c r="C211" s="26">
        <f t="shared" si="208"/>
        <v>213.221</v>
      </c>
      <c r="D211" s="46">
        <v>41457</v>
      </c>
      <c r="H211" s="46">
        <v>41457</v>
      </c>
      <c r="I211" s="48">
        <v>212.613</v>
      </c>
      <c r="J211" s="26">
        <f t="shared" ref="J211" si="217">I211</f>
        <v>212.613</v>
      </c>
      <c r="K211" s="49">
        <v>41457</v>
      </c>
      <c r="M211" s="10"/>
      <c r="N211" s="10"/>
      <c r="P211" s="50"/>
    </row>
    <row r="212" spans="1:19">
      <c r="A212" s="8">
        <v>41275</v>
      </c>
      <c r="B212" s="7">
        <v>228.94300000000001</v>
      </c>
      <c r="C212" s="26">
        <f t="shared" si="206"/>
        <v>-228.94300000000001</v>
      </c>
      <c r="D212" s="8">
        <v>41275</v>
      </c>
      <c r="E212" s="29">
        <f>XIRR(C212:C213,D212:D213,)</f>
        <v>-0.16860030852258209</v>
      </c>
      <c r="F212" s="31">
        <f>IRR(C212:C213)</f>
        <v>-8.8419388232001794E-2</v>
      </c>
      <c r="G212" s="31">
        <f>(B213-B212)/B212</f>
        <v>-8.8419388232005444E-2</v>
      </c>
      <c r="H212" s="8">
        <v>41275</v>
      </c>
      <c r="I212" s="19">
        <v>228.94300000000001</v>
      </c>
      <c r="J212" s="26">
        <f t="shared" ref="J212" si="218">-I212</f>
        <v>-228.94300000000001</v>
      </c>
      <c r="K212" s="8">
        <v>41275</v>
      </c>
      <c r="L212" s="30">
        <f>XIRR(J212:J213,K212:K213,)</f>
        <v>-0.17334503903985021</v>
      </c>
      <c r="M212" s="31">
        <f>IRR(J212:J213)</f>
        <v>-9.1031392093223473E-2</v>
      </c>
      <c r="N212" s="31">
        <f>(I213-I212)/I212</f>
        <v>-9.1031392093228483E-2</v>
      </c>
      <c r="P212" s="50">
        <f>E212-L212</f>
        <v>4.7447305172681198E-3</v>
      </c>
      <c r="Q212" s="20">
        <f>F212-M212</f>
        <v>2.6120038612216789E-3</v>
      </c>
      <c r="S212" s="13">
        <f>(1+Q212)^(365/(K213-K212))-1</f>
        <v>5.2165011885032531E-3</v>
      </c>
    </row>
    <row r="213" spans="1:19">
      <c r="A213" s="46">
        <v>41458</v>
      </c>
      <c r="B213" s="47">
        <v>208.7</v>
      </c>
      <c r="C213" s="26">
        <f t="shared" si="208"/>
        <v>208.7</v>
      </c>
      <c r="D213" s="46">
        <v>41458</v>
      </c>
      <c r="H213" s="46">
        <v>41458</v>
      </c>
      <c r="I213" s="48">
        <v>208.102</v>
      </c>
      <c r="J213" s="26">
        <f t="shared" ref="J213" si="219">I213</f>
        <v>208.102</v>
      </c>
      <c r="K213" s="49">
        <v>41458</v>
      </c>
      <c r="M213" s="17"/>
      <c r="N213" s="17"/>
      <c r="P213" s="50"/>
    </row>
    <row r="214" spans="1:19">
      <c r="A214" s="8">
        <v>41275</v>
      </c>
      <c r="B214" s="7">
        <v>228.94300000000001</v>
      </c>
      <c r="C214" s="26">
        <f t="shared" si="206"/>
        <v>-228.94300000000001</v>
      </c>
      <c r="D214" s="8">
        <v>41275</v>
      </c>
      <c r="E214" s="29">
        <f>XIRR(C214:C215,D214:D215,)</f>
        <v>-0.15122331567108632</v>
      </c>
      <c r="F214" s="31">
        <f>IRR(C214:C215)</f>
        <v>-7.9329789510925314E-2</v>
      </c>
      <c r="G214" s="31">
        <f>(B215-B214)/B214</f>
        <v>-7.9329789510926327E-2</v>
      </c>
      <c r="H214" s="8">
        <v>41275</v>
      </c>
      <c r="I214" s="19">
        <v>228.94300000000001</v>
      </c>
      <c r="J214" s="26">
        <f t="shared" ref="J214" si="220">-I214</f>
        <v>-228.94300000000001</v>
      </c>
      <c r="K214" s="8">
        <v>41275</v>
      </c>
      <c r="L214" s="30">
        <f>XIRR(J214:J215,K214:K215,)</f>
        <v>-0.1560810845345259</v>
      </c>
      <c r="M214" s="31">
        <f>IRR(J214:J215)</f>
        <v>-8.1989840265916256E-2</v>
      </c>
      <c r="N214" s="31">
        <f>(I215-I214)/I214</f>
        <v>-8.1989840265917782E-2</v>
      </c>
      <c r="P214" s="50">
        <f>E214-L214</f>
        <v>4.8577688634395821E-3</v>
      </c>
      <c r="Q214" s="20">
        <f>F214-M214</f>
        <v>2.6600507549909419E-3</v>
      </c>
      <c r="S214" s="13">
        <f>(1+Q214)^(365/(K215-K214))-1</f>
        <v>5.2836347768443481E-3</v>
      </c>
    </row>
    <row r="215" spans="1:19">
      <c r="A215" s="46">
        <v>41459</v>
      </c>
      <c r="B215" s="47">
        <v>210.78100000000001</v>
      </c>
      <c r="C215" s="26">
        <f t="shared" si="208"/>
        <v>210.78100000000001</v>
      </c>
      <c r="D215" s="46">
        <v>41459</v>
      </c>
      <c r="H215" s="46">
        <v>41459</v>
      </c>
      <c r="I215" s="48">
        <v>210.172</v>
      </c>
      <c r="J215" s="26">
        <f t="shared" ref="J215" si="221">I215</f>
        <v>210.172</v>
      </c>
      <c r="K215" s="49">
        <v>41459</v>
      </c>
      <c r="M215" s="17"/>
      <c r="N215" s="17"/>
      <c r="P215" s="50"/>
    </row>
    <row r="216" spans="1:19">
      <c r="A216" s="8">
        <v>41275</v>
      </c>
      <c r="B216" s="7">
        <v>228.94300000000001</v>
      </c>
      <c r="C216" s="26">
        <f t="shared" si="206"/>
        <v>-228.94300000000001</v>
      </c>
      <c r="D216" s="8">
        <v>41275</v>
      </c>
      <c r="E216" s="29">
        <f>XIRR(C216:C217,D216:D217,)</f>
        <v>-0.14711975716054446</v>
      </c>
      <c r="F216" s="31">
        <f>IRR(C216:C217)</f>
        <v>-7.7490903849428999E-2</v>
      </c>
      <c r="G216" s="31">
        <f>(B217-B216)/B216</f>
        <v>-7.7490903849429832E-2</v>
      </c>
      <c r="H216" s="8">
        <v>41275</v>
      </c>
      <c r="I216" s="19">
        <v>228.94300000000001</v>
      </c>
      <c r="J216" s="26">
        <f t="shared" ref="J216" si="222">-I216</f>
        <v>-228.94300000000001</v>
      </c>
      <c r="K216" s="8">
        <v>41275</v>
      </c>
      <c r="L216" s="30">
        <f>XIRR(J216:J217,K216:K217,)</f>
        <v>-0.15199681781232358</v>
      </c>
      <c r="M216" s="31">
        <f>IRR(J216:J217)</f>
        <v>-8.0168426202154072E-2</v>
      </c>
      <c r="N216" s="31">
        <f>(I217-I216)/I216</f>
        <v>-8.0168426202155182E-2</v>
      </c>
      <c r="P216" s="50">
        <f>E216-L216</f>
        <v>4.8770606517791193E-3</v>
      </c>
      <c r="Q216" s="20">
        <f>F216-M216</f>
        <v>2.677522352725073E-3</v>
      </c>
      <c r="S216" s="13">
        <f>(1+Q216)^(365/(K217-K216))-1</f>
        <v>5.2895601746756338E-3</v>
      </c>
    </row>
    <row r="217" spans="1:19">
      <c r="A217" s="46">
        <v>41460</v>
      </c>
      <c r="B217" s="47">
        <v>211.202</v>
      </c>
      <c r="C217" s="26">
        <f t="shared" si="208"/>
        <v>211.202</v>
      </c>
      <c r="D217" s="46">
        <v>41460</v>
      </c>
      <c r="H217" s="46">
        <v>41460</v>
      </c>
      <c r="I217" s="48">
        <v>210.589</v>
      </c>
      <c r="J217" s="26">
        <f t="shared" ref="J217" si="223">I217</f>
        <v>210.589</v>
      </c>
      <c r="K217" s="49">
        <v>41460</v>
      </c>
      <c r="M217" s="16"/>
      <c r="N217" s="16"/>
      <c r="P217" s="50"/>
    </row>
    <row r="218" spans="1:19">
      <c r="A218" s="8">
        <v>41275</v>
      </c>
      <c r="B218" s="7">
        <v>228.94300000000001</v>
      </c>
      <c r="C218" s="26">
        <f t="shared" si="206"/>
        <v>-228.94300000000001</v>
      </c>
      <c r="D218" s="8">
        <v>41275</v>
      </c>
      <c r="E218" s="29">
        <f>XIRR(C218:C219,D218:D219,)</f>
        <v>-0.16153584606945512</v>
      </c>
      <c r="F218" s="31">
        <f>IRR(C218:C219)</f>
        <v>-8.6750850648411842E-2</v>
      </c>
      <c r="G218" s="31">
        <f>(B219-B218)/B218</f>
        <v>-8.6750850648414743E-2</v>
      </c>
      <c r="H218" s="8">
        <v>41275</v>
      </c>
      <c r="I218" s="19">
        <v>228.94300000000001</v>
      </c>
      <c r="J218" s="26">
        <f t="shared" ref="J218" si="224">-I218</f>
        <v>-228.94300000000001</v>
      </c>
      <c r="K218" s="8">
        <v>41275</v>
      </c>
      <c r="L218" s="30">
        <f>XIRR(J218:J219,K218:K219,)</f>
        <v>-0.16632524542510513</v>
      </c>
      <c r="M218" s="31">
        <f>IRR(J218:J219)</f>
        <v>-8.9441476699436362E-2</v>
      </c>
      <c r="N218" s="31">
        <f>(I219-I218)/I218</f>
        <v>-8.9441476699440484E-2</v>
      </c>
      <c r="P218" s="50">
        <f>E218-L218</f>
        <v>4.7893993556500092E-3</v>
      </c>
      <c r="Q218" s="20">
        <f>F218-M218</f>
        <v>2.6906260510245195E-3</v>
      </c>
      <c r="S218" s="13">
        <f>(1+Q218)^(365/(K219-K218))-1</f>
        <v>5.2304379892176289E-3</v>
      </c>
    </row>
    <row r="219" spans="1:19">
      <c r="A219" s="46">
        <v>41463</v>
      </c>
      <c r="B219" s="47">
        <v>209.08199999999999</v>
      </c>
      <c r="C219" s="26">
        <f t="shared" si="208"/>
        <v>209.08199999999999</v>
      </c>
      <c r="D219" s="46">
        <v>41463</v>
      </c>
      <c r="H219" s="46">
        <v>41463</v>
      </c>
      <c r="I219" s="48">
        <v>208.46600000000001</v>
      </c>
      <c r="J219" s="26">
        <f t="shared" ref="J219" si="225">I219</f>
        <v>208.46600000000001</v>
      </c>
      <c r="K219" s="49">
        <v>41463</v>
      </c>
      <c r="L219" s="3"/>
      <c r="M219" s="1"/>
      <c r="N219" s="1"/>
      <c r="P219" s="50"/>
    </row>
    <row r="220" spans="1:19">
      <c r="A220" s="8">
        <v>41275</v>
      </c>
      <c r="B220" s="7">
        <v>228.94300000000001</v>
      </c>
      <c r="C220" s="26">
        <f t="shared" si="206"/>
        <v>-228.94300000000001</v>
      </c>
      <c r="D220" s="8">
        <v>41275</v>
      </c>
      <c r="E220" s="29">
        <f>XIRR(C220:C221,D220:D221,)</f>
        <v>-0.14806474633514882</v>
      </c>
      <c r="F220" s="31">
        <f>IRR(C220:C221)</f>
        <v>-7.9626806672402087E-2</v>
      </c>
      <c r="G220" s="31">
        <f>(B221-B220)/B220</f>
        <v>-7.9626806672403252E-2</v>
      </c>
      <c r="H220" s="8">
        <v>41275</v>
      </c>
      <c r="I220" s="19">
        <v>228.94300000000001</v>
      </c>
      <c r="J220" s="26">
        <f t="shared" ref="J220" si="226">-I220</f>
        <v>-228.94300000000001</v>
      </c>
      <c r="K220" s="8">
        <v>41275</v>
      </c>
      <c r="L220" s="30">
        <f>XIRR(J220:J221,K220:K221,)</f>
        <v>-0.15293029360473159</v>
      </c>
      <c r="M220" s="31">
        <f>IRR(J220:J221)</f>
        <v>-8.2352375918895326E-2</v>
      </c>
      <c r="N220" s="31">
        <f>(I221-I220)/I220</f>
        <v>-8.2352375918896895E-2</v>
      </c>
      <c r="P220" s="50">
        <f>E220-L220</f>
        <v>4.8655472695827706E-3</v>
      </c>
      <c r="Q220" s="20">
        <f>F220-M220</f>
        <v>2.7255692464932396E-3</v>
      </c>
      <c r="S220" s="13">
        <f>(1+Q220)^(365/(K221-K220))-1</f>
        <v>5.2703449036544114E-3</v>
      </c>
    </row>
    <row r="221" spans="1:19">
      <c r="A221" s="46">
        <v>41464</v>
      </c>
      <c r="B221" s="47">
        <v>210.71299999999999</v>
      </c>
      <c r="C221" s="26">
        <f t="shared" si="208"/>
        <v>210.71299999999999</v>
      </c>
      <c r="D221" s="46">
        <v>41464</v>
      </c>
      <c r="H221" s="46">
        <v>41464</v>
      </c>
      <c r="I221" s="48">
        <v>210.089</v>
      </c>
      <c r="J221" s="26">
        <f t="shared" ref="J221" si="227">I221</f>
        <v>210.089</v>
      </c>
      <c r="K221" s="49">
        <v>41464</v>
      </c>
      <c r="L221" s="9"/>
      <c r="M221" s="7"/>
      <c r="N221" s="4"/>
      <c r="P221" s="50"/>
    </row>
    <row r="222" spans="1:19">
      <c r="A222" s="8">
        <v>41275</v>
      </c>
      <c r="B222" s="7">
        <v>228.94300000000001</v>
      </c>
      <c r="C222" s="26">
        <f t="shared" si="206"/>
        <v>-228.94300000000001</v>
      </c>
      <c r="D222" s="8">
        <v>41275</v>
      </c>
      <c r="E222" s="29">
        <f>XIRR(C222:C223,D222:D223,)</f>
        <v>-0.15975558348000049</v>
      </c>
      <c r="F222" s="31">
        <f>IRR(C222:C223)</f>
        <v>-8.6624181564840946E-2</v>
      </c>
      <c r="G222" s="31">
        <f>(B223-B222)/B222</f>
        <v>-8.662418156484375E-2</v>
      </c>
      <c r="H222" s="8">
        <v>41275</v>
      </c>
      <c r="I222" s="19">
        <v>228.94300000000001</v>
      </c>
      <c r="J222" s="26">
        <f t="shared" ref="J222" si="228">-I222</f>
        <v>-228.94300000000001</v>
      </c>
      <c r="K222" s="8">
        <v>41275</v>
      </c>
      <c r="L222" s="30">
        <f>XIRR(J222:J223,K222:K223,)</f>
        <v>-0.1645579982548952</v>
      </c>
      <c r="M222" s="31">
        <f>IRR(J222:J223)</f>
        <v>-8.9345382911899932E-2</v>
      </c>
      <c r="N222" s="31">
        <f>(I223-I222)/I222</f>
        <v>-8.9345382911903887E-2</v>
      </c>
      <c r="P222" s="50">
        <f>E222-L222</f>
        <v>4.8024147748947088E-3</v>
      </c>
      <c r="Q222" s="20">
        <f>F222-M222</f>
        <v>2.7212013470589852E-3</v>
      </c>
      <c r="S222" s="13">
        <f>(1+Q222)^(365/(K223-K222))-1</f>
        <v>5.2341216527296286E-3</v>
      </c>
    </row>
    <row r="223" spans="1:19">
      <c r="A223" s="46">
        <v>41465</v>
      </c>
      <c r="B223" s="47">
        <v>209.11099999999999</v>
      </c>
      <c r="C223" s="26">
        <f t="shared" si="208"/>
        <v>209.11099999999999</v>
      </c>
      <c r="D223" s="46">
        <v>41465</v>
      </c>
      <c r="H223" s="46">
        <v>41465</v>
      </c>
      <c r="I223" s="48">
        <v>208.488</v>
      </c>
      <c r="J223" s="26">
        <f t="shared" ref="J223" si="229">I223</f>
        <v>208.488</v>
      </c>
      <c r="K223" s="49">
        <v>41465</v>
      </c>
      <c r="P223" s="50"/>
    </row>
    <row r="224" spans="1:19">
      <c r="A224" s="8">
        <v>41275</v>
      </c>
      <c r="B224" s="7">
        <v>228.94300000000001</v>
      </c>
      <c r="C224" s="26">
        <f t="shared" si="206"/>
        <v>-228.94300000000001</v>
      </c>
      <c r="D224" s="8">
        <v>41275</v>
      </c>
      <c r="E224" s="29">
        <f>XIRR(C224:C225,D224:D225,)</f>
        <v>-0.13194695003330709</v>
      </c>
      <c r="F224" s="31">
        <f>IRR(C224:C225)</f>
        <v>-7.1371476743119125E-2</v>
      </c>
      <c r="G224" s="31">
        <f>(B225-B224)/B224</f>
        <v>-7.1371476743119472E-2</v>
      </c>
      <c r="H224" s="8">
        <v>41275</v>
      </c>
      <c r="I224" s="19">
        <v>228.94300000000001</v>
      </c>
      <c r="J224" s="26">
        <f t="shared" ref="J224" si="230">-I224</f>
        <v>-228.94300000000001</v>
      </c>
      <c r="K224" s="8">
        <v>41275</v>
      </c>
      <c r="L224" s="30">
        <f>XIRR(J224:J225,K224:K225,)</f>
        <v>-0.13690260611474517</v>
      </c>
      <c r="M224" s="31">
        <f>IRR(J224:J225)</f>
        <v>-7.4149460782814494E-2</v>
      </c>
      <c r="N224" s="31">
        <f>(I225-I224)/I224</f>
        <v>-7.4149460782814924E-2</v>
      </c>
      <c r="P224" s="50">
        <f>E224-L224</f>
        <v>4.9556560814380812E-3</v>
      </c>
      <c r="Q224" s="20">
        <f>F224-M224</f>
        <v>2.7779840396953692E-3</v>
      </c>
      <c r="S224" s="13">
        <f>(1+Q224)^(365/(K225-K224))-1</f>
        <v>5.3154298589059845E-3</v>
      </c>
    </row>
    <row r="225" spans="1:19">
      <c r="A225" s="46">
        <v>41466</v>
      </c>
      <c r="B225" s="47">
        <v>212.60300000000001</v>
      </c>
      <c r="C225" s="26">
        <f t="shared" si="208"/>
        <v>212.60300000000001</v>
      </c>
      <c r="D225" s="46">
        <v>41466</v>
      </c>
      <c r="H225" s="46">
        <v>41466</v>
      </c>
      <c r="I225" s="48">
        <v>211.96700000000001</v>
      </c>
      <c r="J225" s="26">
        <f t="shared" ref="J225" si="231">I225</f>
        <v>211.96700000000001</v>
      </c>
      <c r="K225" s="49">
        <v>41466</v>
      </c>
      <c r="P225" s="50"/>
    </row>
    <row r="226" spans="1:19">
      <c r="A226" s="8">
        <v>41275</v>
      </c>
      <c r="B226" s="7">
        <v>228.94300000000001</v>
      </c>
      <c r="C226" s="26">
        <f t="shared" si="206"/>
        <v>-228.94300000000001</v>
      </c>
      <c r="D226" s="8">
        <v>41275</v>
      </c>
      <c r="E226" s="29">
        <f>XIRR(C226:C227,D226:D227,)</f>
        <v>-0.1120833281427622</v>
      </c>
      <c r="F226" s="31">
        <f>IRR(C226:C227)</f>
        <v>-6.0617708337883228E-2</v>
      </c>
      <c r="G226" s="31">
        <f>(B227-B226)/B226</f>
        <v>-6.061770833788329E-2</v>
      </c>
      <c r="H226" s="8">
        <v>41275</v>
      </c>
      <c r="I226" s="19">
        <v>228.94300000000001</v>
      </c>
      <c r="J226" s="26">
        <f t="shared" ref="J226" si="232">-I226</f>
        <v>-228.94300000000001</v>
      </c>
      <c r="K226" s="8">
        <v>41275</v>
      </c>
      <c r="L226" s="30">
        <f>XIRR(J226:J227,K226:K227,)</f>
        <v>-0.1171545069664717</v>
      </c>
      <c r="M226" s="31">
        <f>IRR(J226:J227)</f>
        <v>-6.3443739271346847E-2</v>
      </c>
      <c r="N226" s="31">
        <f>(I227-I226)/I226</f>
        <v>-6.3443739271347041E-2</v>
      </c>
      <c r="P226" s="50">
        <f>E226-L226</f>
        <v>5.071178823709499E-3</v>
      </c>
      <c r="Q226" s="20">
        <f>F226-M226</f>
        <v>2.8260309334636191E-3</v>
      </c>
      <c r="S226" s="13">
        <f>(1+Q226)^(365/(K227-K226))-1</f>
        <v>5.3792419853742057E-3</v>
      </c>
    </row>
    <row r="227" spans="1:19">
      <c r="A227" s="46">
        <v>41467</v>
      </c>
      <c r="B227" s="47">
        <v>215.065</v>
      </c>
      <c r="C227" s="26">
        <f t="shared" si="208"/>
        <v>215.065</v>
      </c>
      <c r="D227" s="46">
        <v>41467</v>
      </c>
      <c r="H227" s="46">
        <v>41467</v>
      </c>
      <c r="I227" s="48">
        <v>214.41800000000001</v>
      </c>
      <c r="J227" s="26">
        <f t="shared" ref="J227" si="233">I227</f>
        <v>214.41800000000001</v>
      </c>
      <c r="K227" s="49">
        <v>41467</v>
      </c>
      <c r="P227" s="50"/>
    </row>
    <row r="228" spans="1:19">
      <c r="A228" s="8">
        <v>41275</v>
      </c>
      <c r="B228" s="7">
        <v>228.94300000000001</v>
      </c>
      <c r="C228" s="26">
        <f t="shared" si="206"/>
        <v>-228.94300000000001</v>
      </c>
      <c r="D228" s="8">
        <v>41275</v>
      </c>
      <c r="E228" s="29">
        <f>XIRR(C228:C229,D228:D229,)</f>
        <v>-0.10283236913383006</v>
      </c>
      <c r="F228" s="31">
        <f>IRR(C228:C229)</f>
        <v>-5.6324063194769063E-2</v>
      </c>
      <c r="G228" s="31">
        <f>(B229-B228)/B228</f>
        <v>-5.6324063194769049E-2</v>
      </c>
      <c r="H228" s="8">
        <v>41275</v>
      </c>
      <c r="I228" s="19">
        <v>228.94300000000001</v>
      </c>
      <c r="J228" s="26">
        <f t="shared" ref="J228" si="234">-I228</f>
        <v>-228.94300000000001</v>
      </c>
      <c r="K228" s="8">
        <v>41275</v>
      </c>
      <c r="L228" s="30">
        <f>XIRR(J228:J229,K228:K229,)</f>
        <v>-0.10795562975108625</v>
      </c>
      <c r="M228" s="31">
        <f>IRR(J228:J229)</f>
        <v>-5.9206876820868018E-2</v>
      </c>
      <c r="N228" s="31">
        <f>(I229-I228)/I228</f>
        <v>-5.9206876820868101E-2</v>
      </c>
      <c r="P228" s="50">
        <f>E228-L228</f>
        <v>5.1232606172561812E-3</v>
      </c>
      <c r="Q228" s="20">
        <f>F228-M228</f>
        <v>2.8828136260989554E-3</v>
      </c>
      <c r="S228" s="13">
        <f>(1+Q228)^(365/(K229-K228))-1</f>
        <v>5.4028156452459175E-3</v>
      </c>
    </row>
    <row r="229" spans="1:19">
      <c r="A229" s="46">
        <v>41470</v>
      </c>
      <c r="B229" s="47">
        <v>216.048</v>
      </c>
      <c r="C229" s="26">
        <f t="shared" si="208"/>
        <v>216.048</v>
      </c>
      <c r="D229" s="46">
        <v>41470</v>
      </c>
      <c r="H229" s="46">
        <v>41470</v>
      </c>
      <c r="I229" s="48">
        <v>215.38800000000001</v>
      </c>
      <c r="J229" s="26">
        <f t="shared" ref="J229" si="235">I229</f>
        <v>215.38800000000001</v>
      </c>
      <c r="K229" s="49">
        <v>41470</v>
      </c>
      <c r="P229" s="50"/>
    </row>
    <row r="230" spans="1:19">
      <c r="A230" s="8">
        <v>41275</v>
      </c>
      <c r="B230" s="7">
        <v>228.94300000000001</v>
      </c>
      <c r="C230" s="26">
        <f t="shared" si="206"/>
        <v>-228.94300000000001</v>
      </c>
      <c r="D230" s="8">
        <v>41275</v>
      </c>
      <c r="E230" s="29">
        <f>XIRR(C230:C231,D230:D231,)</f>
        <v>-0.14171092174947258</v>
      </c>
      <c r="F230" s="31">
        <f>IRR(C230:C231)</f>
        <v>-7.9168177231886377E-2</v>
      </c>
      <c r="G230" s="31">
        <f>(B231-B230)/B230</f>
        <v>-7.9168177231887404E-2</v>
      </c>
      <c r="H230" s="8">
        <v>41275</v>
      </c>
      <c r="I230" s="19">
        <v>228.94300000000001</v>
      </c>
      <c r="J230" s="26">
        <f t="shared" ref="J230" si="236">-I230</f>
        <v>-228.94300000000001</v>
      </c>
      <c r="K230" s="8">
        <v>41275</v>
      </c>
      <c r="L230" s="30">
        <f>XIRR(J230:J231,K230:K231,)</f>
        <v>-0.14660751558840276</v>
      </c>
      <c r="M230" s="31">
        <f>IRR(J230:J231)</f>
        <v>-8.2007311863650179E-2</v>
      </c>
      <c r="N230" s="31">
        <f>(I231-I230)/I230</f>
        <v>-8.2007311863651677E-2</v>
      </c>
      <c r="P230" s="50">
        <f>E230-L230</f>
        <v>4.89659383893018E-3</v>
      </c>
      <c r="Q230" s="20">
        <f>F230-M230</f>
        <v>2.8391346317638011E-3</v>
      </c>
      <c r="S230" s="13">
        <f>(1+Q230)^(365/(K231-K230))-1</f>
        <v>5.2666928266846824E-3</v>
      </c>
    </row>
    <row r="231" spans="1:19">
      <c r="A231" s="46">
        <v>41472</v>
      </c>
      <c r="B231" s="47">
        <v>210.81800000000001</v>
      </c>
      <c r="C231" s="26">
        <f t="shared" si="208"/>
        <v>210.81800000000001</v>
      </c>
      <c r="D231" s="46">
        <v>41472</v>
      </c>
      <c r="H231" s="46">
        <v>41472</v>
      </c>
      <c r="I231" s="48">
        <v>210.16800000000001</v>
      </c>
      <c r="J231" s="26">
        <f t="shared" ref="J231" si="237">I231</f>
        <v>210.16800000000001</v>
      </c>
      <c r="K231" s="49">
        <v>41472</v>
      </c>
      <c r="P231" s="50"/>
    </row>
    <row r="232" spans="1:19">
      <c r="A232" s="8">
        <v>41275</v>
      </c>
      <c r="B232" s="7">
        <v>228.94300000000001</v>
      </c>
      <c r="C232" s="26">
        <f t="shared" si="206"/>
        <v>-228.94300000000001</v>
      </c>
      <c r="D232" s="8">
        <v>41275</v>
      </c>
      <c r="E232" s="29">
        <f>XIRR(C232:C233,D232:D233,)</f>
        <v>-0.12220004387199879</v>
      </c>
      <c r="F232" s="31">
        <f>IRR(C232:C233)</f>
        <v>-6.8261532346479137E-2</v>
      </c>
      <c r="G232" s="31">
        <f>(B233-B232)/B232</f>
        <v>-6.8261532346479317E-2</v>
      </c>
      <c r="H232" s="8">
        <v>41275</v>
      </c>
      <c r="I232" s="19">
        <v>228.94300000000001</v>
      </c>
      <c r="J232" s="26">
        <f t="shared" ref="J232" si="238">-I232</f>
        <v>-228.94300000000001</v>
      </c>
      <c r="K232" s="8">
        <v>41275</v>
      </c>
      <c r="L232" s="30">
        <f>XIRR(J232:J233,K232:K233,)</f>
        <v>-0.12720771469175815</v>
      </c>
      <c r="M232" s="31">
        <f>IRR(J232:J233)</f>
        <v>-7.1148713872011549E-2</v>
      </c>
      <c r="N232" s="31">
        <f>(I233-I232)/I232</f>
        <v>-7.1148713872011882E-2</v>
      </c>
      <c r="P232" s="50">
        <f>E232-L232</f>
        <v>5.0076708197593633E-3</v>
      </c>
      <c r="Q232" s="20">
        <f>F232-M232</f>
        <v>2.8871815255324118E-3</v>
      </c>
      <c r="S232" s="13">
        <f>(1+Q232)^(365/(K233-K232))-1</f>
        <v>5.3288089345282508E-3</v>
      </c>
    </row>
    <row r="233" spans="1:19">
      <c r="A233" s="46">
        <v>41473</v>
      </c>
      <c r="B233" s="47">
        <v>213.315</v>
      </c>
      <c r="C233" s="26">
        <f t="shared" si="208"/>
        <v>213.315</v>
      </c>
      <c r="D233" s="46">
        <v>41473</v>
      </c>
      <c r="H233" s="46">
        <v>41473</v>
      </c>
      <c r="I233" s="48">
        <v>212.654</v>
      </c>
      <c r="J233" s="26">
        <f t="shared" ref="J233" si="239">I233</f>
        <v>212.654</v>
      </c>
      <c r="K233" s="49">
        <v>41473</v>
      </c>
      <c r="P233" s="50"/>
    </row>
    <row r="234" spans="1:19">
      <c r="A234" s="8">
        <v>41275</v>
      </c>
      <c r="B234" s="7">
        <v>228.94300000000001</v>
      </c>
      <c r="C234" s="26">
        <f t="shared" si="206"/>
        <v>-228.94300000000001</v>
      </c>
      <c r="D234" s="8">
        <v>41275</v>
      </c>
      <c r="E234" s="29">
        <f>XIRR(C234:C235,D234:D235,)</f>
        <v>-0.12590253166854382</v>
      </c>
      <c r="F234" s="31">
        <f>IRR(C234:C235)</f>
        <v>-7.0738131325264145E-2</v>
      </c>
      <c r="G234" s="31">
        <f>(B235-B234)/B234</f>
        <v>-7.0738131325264464E-2</v>
      </c>
      <c r="H234" s="8">
        <v>41275</v>
      </c>
      <c r="I234" s="19">
        <v>228.94300000000001</v>
      </c>
      <c r="J234" s="26">
        <f t="shared" ref="J234" si="240">-I234</f>
        <v>-228.94300000000001</v>
      </c>
      <c r="K234" s="8">
        <v>41275</v>
      </c>
      <c r="L234" s="30">
        <f>XIRR(J234:J235,K234:K235,)</f>
        <v>-0.13088480867445471</v>
      </c>
      <c r="M234" s="31">
        <f>IRR(J234:J235)</f>
        <v>-7.3629680750229951E-2</v>
      </c>
      <c r="N234" s="31">
        <f>(I235-I234)/I234</f>
        <v>-7.3629680750230395E-2</v>
      </c>
      <c r="P234" s="50">
        <f>E234-L234</f>
        <v>4.9822770059108901E-3</v>
      </c>
      <c r="Q234" s="20">
        <f>F234-M234</f>
        <v>2.8915494249658058E-3</v>
      </c>
      <c r="S234" s="13">
        <f>(1+Q234)^(365/(K235-K234))-1</f>
        <v>5.3099909165206238E-3</v>
      </c>
    </row>
    <row r="235" spans="1:19">
      <c r="A235" s="46">
        <v>41474</v>
      </c>
      <c r="B235" s="47">
        <v>212.74799999999999</v>
      </c>
      <c r="C235" s="26">
        <f t="shared" si="208"/>
        <v>212.74799999999999</v>
      </c>
      <c r="D235" s="46">
        <v>41474</v>
      </c>
      <c r="H235" s="46">
        <v>41474</v>
      </c>
      <c r="I235" s="48">
        <v>212.08600000000001</v>
      </c>
      <c r="J235" s="26">
        <f t="shared" ref="J235" si="241">I235</f>
        <v>212.08600000000001</v>
      </c>
      <c r="K235" s="49">
        <v>41474</v>
      </c>
      <c r="P235" s="50"/>
    </row>
    <row r="236" spans="1:19">
      <c r="A236" s="8">
        <v>41275</v>
      </c>
      <c r="B236" s="7">
        <v>228.94300000000001</v>
      </c>
      <c r="C236" s="26">
        <f t="shared" si="206"/>
        <v>-228.94300000000001</v>
      </c>
      <c r="D236" s="8">
        <v>41275</v>
      </c>
      <c r="E236" s="29">
        <f>XIRR(C236:C237,D236:D237,)</f>
        <v>-0.12590127103030682</v>
      </c>
      <c r="F236" s="31">
        <f>IRR(C236:C237)</f>
        <v>-7.176458769213262E-2</v>
      </c>
      <c r="G236" s="31">
        <f>(B237-B236)/B236</f>
        <v>-7.1764587692133008E-2</v>
      </c>
      <c r="H236" s="8">
        <v>41275</v>
      </c>
      <c r="I236" s="19">
        <v>228.94300000000001</v>
      </c>
      <c r="J236" s="26">
        <f t="shared" ref="J236" si="242">-I236</f>
        <v>-228.94300000000001</v>
      </c>
      <c r="K236" s="8">
        <v>41275</v>
      </c>
      <c r="L236" s="30">
        <f>XIRR(J236:J237,K236:K237,)</f>
        <v>-0.13088191188871859</v>
      </c>
      <c r="M236" s="31">
        <f>IRR(J236:J237)</f>
        <v>-7.4695448211999735E-2</v>
      </c>
      <c r="N236" s="31">
        <f>(I237-I236)/I236</f>
        <v>-7.4695448212000359E-2</v>
      </c>
      <c r="P236" s="50">
        <f>E236-L236</f>
        <v>4.9806408584117667E-3</v>
      </c>
      <c r="Q236" s="20">
        <f>F236-M236</f>
        <v>2.930860519867115E-3</v>
      </c>
      <c r="S236" s="13">
        <f>(1+Q236)^(365/(K237-K236))-1</f>
        <v>5.3021230103642569E-3</v>
      </c>
    </row>
    <row r="237" spans="1:19">
      <c r="A237" s="46">
        <v>41477</v>
      </c>
      <c r="B237" s="47">
        <v>212.51300000000001</v>
      </c>
      <c r="C237" s="26">
        <f t="shared" si="208"/>
        <v>212.51300000000001</v>
      </c>
      <c r="D237" s="46">
        <v>41477</v>
      </c>
      <c r="H237" s="46">
        <v>41477</v>
      </c>
      <c r="I237" s="48">
        <v>211.84200000000001</v>
      </c>
      <c r="J237" s="26">
        <f t="shared" ref="J237" si="243">I237</f>
        <v>211.84200000000001</v>
      </c>
      <c r="K237" s="49">
        <v>41477</v>
      </c>
      <c r="P237" s="50"/>
    </row>
    <row r="238" spans="1:19">
      <c r="A238" s="8">
        <v>41275</v>
      </c>
      <c r="B238" s="7">
        <v>228.94300000000001</v>
      </c>
      <c r="C238" s="26">
        <f t="shared" si="206"/>
        <v>-228.94300000000001</v>
      </c>
      <c r="D238" s="8">
        <v>41275</v>
      </c>
      <c r="E238" s="29">
        <f>XIRR(C238:C239,D238:D239,)</f>
        <v>-0.1134379107505083</v>
      </c>
      <c r="F238" s="31">
        <f>IRR(C238:C239)</f>
        <v>-6.4771580699125864E-2</v>
      </c>
      <c r="G238" s="31">
        <f>(B239-B238)/B238</f>
        <v>-6.4771580699126016E-2</v>
      </c>
      <c r="H238" s="8">
        <v>41275</v>
      </c>
      <c r="I238" s="19">
        <v>228.94300000000001</v>
      </c>
      <c r="J238" s="26">
        <f t="shared" ref="J238" si="244">-I238</f>
        <v>-228.94300000000001</v>
      </c>
      <c r="K238" s="8">
        <v>41275</v>
      </c>
      <c r="L238" s="30">
        <f>XIRR(J238:J239,K238:K239,)</f>
        <v>-0.11848661936819554</v>
      </c>
      <c r="M238" s="31">
        <f>IRR(J238:J239)</f>
        <v>-6.773738441446113E-2</v>
      </c>
      <c r="N238" s="31">
        <f>(I239-I238)/I238</f>
        <v>-6.7737384414461282E-2</v>
      </c>
      <c r="P238" s="50">
        <f>E238-L238</f>
        <v>5.0487086176872475E-3</v>
      </c>
      <c r="Q238" s="20">
        <f>F238-M238</f>
        <v>2.9658037153352662E-3</v>
      </c>
      <c r="S238" s="13">
        <f>(1+Q238)^(365/(K239-K238))-1</f>
        <v>5.3389120799709477E-3</v>
      </c>
    </row>
    <row r="239" spans="1:19">
      <c r="A239" s="46">
        <v>41478</v>
      </c>
      <c r="B239" s="47">
        <v>214.114</v>
      </c>
      <c r="C239" s="26">
        <f t="shared" si="208"/>
        <v>214.114</v>
      </c>
      <c r="D239" s="46">
        <v>41478</v>
      </c>
      <c r="H239" s="46">
        <v>41478</v>
      </c>
      <c r="I239" s="48">
        <v>213.435</v>
      </c>
      <c r="J239" s="26">
        <f t="shared" ref="J239" si="245">I239</f>
        <v>213.435</v>
      </c>
      <c r="K239" s="49">
        <v>41478</v>
      </c>
      <c r="P239" s="50"/>
    </row>
    <row r="240" spans="1:19">
      <c r="A240" s="8">
        <v>41275</v>
      </c>
      <c r="B240" s="7">
        <v>228.94300000000001</v>
      </c>
      <c r="C240" s="26">
        <f t="shared" si="206"/>
        <v>-228.94300000000001</v>
      </c>
      <c r="D240" s="8">
        <v>41275</v>
      </c>
      <c r="E240" s="29">
        <f>XIRR(C240:C241,D240:D241,)</f>
        <v>-0.138999081030488</v>
      </c>
      <c r="F240" s="31">
        <f>IRR(C240:C241)</f>
        <v>-8.0242680492523269E-2</v>
      </c>
      <c r="G240" s="31">
        <f>(B241-B240)/B240</f>
        <v>-8.0242680492524379E-2</v>
      </c>
      <c r="H240" s="8">
        <v>41275</v>
      </c>
      <c r="I240" s="19">
        <v>228.94300000000001</v>
      </c>
      <c r="J240" s="26">
        <f t="shared" ref="J240" si="246">-I240</f>
        <v>-228.94300000000001</v>
      </c>
      <c r="K240" s="8">
        <v>41275</v>
      </c>
      <c r="L240" s="30">
        <f>XIRR(J240:J241,K240:K241,)</f>
        <v>-0.14390915296971798</v>
      </c>
      <c r="M240" s="31">
        <f>IRR(J240:J241)</f>
        <v>-8.3177908911823542E-2</v>
      </c>
      <c r="N240" s="31">
        <f>(I241-I240)/I240</f>
        <v>-8.3177908911825235E-2</v>
      </c>
      <c r="P240" s="50">
        <f>E240-L240</f>
        <v>4.9100719392299874E-3</v>
      </c>
      <c r="Q240" s="20">
        <f>F240-M240</f>
        <v>2.9352284193002731E-3</v>
      </c>
      <c r="S240" s="13">
        <f>(1+Q240)^(365/(K241-K240))-1</f>
        <v>5.2578383987977872E-3</v>
      </c>
    </row>
    <row r="241" spans="1:19">
      <c r="A241" s="46">
        <v>41479</v>
      </c>
      <c r="B241" s="47">
        <v>210.572</v>
      </c>
      <c r="C241" s="26">
        <f t="shared" si="208"/>
        <v>210.572</v>
      </c>
      <c r="D241" s="46">
        <v>41479</v>
      </c>
      <c r="H241" s="46">
        <v>41479</v>
      </c>
      <c r="I241" s="48">
        <v>209.9</v>
      </c>
      <c r="J241" s="26">
        <f t="shared" ref="J241" si="247">I241</f>
        <v>209.9</v>
      </c>
      <c r="K241" s="49">
        <v>41479</v>
      </c>
      <c r="P241" s="50"/>
    </row>
    <row r="242" spans="1:19">
      <c r="A242" s="8">
        <v>41275</v>
      </c>
      <c r="B242" s="7">
        <v>228.94300000000001</v>
      </c>
      <c r="C242" s="26">
        <f t="shared" si="206"/>
        <v>-228.94300000000001</v>
      </c>
      <c r="D242" s="8">
        <v>41275</v>
      </c>
      <c r="E242" s="29">
        <f>XIRR(C242:C243,D242:D243,)</f>
        <v>-0.16786333136260512</v>
      </c>
      <c r="F242" s="31">
        <f>IRR(C242:C243)</f>
        <v>-9.8513603822772133E-2</v>
      </c>
      <c r="G242" s="31">
        <f>(B243-B242)/B242</f>
        <v>-9.8513603822785595E-2</v>
      </c>
      <c r="H242" s="8">
        <v>41275</v>
      </c>
      <c r="I242" s="19">
        <v>228.94300000000001</v>
      </c>
      <c r="J242" s="26">
        <f t="shared" ref="J242" si="248">-I242</f>
        <v>-228.94300000000001</v>
      </c>
      <c r="K242" s="8">
        <v>41275</v>
      </c>
      <c r="L242" s="30">
        <f>XIRR(J242:J243,K242:K243,)</f>
        <v>-0.17260096743702891</v>
      </c>
      <c r="M242" s="31">
        <f>IRR(J242:J243)</f>
        <v>-0.1014138890465994</v>
      </c>
      <c r="N242" s="31">
        <f>(I243-I242)/I242</f>
        <v>-0.10141388904661866</v>
      </c>
      <c r="P242" s="50">
        <f>E242-L242</f>
        <v>4.73763607442379E-3</v>
      </c>
      <c r="Q242" s="20">
        <f>F242-M242</f>
        <v>2.9002852238272647E-3</v>
      </c>
      <c r="S242" s="13">
        <f>(1+Q242)^(365/(K243-K242))-1</f>
        <v>5.1446054616386405E-3</v>
      </c>
    </row>
    <row r="243" spans="1:19">
      <c r="A243" s="46">
        <v>41481</v>
      </c>
      <c r="B243" s="47">
        <v>206.38900000000001</v>
      </c>
      <c r="C243" s="26">
        <f t="shared" si="208"/>
        <v>206.38900000000001</v>
      </c>
      <c r="D243" s="46">
        <v>41481</v>
      </c>
      <c r="H243" s="46">
        <v>41481</v>
      </c>
      <c r="I243" s="48">
        <v>205.72499999999999</v>
      </c>
      <c r="J243" s="26">
        <f t="shared" ref="J243" si="249">I243</f>
        <v>205.72499999999999</v>
      </c>
      <c r="K243" s="49">
        <v>41481</v>
      </c>
      <c r="P243" s="50"/>
    </row>
    <row r="244" spans="1:19">
      <c r="A244" s="8">
        <v>41275</v>
      </c>
      <c r="B244" s="7">
        <v>228.94300000000001</v>
      </c>
      <c r="C244" s="26">
        <f t="shared" si="206"/>
        <v>-228.94300000000001</v>
      </c>
      <c r="D244" s="8">
        <v>41275</v>
      </c>
      <c r="E244" s="29">
        <f>XIRR(C244:C245,D244:D245,)</f>
        <v>-0.17810754254460337</v>
      </c>
      <c r="F244" s="31">
        <f>IRR(C244:C245)</f>
        <v>-0.10623605002114891</v>
      </c>
      <c r="G244" s="31">
        <f>(B245-B244)/B244</f>
        <v>-0.10623605002118432</v>
      </c>
      <c r="H244" s="8">
        <v>41275</v>
      </c>
      <c r="I244" s="19">
        <v>228.94300000000001</v>
      </c>
      <c r="J244" s="26">
        <f t="shared" ref="J244" si="250">-I244</f>
        <v>-228.94300000000001</v>
      </c>
      <c r="K244" s="8">
        <v>41275</v>
      </c>
      <c r="L244" s="30">
        <f>XIRR(J244:J245,K244:K245,)</f>
        <v>-0.18278767541050911</v>
      </c>
      <c r="M244" s="31">
        <f>IRR(J244:J245)</f>
        <v>-0.10915380684270044</v>
      </c>
      <c r="N244" s="31">
        <f>(I245-I244)/I244</f>
        <v>-0.10915380684275129</v>
      </c>
      <c r="P244" s="50">
        <f>E244-L244</f>
        <v>4.6801328659057395E-3</v>
      </c>
      <c r="Q244" s="20">
        <f>F244-M244</f>
        <v>2.9177568215515287E-3</v>
      </c>
      <c r="S244" s="13">
        <f>(1+Q244)^(365/(K245-K244))-1</f>
        <v>5.1011513746950232E-3</v>
      </c>
    </row>
    <row r="245" spans="1:19">
      <c r="A245" s="46">
        <v>41484</v>
      </c>
      <c r="B245" s="47">
        <v>204.62100000000001</v>
      </c>
      <c r="C245" s="26">
        <f t="shared" si="208"/>
        <v>204.62100000000001</v>
      </c>
      <c r="D245" s="46">
        <v>41484</v>
      </c>
      <c r="H245" s="46">
        <v>41484</v>
      </c>
      <c r="I245" s="48">
        <v>203.953</v>
      </c>
      <c r="J245" s="26">
        <f t="shared" ref="J245" si="251">I245</f>
        <v>203.953</v>
      </c>
      <c r="K245" s="49">
        <v>41484</v>
      </c>
      <c r="P245" s="50"/>
    </row>
    <row r="246" spans="1:19">
      <c r="A246" s="8">
        <v>41275</v>
      </c>
      <c r="B246" s="7">
        <v>228.94300000000001</v>
      </c>
      <c r="C246" s="26">
        <f t="shared" si="206"/>
        <v>-228.94300000000001</v>
      </c>
      <c r="D246" s="8">
        <v>41275</v>
      </c>
      <c r="E246" s="29">
        <f>XIRR(C246:C247,D246:D247,)</f>
        <v>-0.2041107676923275</v>
      </c>
      <c r="F246" s="31">
        <f>IRR(C246:C247)</f>
        <v>-0.12308740603529217</v>
      </c>
      <c r="G246" s="31">
        <f>(B247-B246)/B246</f>
        <v>-0.12308740603556347</v>
      </c>
      <c r="H246" s="8">
        <v>41275</v>
      </c>
      <c r="I246" s="19">
        <v>228.94300000000001</v>
      </c>
      <c r="J246" s="26">
        <f t="shared" ref="J246" si="252">-I246</f>
        <v>-228.94300000000001</v>
      </c>
      <c r="K246" s="8">
        <v>41275</v>
      </c>
      <c r="L246" s="30">
        <f>XIRR(J246:J247,K246:K247,)</f>
        <v>-0.20863914117217064</v>
      </c>
      <c r="M246" s="31">
        <f>IRR(J246:J247)</f>
        <v>-0.12596148386241618</v>
      </c>
      <c r="N246" s="31">
        <f>(I247-I246)/I246</f>
        <v>-0.12596148386279563</v>
      </c>
      <c r="P246" s="50">
        <f>E246-L246</f>
        <v>4.5283734798431396E-3</v>
      </c>
      <c r="Q246" s="20">
        <f>F246-M246</f>
        <v>2.8740778271240108E-3</v>
      </c>
      <c r="S246" s="13">
        <f>(1+Q246)^(365/(K247-K246))-1</f>
        <v>5.0007181580526971E-3</v>
      </c>
    </row>
    <row r="247" spans="1:19">
      <c r="A247" s="46">
        <v>41485</v>
      </c>
      <c r="B247" s="47">
        <v>200.76300000000001</v>
      </c>
      <c r="C247" s="26">
        <f t="shared" si="208"/>
        <v>200.76300000000001</v>
      </c>
      <c r="D247" s="46">
        <v>41485</v>
      </c>
      <c r="H247" s="46">
        <v>41485</v>
      </c>
      <c r="I247" s="48">
        <v>200.10499999999999</v>
      </c>
      <c r="J247" s="26">
        <f t="shared" ref="J247" si="253">I247</f>
        <v>200.10499999999999</v>
      </c>
      <c r="K247" s="49">
        <v>41485</v>
      </c>
      <c r="P247" s="50"/>
    </row>
    <row r="248" spans="1:19">
      <c r="A248" s="8">
        <v>41275</v>
      </c>
      <c r="B248" s="7">
        <v>228.94300000000001</v>
      </c>
      <c r="C248" s="26">
        <f t="shared" si="206"/>
        <v>-228.94300000000001</v>
      </c>
      <c r="D248" s="8">
        <v>41275</v>
      </c>
      <c r="E248" s="29">
        <f>XIRR(C248:C249,D248:D249,)</f>
        <v>-0.19971720203757287</v>
      </c>
      <c r="F248" s="31">
        <f>IRR(C248:C249)</f>
        <v>-0.12084230572654481</v>
      </c>
      <c r="G248" s="31">
        <f>(B249-B248)/B248</f>
        <v>-0.12084230572675306</v>
      </c>
      <c r="H248" s="8">
        <v>41275</v>
      </c>
      <c r="I248" s="19">
        <v>228.94300000000001</v>
      </c>
      <c r="J248" s="26">
        <f t="shared" ref="J248" si="254">-I248</f>
        <v>-228.94300000000001</v>
      </c>
      <c r="K248" s="8">
        <v>41275</v>
      </c>
      <c r="L248" s="30">
        <f>XIRR(J248:J249,K248:K249,)</f>
        <v>-0.20426494106650356</v>
      </c>
      <c r="M248" s="31">
        <f>IRR(J248:J249)</f>
        <v>-0.12373385515142635</v>
      </c>
      <c r="N248" s="31">
        <f>(I249-I248)/I248</f>
        <v>-0.12373385515171899</v>
      </c>
      <c r="P248" s="50">
        <f>E248-L248</f>
        <v>4.5477390289306863E-3</v>
      </c>
      <c r="Q248" s="20">
        <f>F248-M248</f>
        <v>2.8915494248815399E-3</v>
      </c>
      <c r="S248" s="13">
        <f>(1+Q248)^(365/(K249-K248))-1</f>
        <v>5.0072461392460799E-3</v>
      </c>
    </row>
    <row r="249" spans="1:19">
      <c r="A249" s="46">
        <v>41486</v>
      </c>
      <c r="B249" s="47">
        <v>201.27699999999999</v>
      </c>
      <c r="C249" s="26">
        <f t="shared" si="208"/>
        <v>201.27699999999999</v>
      </c>
      <c r="D249" s="46">
        <v>41486</v>
      </c>
      <c r="H249" s="46">
        <v>41486</v>
      </c>
      <c r="I249" s="48">
        <v>200.61500000000001</v>
      </c>
      <c r="J249" s="26">
        <f t="shared" ref="J249" si="255">I249</f>
        <v>200.61500000000001</v>
      </c>
      <c r="K249" s="49">
        <v>41486</v>
      </c>
      <c r="P249" s="50"/>
    </row>
    <row r="250" spans="1:19">
      <c r="A250" s="8">
        <v>41275</v>
      </c>
      <c r="B250" s="7">
        <v>228.94300000000001</v>
      </c>
      <c r="C250" s="26">
        <f t="shared" si="206"/>
        <v>-228.94300000000001</v>
      </c>
      <c r="D250" s="8">
        <v>41275</v>
      </c>
      <c r="E250" s="29">
        <f>XIRR(C250:C251,D250:D251,)</f>
        <v>-0.210122000426054</v>
      </c>
      <c r="F250" s="31">
        <f>IRR(C250:C251)</f>
        <v>-0.12803186819378465</v>
      </c>
      <c r="G250" s="31">
        <f>(B251-B250)/B250</f>
        <v>-0.12803186819426673</v>
      </c>
      <c r="H250" s="8">
        <v>41275</v>
      </c>
      <c r="I250" s="19">
        <v>228.94300000000001</v>
      </c>
      <c r="J250" s="26">
        <f t="shared" ref="J250" si="256">-I250</f>
        <v>-228.94300000000001</v>
      </c>
      <c r="K250" s="8">
        <v>41275</v>
      </c>
      <c r="L250" s="30">
        <f>XIRR(J250:J251,K250:K251,)</f>
        <v>-0.21461950168013577</v>
      </c>
      <c r="M250" s="31">
        <f>IRR(J250:J251)</f>
        <v>-0.13091904971912796</v>
      </c>
      <c r="N250" s="31">
        <f>(I251-I250)/I250</f>
        <v>-0.13091904971979931</v>
      </c>
      <c r="P250" s="50">
        <f>E250-L250</f>
        <v>4.4975012540817705E-3</v>
      </c>
      <c r="Q250" s="20">
        <f>F250-M250</f>
        <v>2.8871815253433131E-3</v>
      </c>
      <c r="S250" s="13">
        <f>(1+Q250)^(365/(K251-K250))-1</f>
        <v>4.9760324181757909E-3</v>
      </c>
    </row>
    <row r="251" spans="1:19">
      <c r="A251" s="46">
        <v>41487</v>
      </c>
      <c r="B251" s="47">
        <v>199.631</v>
      </c>
      <c r="C251" s="26">
        <f t="shared" si="208"/>
        <v>199.631</v>
      </c>
      <c r="D251" s="46">
        <v>41487</v>
      </c>
      <c r="H251" s="46">
        <v>41487</v>
      </c>
      <c r="I251" s="48">
        <v>198.97</v>
      </c>
      <c r="J251" s="26">
        <f t="shared" ref="J251" si="257">I251</f>
        <v>198.97</v>
      </c>
      <c r="K251" s="49">
        <v>41487</v>
      </c>
      <c r="P251" s="50"/>
    </row>
    <row r="252" spans="1:19">
      <c r="A252" s="8">
        <v>41275</v>
      </c>
      <c r="B252" s="7">
        <v>228.94300000000001</v>
      </c>
      <c r="C252" s="26">
        <f t="shared" si="206"/>
        <v>-228.94300000000001</v>
      </c>
      <c r="D252" s="8">
        <v>41275</v>
      </c>
      <c r="E252" s="29">
        <f>XIRR(C252:C253,D252:D253,)</f>
        <v>-0.2268061317503452</v>
      </c>
      <c r="F252" s="31">
        <f>IRR(C252:C253)</f>
        <v>-0.1393840388201476</v>
      </c>
      <c r="G252" s="31">
        <f>(B253-B252)/B252</f>
        <v>-0.13938403882189015</v>
      </c>
      <c r="H252" s="8">
        <v>41275</v>
      </c>
      <c r="I252" s="19">
        <v>228.94300000000001</v>
      </c>
      <c r="J252" s="26">
        <f t="shared" ref="J252" si="258">-I252</f>
        <v>-228.94300000000001</v>
      </c>
      <c r="K252" s="8">
        <v>41275</v>
      </c>
      <c r="L252" s="30">
        <f>XIRR(J252:J253,K252:K253,)</f>
        <v>-0.23119879886507988</v>
      </c>
      <c r="M252" s="31">
        <f>IRR(J252:J253)</f>
        <v>-0.14224064504899775</v>
      </c>
      <c r="N252" s="31">
        <f>(I253-I252)/I252</f>
        <v>-0.14224064505138845</v>
      </c>
      <c r="P252" s="50">
        <f>E252-L252</f>
        <v>4.392667114734683E-3</v>
      </c>
      <c r="Q252" s="20">
        <f>F252-M252</f>
        <v>2.8566062288501448E-3</v>
      </c>
      <c r="S252" s="13">
        <f>(1+Q252)^(365/(K253-K252))-1</f>
        <v>4.9001113869449053E-3</v>
      </c>
    </row>
    <row r="253" spans="1:19">
      <c r="A253" s="46">
        <v>41488</v>
      </c>
      <c r="B253" s="47">
        <v>197.03200000000001</v>
      </c>
      <c r="C253" s="26">
        <f t="shared" si="208"/>
        <v>197.03200000000001</v>
      </c>
      <c r="D253" s="46">
        <v>41488</v>
      </c>
      <c r="H253" s="46">
        <v>41488</v>
      </c>
      <c r="I253" s="48">
        <v>196.37799999999999</v>
      </c>
      <c r="J253" s="26">
        <f t="shared" ref="J253" si="259">I253</f>
        <v>196.37799999999999</v>
      </c>
      <c r="K253" s="49">
        <v>41488</v>
      </c>
    </row>
    <row r="256" spans="1:19">
      <c r="A256" s="15">
        <v>41428</v>
      </c>
      <c r="B256" s="19">
        <v>220.20099999999999</v>
      </c>
      <c r="C256" s="26">
        <f t="shared" ref="C256" si="260">-B256</f>
        <v>-220.20099999999999</v>
      </c>
      <c r="D256" s="15">
        <v>41428</v>
      </c>
      <c r="E256" s="29">
        <f>XIRR(C256:C257,D256:D257,)</f>
        <v>-0.49151127412915235</v>
      </c>
      <c r="F256" s="31">
        <f>IRR(C256:C257)</f>
        <v>-0.10521750582419294</v>
      </c>
      <c r="G256" s="31">
        <f>(B257-B256)/B256</f>
        <v>-0.10521750582422415</v>
      </c>
      <c r="H256" s="15">
        <v>41428</v>
      </c>
      <c r="I256" s="19">
        <v>219.66399999999999</v>
      </c>
      <c r="J256" s="26">
        <f t="shared" ref="J256" si="261">-I256</f>
        <v>-219.66399999999999</v>
      </c>
      <c r="K256" s="15">
        <v>41428</v>
      </c>
      <c r="L256" s="30">
        <f>XIRR(J256:J257,K256:K257,)</f>
        <v>-0.49423570111393933</v>
      </c>
      <c r="M256" s="31">
        <f>IRR(J256:J257)</f>
        <v>-0.10600735669018338</v>
      </c>
      <c r="N256" s="31">
        <f>(I257-I256)/I256</f>
        <v>-0.1060073566902178</v>
      </c>
      <c r="P256" s="50">
        <f>E256-L256</f>
        <v>2.7244269847869762E-3</v>
      </c>
      <c r="Q256" s="20">
        <f>F256-M256</f>
        <v>7.8985086599044074E-4</v>
      </c>
      <c r="S256" s="13">
        <f>(1+Q256)^(365/(K257-K256))-1</f>
        <v>4.8145825479035675E-3</v>
      </c>
    </row>
    <row r="257" spans="1:19">
      <c r="A257" s="46">
        <v>41488</v>
      </c>
      <c r="B257" s="47">
        <v>197.03200000000001</v>
      </c>
      <c r="C257" s="26">
        <f t="shared" ref="C257" si="262">B257</f>
        <v>197.03200000000001</v>
      </c>
      <c r="D257" s="46">
        <v>41488</v>
      </c>
      <c r="H257" s="46">
        <v>41488</v>
      </c>
      <c r="I257" s="48">
        <v>196.37799999999999</v>
      </c>
      <c r="J257" s="26">
        <f t="shared" ref="J257" si="263">I257</f>
        <v>196.37799999999999</v>
      </c>
      <c r="K257" s="49">
        <v>41488</v>
      </c>
    </row>
    <row r="259" spans="1:19">
      <c r="A259" s="15">
        <v>44927</v>
      </c>
      <c r="B259" s="19"/>
      <c r="C259" s="26">
        <v>-411.16500000000002</v>
      </c>
      <c r="D259" s="15">
        <v>44927</v>
      </c>
      <c r="E259" s="29">
        <f>XIRR(C259:C260,D259:D260,)</f>
        <v>2.6351949572563173E-2</v>
      </c>
      <c r="F259" s="31">
        <f>IRR(C259:C260)</f>
        <v>2.6351951163159616E-2</v>
      </c>
      <c r="G259" s="31" t="e">
        <f>(B260-B259)/B259</f>
        <v>#DIV/0!</v>
      </c>
      <c r="H259" s="15">
        <v>44927</v>
      </c>
      <c r="I259" s="19"/>
      <c r="J259" s="26">
        <v>-400</v>
      </c>
      <c r="K259" s="15">
        <v>44927</v>
      </c>
      <c r="L259" s="30">
        <f>XIRR(J259:J260,K259:K260,)</f>
        <v>2.5000002980232239E-2</v>
      </c>
      <c r="M259" s="31">
        <f>IRR(J259:J260)</f>
        <v>2.5000000000001625E-2</v>
      </c>
      <c r="N259" s="31" t="e">
        <f>(I260-I259)/I259</f>
        <v>#DIV/0!</v>
      </c>
      <c r="P259" s="50">
        <f>E259-L259</f>
        <v>1.351946592330934E-3</v>
      </c>
      <c r="Q259" s="20">
        <f>F259-M259</f>
        <v>1.3519511631579911E-3</v>
      </c>
      <c r="S259" s="13">
        <f>(1+Q259)^(365/(K260-K259))-1</f>
        <v>1.351951163157894E-3</v>
      </c>
    </row>
    <row r="260" spans="1:19">
      <c r="A260" s="46">
        <f>A259+(5*365)</f>
        <v>46752</v>
      </c>
      <c r="B260" s="47"/>
      <c r="C260" s="26">
        <f>J260+12</f>
        <v>422</v>
      </c>
      <c r="D260" s="46">
        <f>D259+(1*365)</f>
        <v>45292</v>
      </c>
      <c r="H260" s="46">
        <f>H259+(1*365)</f>
        <v>45292</v>
      </c>
      <c r="I260" s="48"/>
      <c r="J260" s="26">
        <v>410</v>
      </c>
      <c r="K260" s="46">
        <f>K259+(1*365)</f>
        <v>45292</v>
      </c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L114"/>
  <sheetViews>
    <sheetView topLeftCell="A81" workbookViewId="0">
      <selection activeCell="D3" sqref="D3:D101"/>
    </sheetView>
  </sheetViews>
  <sheetFormatPr defaultRowHeight="13.2"/>
  <cols>
    <col min="1" max="1" width="9.77734375" bestFit="1" customWidth="1"/>
    <col min="2" max="2" width="8.5546875" bestFit="1" customWidth="1"/>
    <col min="3" max="3" width="9.77734375" bestFit="1" customWidth="1"/>
    <col min="7" max="7" width="10.33203125" bestFit="1" customWidth="1"/>
    <col min="8" max="8" width="10.5546875" customWidth="1"/>
    <col min="11" max="11" width="9.21875" bestFit="1" customWidth="1"/>
    <col min="12" max="12" width="10.21875" bestFit="1" customWidth="1"/>
  </cols>
  <sheetData>
    <row r="1" spans="1:12">
      <c r="A1" s="1" t="s">
        <v>0</v>
      </c>
      <c r="B1" s="1" t="s">
        <v>1</v>
      </c>
      <c r="D1" s="1" t="s">
        <v>2</v>
      </c>
    </row>
    <row r="2" spans="1:12">
      <c r="A2" s="14">
        <v>41275</v>
      </c>
      <c r="B2" s="18">
        <v>228.94300000000001</v>
      </c>
      <c r="C2" s="14">
        <v>41275</v>
      </c>
      <c r="D2" s="1">
        <v>228.94300000000001</v>
      </c>
      <c r="H2" s="2"/>
      <c r="I2" s="18"/>
    </row>
    <row r="3" spans="1:12">
      <c r="A3" s="2">
        <v>41276</v>
      </c>
      <c r="B3" s="1">
        <v>231.03200000000001</v>
      </c>
      <c r="C3" s="2">
        <v>41276</v>
      </c>
      <c r="D3" s="1">
        <v>231.02799999999999</v>
      </c>
      <c r="H3" s="2"/>
      <c r="I3" s="1"/>
      <c r="J3" s="20"/>
      <c r="K3" s="21"/>
      <c r="L3" s="11"/>
    </row>
    <row r="4" spans="1:12">
      <c r="A4" s="2">
        <v>41277</v>
      </c>
      <c r="B4" s="1">
        <v>231.435</v>
      </c>
      <c r="C4" s="2">
        <v>41277</v>
      </c>
      <c r="D4" s="1">
        <v>231.428</v>
      </c>
    </row>
    <row r="5" spans="1:12">
      <c r="A5" s="2">
        <v>41278</v>
      </c>
      <c r="B5" s="1">
        <v>232.035</v>
      </c>
      <c r="C5" s="2">
        <v>41278</v>
      </c>
      <c r="D5" s="1">
        <v>232.023</v>
      </c>
      <c r="G5" s="22"/>
    </row>
    <row r="6" spans="1:12">
      <c r="A6" s="2">
        <v>41282</v>
      </c>
      <c r="B6" s="1">
        <v>231.13900000000001</v>
      </c>
      <c r="C6" s="2">
        <v>41282</v>
      </c>
      <c r="D6" s="1">
        <v>231.11</v>
      </c>
      <c r="G6" s="22"/>
    </row>
    <row r="7" spans="1:12">
      <c r="A7" s="2">
        <v>41283</v>
      </c>
      <c r="B7" s="1">
        <v>230.49799999999999</v>
      </c>
      <c r="C7" s="2">
        <v>41283</v>
      </c>
      <c r="D7" s="1">
        <v>230.465</v>
      </c>
    </row>
    <row r="8" spans="1:12">
      <c r="A8" s="2">
        <v>41284</v>
      </c>
      <c r="B8" s="1">
        <v>230.44</v>
      </c>
      <c r="C8" s="2">
        <v>41284</v>
      </c>
      <c r="D8" s="1">
        <v>230.40199999999999</v>
      </c>
    </row>
    <row r="9" spans="1:12">
      <c r="A9" s="2">
        <v>41285</v>
      </c>
      <c r="B9" s="1">
        <v>229.727</v>
      </c>
      <c r="C9" s="2">
        <v>41285</v>
      </c>
      <c r="D9" s="1">
        <v>229.68600000000001</v>
      </c>
    </row>
    <row r="10" spans="1:12">
      <c r="A10" s="2">
        <v>41288</v>
      </c>
      <c r="B10" s="1">
        <v>233.00800000000001</v>
      </c>
      <c r="C10" s="2">
        <v>41288</v>
      </c>
      <c r="D10" s="1">
        <v>232.953</v>
      </c>
    </row>
    <row r="11" spans="1:12">
      <c r="A11" s="2">
        <v>41290</v>
      </c>
      <c r="B11" s="1">
        <v>230.797</v>
      </c>
      <c r="C11" s="2">
        <v>41290</v>
      </c>
      <c r="D11" s="1">
        <v>230.73599999999999</v>
      </c>
    </row>
    <row r="12" spans="1:12">
      <c r="A12" s="2">
        <v>41291</v>
      </c>
      <c r="B12" s="1">
        <v>232.393</v>
      </c>
      <c r="C12" s="2">
        <v>41291</v>
      </c>
      <c r="D12" s="1">
        <v>232.32599999999999</v>
      </c>
    </row>
    <row r="13" spans="1:12">
      <c r="A13" s="2">
        <v>41292</v>
      </c>
      <c r="B13" s="1">
        <v>234.155</v>
      </c>
      <c r="C13" s="2">
        <v>41292</v>
      </c>
      <c r="D13" s="1">
        <v>234.084</v>
      </c>
    </row>
    <row r="14" spans="1:12">
      <c r="A14" s="2">
        <v>41295</v>
      </c>
      <c r="B14" s="1">
        <v>234.84100000000001</v>
      </c>
      <c r="C14" s="2">
        <v>41295</v>
      </c>
      <c r="D14" s="1">
        <v>234.75899999999999</v>
      </c>
    </row>
    <row r="15" spans="1:12">
      <c r="A15" s="2">
        <v>41297</v>
      </c>
      <c r="B15" s="1">
        <v>232.27099999999999</v>
      </c>
      <c r="C15" s="2">
        <v>41297</v>
      </c>
      <c r="D15" s="1">
        <v>232.18100000000001</v>
      </c>
    </row>
    <row r="16" spans="1:12">
      <c r="A16" s="2">
        <v>41298</v>
      </c>
      <c r="B16" s="1">
        <v>229.47399999999999</v>
      </c>
      <c r="C16" s="2">
        <v>41298</v>
      </c>
      <c r="D16" s="1">
        <v>229.38200000000001</v>
      </c>
    </row>
    <row r="17" spans="1:4">
      <c r="A17" s="2">
        <v>41299</v>
      </c>
      <c r="B17" s="1">
        <v>232.733</v>
      </c>
      <c r="C17" s="2">
        <v>41299</v>
      </c>
      <c r="D17" s="1">
        <v>232.636</v>
      </c>
    </row>
    <row r="18" spans="1:4">
      <c r="A18" s="2">
        <v>41303</v>
      </c>
      <c r="B18" s="1">
        <v>231.285</v>
      </c>
      <c r="C18" s="2">
        <v>41303</v>
      </c>
      <c r="D18" s="1">
        <v>231.17400000000001</v>
      </c>
    </row>
    <row r="19" spans="1:4">
      <c r="A19" s="2">
        <v>41304</v>
      </c>
      <c r="B19" s="1">
        <v>230.86099999999999</v>
      </c>
      <c r="C19" s="2">
        <v>41304</v>
      </c>
      <c r="D19" s="1">
        <v>230.74600000000001</v>
      </c>
    </row>
    <row r="20" spans="1:4">
      <c r="A20" s="2">
        <v>41305</v>
      </c>
      <c r="B20" s="1">
        <v>231.208</v>
      </c>
      <c r="C20" s="2">
        <v>41305</v>
      </c>
      <c r="D20" s="1">
        <v>231.09</v>
      </c>
    </row>
    <row r="21" spans="1:4">
      <c r="A21" s="2">
        <v>41306</v>
      </c>
      <c r="B21" s="1">
        <v>230.30799999999999</v>
      </c>
      <c r="C21" s="2">
        <v>41306</v>
      </c>
      <c r="D21" s="1">
        <v>230.18600000000001</v>
      </c>
    </row>
    <row r="22" spans="1:4">
      <c r="A22" s="2">
        <v>41309</v>
      </c>
      <c r="B22" s="1">
        <v>228.696</v>
      </c>
      <c r="C22" s="2">
        <v>41309</v>
      </c>
      <c r="D22" s="1">
        <v>228.56399999999999</v>
      </c>
    </row>
    <row r="23" spans="1:4">
      <c r="A23" s="2">
        <v>41310</v>
      </c>
      <c r="B23" s="1">
        <v>227.35900000000001</v>
      </c>
      <c r="C23" s="2">
        <v>41310</v>
      </c>
      <c r="D23" s="1">
        <v>227.22399999999999</v>
      </c>
    </row>
    <row r="24" spans="1:4">
      <c r="A24" s="2">
        <v>41311</v>
      </c>
      <c r="B24" s="1">
        <v>227.416</v>
      </c>
      <c r="C24" s="2">
        <v>41311</v>
      </c>
      <c r="D24" s="1">
        <v>227.27699999999999</v>
      </c>
    </row>
    <row r="25" spans="1:4">
      <c r="A25" s="2">
        <v>41312</v>
      </c>
      <c r="B25" s="1">
        <v>225.917</v>
      </c>
      <c r="C25" s="2">
        <v>41312</v>
      </c>
      <c r="D25" s="1">
        <v>225.77500000000001</v>
      </c>
    </row>
    <row r="26" spans="1:4">
      <c r="A26" s="2">
        <v>41313</v>
      </c>
      <c r="B26" s="1">
        <v>224.27699999999999</v>
      </c>
      <c r="C26" s="2">
        <v>41313</v>
      </c>
      <c r="D26" s="1">
        <v>224.13300000000001</v>
      </c>
    </row>
    <row r="27" spans="1:4">
      <c r="A27" s="2">
        <v>41316</v>
      </c>
      <c r="B27" s="1">
        <v>224.33099999999999</v>
      </c>
      <c r="C27" s="2">
        <v>41316</v>
      </c>
      <c r="D27" s="1">
        <v>224.17699999999999</v>
      </c>
    </row>
    <row r="28" spans="1:4">
      <c r="A28" s="2">
        <v>41317</v>
      </c>
      <c r="B28" s="1">
        <v>225.16800000000001</v>
      </c>
      <c r="C28" s="2">
        <v>41317</v>
      </c>
      <c r="D28" s="1">
        <v>225.00899999999999</v>
      </c>
    </row>
    <row r="29" spans="1:4">
      <c r="A29" s="2">
        <v>41320</v>
      </c>
      <c r="B29" s="1">
        <v>222.501</v>
      </c>
      <c r="C29" s="2">
        <v>41320</v>
      </c>
      <c r="D29" s="1">
        <v>222.333</v>
      </c>
    </row>
    <row r="30" spans="1:4">
      <c r="A30" s="2">
        <v>41323</v>
      </c>
      <c r="B30" s="1">
        <v>223.00200000000001</v>
      </c>
      <c r="C30" s="2">
        <v>41323</v>
      </c>
      <c r="D30" s="1">
        <v>222.82300000000001</v>
      </c>
    </row>
    <row r="31" spans="1:4">
      <c r="A31" s="2">
        <v>41324</v>
      </c>
      <c r="B31" s="1">
        <v>224.648</v>
      </c>
      <c r="C31" s="2">
        <v>41324</v>
      </c>
      <c r="D31" s="1">
        <v>224.464</v>
      </c>
    </row>
    <row r="32" spans="1:4">
      <c r="A32" s="2">
        <v>41325</v>
      </c>
      <c r="B32" s="1">
        <v>223.952</v>
      </c>
      <c r="C32" s="2">
        <v>41325</v>
      </c>
      <c r="D32" s="1">
        <v>223.76499999999999</v>
      </c>
    </row>
    <row r="33" spans="1:4">
      <c r="A33" s="2">
        <v>41326</v>
      </c>
      <c r="B33" s="1">
        <v>220.11199999999999</v>
      </c>
      <c r="C33" s="2">
        <v>41326</v>
      </c>
      <c r="D33" s="1">
        <v>219.92400000000001</v>
      </c>
    </row>
    <row r="34" spans="1:4">
      <c r="A34" s="2">
        <v>41327</v>
      </c>
      <c r="B34" s="1">
        <v>220.166</v>
      </c>
      <c r="C34" s="2">
        <v>41327</v>
      </c>
      <c r="D34" s="1">
        <v>219.97499999999999</v>
      </c>
    </row>
    <row r="35" spans="1:4">
      <c r="A35" s="2">
        <v>41331</v>
      </c>
      <c r="B35" s="1">
        <v>216.441</v>
      </c>
      <c r="C35" s="2">
        <v>41331</v>
      </c>
      <c r="D35" s="1">
        <v>216.239</v>
      </c>
    </row>
    <row r="36" spans="1:4">
      <c r="A36" s="2">
        <v>41333</v>
      </c>
      <c r="B36" s="1">
        <v>212.89699999999999</v>
      </c>
      <c r="C36" s="2">
        <v>41333</v>
      </c>
      <c r="D36" s="1">
        <v>212.69200000000001</v>
      </c>
    </row>
    <row r="37" spans="1:4">
      <c r="A37" s="2">
        <v>41334</v>
      </c>
      <c r="B37" s="1">
        <v>214.51499999999999</v>
      </c>
      <c r="C37" s="2">
        <v>41334</v>
      </c>
      <c r="D37" s="1">
        <v>214.304</v>
      </c>
    </row>
    <row r="38" spans="1:4">
      <c r="A38" s="2">
        <v>41337</v>
      </c>
      <c r="B38" s="1">
        <v>213.62700000000001</v>
      </c>
      <c r="C38" s="2">
        <v>41337</v>
      </c>
      <c r="D38" s="1">
        <v>213.40600000000001</v>
      </c>
    </row>
    <row r="39" spans="1:4">
      <c r="A39" s="2">
        <v>41339</v>
      </c>
      <c r="B39" s="1">
        <v>219.375</v>
      </c>
      <c r="C39" s="2">
        <v>41339</v>
      </c>
      <c r="D39" s="1">
        <v>219.142</v>
      </c>
    </row>
    <row r="40" spans="1:4">
      <c r="A40" s="2">
        <v>41340</v>
      </c>
      <c r="B40" s="1">
        <v>220.57300000000001</v>
      </c>
      <c r="C40" s="2">
        <v>41340</v>
      </c>
      <c r="D40" s="1">
        <v>220.33500000000001</v>
      </c>
    </row>
    <row r="41" spans="1:4">
      <c r="A41" s="2">
        <v>41341</v>
      </c>
      <c r="B41" s="1">
        <v>223.11199999999999</v>
      </c>
      <c r="C41" s="2">
        <v>41341</v>
      </c>
      <c r="D41" s="1">
        <v>222.86799999999999</v>
      </c>
    </row>
    <row r="42" spans="1:4">
      <c r="A42" s="2">
        <v>41344</v>
      </c>
      <c r="B42" s="1">
        <v>222.91200000000001</v>
      </c>
      <c r="C42" s="2">
        <v>41344</v>
      </c>
      <c r="D42" s="1">
        <v>222.65700000000001</v>
      </c>
    </row>
    <row r="43" spans="1:4">
      <c r="A43" s="2">
        <v>41345</v>
      </c>
      <c r="B43" s="1">
        <v>221.68</v>
      </c>
      <c r="C43" s="2">
        <v>41345</v>
      </c>
      <c r="D43" s="1">
        <v>221.422</v>
      </c>
    </row>
    <row r="44" spans="1:4">
      <c r="A44" s="2">
        <v>41346</v>
      </c>
      <c r="B44" s="1">
        <v>218.50200000000001</v>
      </c>
      <c r="C44" s="2">
        <v>41346</v>
      </c>
      <c r="D44" s="1">
        <v>218.244</v>
      </c>
    </row>
    <row r="45" spans="1:4">
      <c r="A45" s="2">
        <v>41347</v>
      </c>
      <c r="B45" s="1">
        <v>221.417</v>
      </c>
      <c r="C45" s="2">
        <v>41347</v>
      </c>
      <c r="D45" s="1">
        <v>221.15199999999999</v>
      </c>
    </row>
    <row r="46" spans="1:4">
      <c r="A46" s="2">
        <v>41348</v>
      </c>
      <c r="B46" s="1">
        <v>219.958</v>
      </c>
      <c r="C46" s="2">
        <v>41348</v>
      </c>
      <c r="D46" s="1">
        <v>219.691</v>
      </c>
    </row>
    <row r="47" spans="1:4">
      <c r="A47" s="2">
        <v>41351</v>
      </c>
      <c r="B47" s="1">
        <v>218.40299999999999</v>
      </c>
      <c r="C47" s="2">
        <v>41351</v>
      </c>
      <c r="D47" s="1">
        <v>218.12799999999999</v>
      </c>
    </row>
    <row r="48" spans="1:4">
      <c r="A48" s="2">
        <v>41352</v>
      </c>
      <c r="B48" s="1">
        <v>214.58099999999999</v>
      </c>
      <c r="C48" s="2">
        <v>41352</v>
      </c>
      <c r="D48" s="1">
        <v>214.30699999999999</v>
      </c>
    </row>
    <row r="49" spans="1:4">
      <c r="A49" s="2">
        <v>41353</v>
      </c>
      <c r="B49" s="1">
        <v>211.16800000000001</v>
      </c>
      <c r="C49" s="2">
        <v>41353</v>
      </c>
      <c r="D49" s="1">
        <v>210.89500000000001</v>
      </c>
    </row>
    <row r="50" spans="1:4">
      <c r="A50" s="2">
        <v>41354</v>
      </c>
      <c r="B50" s="1">
        <v>209.46100000000001</v>
      </c>
      <c r="C50" s="2">
        <v>41354</v>
      </c>
      <c r="D50" s="1">
        <v>209.18700000000001</v>
      </c>
    </row>
    <row r="51" spans="1:4">
      <c r="A51" s="2">
        <v>41355</v>
      </c>
      <c r="B51" s="1">
        <v>208.857</v>
      </c>
      <c r="C51" s="2">
        <v>41355</v>
      </c>
      <c r="D51" s="1">
        <v>208.58</v>
      </c>
    </row>
    <row r="52" spans="1:4">
      <c r="A52" s="2">
        <v>41358</v>
      </c>
      <c r="B52" s="1">
        <v>207.91499999999999</v>
      </c>
      <c r="C52" s="2">
        <v>41358</v>
      </c>
      <c r="D52" s="1">
        <v>207.62899999999999</v>
      </c>
    </row>
    <row r="53" spans="1:4">
      <c r="A53" s="2">
        <v>41359</v>
      </c>
      <c r="B53" s="1">
        <v>207.964</v>
      </c>
      <c r="C53" s="2">
        <v>41359</v>
      </c>
      <c r="D53" s="1">
        <v>207.67500000000001</v>
      </c>
    </row>
    <row r="54" spans="1:4">
      <c r="A54" s="2">
        <v>41361</v>
      </c>
      <c r="B54" s="1">
        <v>210.78200000000001</v>
      </c>
      <c r="C54" s="2">
        <v>41361</v>
      </c>
      <c r="D54" s="1">
        <v>210.48500000000001</v>
      </c>
    </row>
    <row r="55" spans="1:4">
      <c r="A55" s="2">
        <v>41365</v>
      </c>
      <c r="B55" s="1">
        <v>211.858</v>
      </c>
      <c r="C55" s="2">
        <v>41365</v>
      </c>
      <c r="D55" s="1">
        <v>211.54599999999999</v>
      </c>
    </row>
    <row r="56" spans="1:4">
      <c r="A56" s="2">
        <v>41366</v>
      </c>
      <c r="B56" s="1">
        <v>214.52699999999999</v>
      </c>
      <c r="C56" s="2">
        <v>41366</v>
      </c>
      <c r="D56" s="1">
        <v>214.20699999999999</v>
      </c>
    </row>
    <row r="57" spans="1:4">
      <c r="A57" s="2">
        <v>41367</v>
      </c>
      <c r="B57" s="1">
        <v>211.482</v>
      </c>
      <c r="C57" s="2">
        <v>41367</v>
      </c>
      <c r="D57" s="1">
        <v>211.16300000000001</v>
      </c>
    </row>
    <row r="58" spans="1:4">
      <c r="A58" s="2">
        <v>41369</v>
      </c>
      <c r="B58" s="1">
        <v>208.084</v>
      </c>
      <c r="C58" s="2">
        <v>41369</v>
      </c>
      <c r="D58" s="1">
        <v>207.762</v>
      </c>
    </row>
    <row r="59" spans="1:4">
      <c r="A59" s="2">
        <v>41373</v>
      </c>
      <c r="B59" s="1">
        <v>205.51400000000001</v>
      </c>
      <c r="C59" s="2">
        <v>41373</v>
      </c>
      <c r="D59" s="1">
        <v>205.18299999999999</v>
      </c>
    </row>
    <row r="60" spans="1:4">
      <c r="A60" s="2">
        <v>41374</v>
      </c>
      <c r="B60" s="1">
        <v>207.95400000000001</v>
      </c>
      <c r="C60" s="2">
        <v>41374</v>
      </c>
      <c r="D60" s="1">
        <v>207.61600000000001</v>
      </c>
    </row>
    <row r="61" spans="1:4">
      <c r="A61" s="2">
        <v>41375</v>
      </c>
      <c r="B61" s="1">
        <v>209.727</v>
      </c>
      <c r="C61" s="2">
        <v>41375</v>
      </c>
      <c r="D61" s="1">
        <v>209.38300000000001</v>
      </c>
    </row>
    <row r="62" spans="1:4">
      <c r="A62" s="2">
        <v>41376</v>
      </c>
      <c r="B62" s="1">
        <v>207.89400000000001</v>
      </c>
      <c r="C62" s="2">
        <v>41376</v>
      </c>
      <c r="D62" s="1">
        <v>207.55199999999999</v>
      </c>
    </row>
    <row r="63" spans="1:4">
      <c r="A63" s="2">
        <v>41379</v>
      </c>
      <c r="B63" s="1">
        <v>209.66499999999999</v>
      </c>
      <c r="C63" s="2">
        <v>41379</v>
      </c>
      <c r="D63" s="1">
        <v>209.31</v>
      </c>
    </row>
    <row r="64" spans="1:4">
      <c r="A64" s="2">
        <v>41380</v>
      </c>
      <c r="B64" s="1">
        <v>213.51599999999999</v>
      </c>
      <c r="C64" s="2">
        <v>41380</v>
      </c>
      <c r="D64" s="1">
        <v>213.15100000000001</v>
      </c>
    </row>
    <row r="65" spans="1:4">
      <c r="A65" s="2">
        <v>41381</v>
      </c>
      <c r="B65" s="1">
        <v>214.21100000000001</v>
      </c>
      <c r="C65" s="2">
        <v>41381</v>
      </c>
      <c r="D65" s="1">
        <v>213.84</v>
      </c>
    </row>
    <row r="66" spans="1:4">
      <c r="A66" s="2">
        <v>41382</v>
      </c>
      <c r="B66" s="1">
        <v>217.52500000000001</v>
      </c>
      <c r="C66" s="2">
        <v>41382</v>
      </c>
      <c r="D66" s="1">
        <v>217.14500000000001</v>
      </c>
    </row>
    <row r="67" spans="1:4">
      <c r="A67" s="2">
        <v>41386</v>
      </c>
      <c r="B67" s="1">
        <v>219.69399999999999</v>
      </c>
      <c r="C67" s="2">
        <v>41386</v>
      </c>
      <c r="D67" s="1">
        <v>219.29599999999999</v>
      </c>
    </row>
    <row r="68" spans="1:4">
      <c r="A68" s="2">
        <v>41387</v>
      </c>
      <c r="B68" s="1">
        <v>218.89500000000001</v>
      </c>
      <c r="C68" s="2">
        <v>41387</v>
      </c>
      <c r="D68" s="1">
        <v>218.494</v>
      </c>
    </row>
    <row r="69" spans="1:4">
      <c r="A69" s="2">
        <v>41390</v>
      </c>
      <c r="B69" s="1">
        <v>219.101</v>
      </c>
      <c r="C69" s="2">
        <v>41390</v>
      </c>
      <c r="D69" s="1">
        <v>218.68899999999999</v>
      </c>
    </row>
    <row r="70" spans="1:4">
      <c r="A70" s="2">
        <v>41393</v>
      </c>
      <c r="B70" s="1">
        <v>220.44900000000001</v>
      </c>
      <c r="C70" s="2">
        <v>41393</v>
      </c>
      <c r="D70" s="1">
        <v>220.02500000000001</v>
      </c>
    </row>
    <row r="71" spans="1:4">
      <c r="A71" s="2">
        <v>41394</v>
      </c>
      <c r="B71" s="1">
        <v>221.578</v>
      </c>
      <c r="C71" s="2">
        <v>41394</v>
      </c>
      <c r="D71" s="1">
        <v>221.148</v>
      </c>
    </row>
    <row r="72" spans="1:4">
      <c r="A72" s="2">
        <v>41396</v>
      </c>
      <c r="B72" s="1">
        <v>223.91300000000001</v>
      </c>
      <c r="C72" s="2">
        <v>41396</v>
      </c>
      <c r="D72" s="1">
        <v>223.47200000000001</v>
      </c>
    </row>
    <row r="73" spans="1:4">
      <c r="A73" s="2">
        <v>41397</v>
      </c>
      <c r="B73" s="1">
        <v>221.23</v>
      </c>
      <c r="C73" s="2">
        <v>41397</v>
      </c>
      <c r="D73" s="1">
        <v>220.791</v>
      </c>
    </row>
    <row r="74" spans="1:4">
      <c r="A74" s="2">
        <v>41400</v>
      </c>
      <c r="B74" s="1">
        <v>222.41900000000001</v>
      </c>
      <c r="C74" s="2">
        <v>41400</v>
      </c>
      <c r="D74" s="1">
        <v>221.96799999999999</v>
      </c>
    </row>
    <row r="75" spans="1:4">
      <c r="A75" s="2">
        <v>41402</v>
      </c>
      <c r="B75" s="1">
        <v>225.15199999999999</v>
      </c>
      <c r="C75" s="2">
        <v>41402</v>
      </c>
      <c r="D75" s="1">
        <v>224.68899999999999</v>
      </c>
    </row>
    <row r="76" spans="1:4">
      <c r="A76" s="2">
        <v>41403</v>
      </c>
      <c r="B76" s="1">
        <v>224.983</v>
      </c>
      <c r="C76" s="2">
        <v>41403</v>
      </c>
      <c r="D76" s="1">
        <v>224.51599999999999</v>
      </c>
    </row>
    <row r="77" spans="1:4">
      <c r="A77" s="2">
        <v>41404</v>
      </c>
      <c r="B77" s="1">
        <v>226.708</v>
      </c>
      <c r="C77" s="2">
        <v>41404</v>
      </c>
      <c r="D77" s="1">
        <v>226.23400000000001</v>
      </c>
    </row>
    <row r="78" spans="1:4">
      <c r="A78" s="2">
        <v>41407</v>
      </c>
      <c r="B78" s="1">
        <v>222.74299999999999</v>
      </c>
      <c r="C78" s="2">
        <v>41407</v>
      </c>
      <c r="D78" s="1">
        <v>222.268</v>
      </c>
    </row>
    <row r="79" spans="1:4">
      <c r="A79" s="2">
        <v>41408</v>
      </c>
      <c r="B79" s="1">
        <v>223.79599999999999</v>
      </c>
      <c r="C79" s="2">
        <v>41408</v>
      </c>
      <c r="D79" s="1">
        <v>223.315</v>
      </c>
    </row>
    <row r="80" spans="1:4">
      <c r="A80" s="2">
        <v>41411</v>
      </c>
      <c r="B80" s="1">
        <v>232.01599999999999</v>
      </c>
      <c r="C80" s="2">
        <v>41411</v>
      </c>
      <c r="D80" s="1">
        <v>231.50700000000001</v>
      </c>
    </row>
    <row r="81" spans="1:4">
      <c r="A81" s="2">
        <v>41414</v>
      </c>
      <c r="B81" s="1">
        <v>230.494</v>
      </c>
      <c r="C81" s="2">
        <v>41414</v>
      </c>
      <c r="D81" s="1">
        <v>229.977</v>
      </c>
    </row>
    <row r="82" spans="1:4">
      <c r="A82" s="2">
        <v>41416</v>
      </c>
      <c r="B82" s="1">
        <v>227.05600000000001</v>
      </c>
      <c r="C82" s="2">
        <v>41416</v>
      </c>
      <c r="D82" s="1">
        <v>226.54300000000001</v>
      </c>
    </row>
    <row r="83" spans="1:4">
      <c r="A83" s="2">
        <v>41417</v>
      </c>
      <c r="B83" s="1">
        <v>220.78200000000001</v>
      </c>
      <c r="C83" s="2">
        <v>41417</v>
      </c>
      <c r="D83" s="1">
        <v>220.28100000000001</v>
      </c>
    </row>
    <row r="84" spans="1:4">
      <c r="A84" s="2">
        <v>41418</v>
      </c>
      <c r="B84" s="1">
        <v>221.922</v>
      </c>
      <c r="C84" s="2">
        <v>41418</v>
      </c>
      <c r="D84" s="1">
        <v>221.41399999999999</v>
      </c>
    </row>
    <row r="85" spans="1:4">
      <c r="A85" s="2">
        <v>41421</v>
      </c>
      <c r="B85" s="1">
        <v>224.21899999999999</v>
      </c>
      <c r="C85" s="2">
        <v>41421</v>
      </c>
      <c r="D85" s="1">
        <v>223.696</v>
      </c>
    </row>
    <row r="86" spans="1:4">
      <c r="A86" s="2">
        <v>41423</v>
      </c>
      <c r="B86" s="1">
        <v>224.316</v>
      </c>
      <c r="C86" s="2">
        <v>41423</v>
      </c>
      <c r="D86" s="1">
        <v>223.786</v>
      </c>
    </row>
    <row r="87" spans="1:4">
      <c r="A87" s="2">
        <v>41424</v>
      </c>
      <c r="B87" s="1">
        <v>224.584</v>
      </c>
      <c r="C87" s="2">
        <v>41424</v>
      </c>
      <c r="D87" s="1">
        <v>224.05099999999999</v>
      </c>
    </row>
    <row r="88" spans="1:4">
      <c r="A88" s="2">
        <v>41425</v>
      </c>
      <c r="B88" s="1">
        <v>220.39699999999999</v>
      </c>
      <c r="C88" s="2">
        <v>41425</v>
      </c>
      <c r="D88" s="1">
        <v>219.87</v>
      </c>
    </row>
    <row r="89" spans="1:4">
      <c r="A89" s="2">
        <v>41428</v>
      </c>
      <c r="B89" s="1">
        <v>220.20099999999999</v>
      </c>
      <c r="C89" s="2">
        <v>41428</v>
      </c>
      <c r="D89" s="1">
        <v>219.66399999999999</v>
      </c>
    </row>
    <row r="90" spans="1:4">
      <c r="A90" s="2">
        <v>41429</v>
      </c>
      <c r="B90" s="1">
        <v>219.839</v>
      </c>
      <c r="C90" s="2">
        <v>41429</v>
      </c>
      <c r="D90" s="1">
        <v>219.3</v>
      </c>
    </row>
    <row r="91" spans="1:4">
      <c r="A91" s="2">
        <v>41430</v>
      </c>
      <c r="B91" s="1">
        <v>219.86699999999999</v>
      </c>
      <c r="C91" s="2">
        <v>41430</v>
      </c>
      <c r="D91" s="1">
        <v>219.32499999999999</v>
      </c>
    </row>
    <row r="92" spans="1:4">
      <c r="A92" s="2">
        <v>41431</v>
      </c>
      <c r="B92" s="1">
        <v>220.179</v>
      </c>
      <c r="C92" s="2">
        <v>41431</v>
      </c>
      <c r="D92" s="1">
        <v>219.63300000000001</v>
      </c>
    </row>
    <row r="93" spans="1:4">
      <c r="A93" s="2">
        <v>41432</v>
      </c>
      <c r="B93" s="1">
        <v>218.51</v>
      </c>
      <c r="C93" s="2">
        <v>41432</v>
      </c>
      <c r="D93" s="1">
        <v>217.964</v>
      </c>
    </row>
    <row r="94" spans="1:4">
      <c r="A94" s="2">
        <v>41435</v>
      </c>
      <c r="B94" s="1">
        <v>217.25700000000001</v>
      </c>
      <c r="C94" s="2">
        <v>41435</v>
      </c>
      <c r="D94" s="1">
        <v>216.70500000000001</v>
      </c>
    </row>
    <row r="95" spans="1:4">
      <c r="A95" s="2">
        <v>41436</v>
      </c>
      <c r="B95" s="1">
        <v>213.714</v>
      </c>
      <c r="C95" s="2">
        <v>41436</v>
      </c>
      <c r="D95" s="1">
        <v>213.16900000000001</v>
      </c>
    </row>
    <row r="96" spans="1:4">
      <c r="A96" s="2">
        <v>41437</v>
      </c>
      <c r="B96" s="1">
        <v>212.595</v>
      </c>
      <c r="C96" s="2">
        <v>41437</v>
      </c>
      <c r="D96" s="1">
        <v>212.04900000000001</v>
      </c>
    </row>
    <row r="97" spans="1:12">
      <c r="A97" s="2">
        <v>41439</v>
      </c>
      <c r="B97" s="1">
        <v>214.28800000000001</v>
      </c>
      <c r="C97" s="2">
        <v>41439</v>
      </c>
      <c r="D97" s="1">
        <v>213.732</v>
      </c>
    </row>
    <row r="98" spans="1:12">
      <c r="A98" s="2">
        <v>41442</v>
      </c>
      <c r="B98" s="1">
        <v>215.619</v>
      </c>
      <c r="C98" s="2">
        <v>41442</v>
      </c>
      <c r="D98" s="1">
        <v>215.05</v>
      </c>
    </row>
    <row r="99" spans="1:12">
      <c r="A99" s="2">
        <v>41443</v>
      </c>
      <c r="B99" s="1">
        <v>214.41900000000001</v>
      </c>
      <c r="C99" s="2">
        <v>41443</v>
      </c>
      <c r="D99" s="1">
        <v>213.852</v>
      </c>
    </row>
    <row r="100" spans="1:12">
      <c r="A100" s="5">
        <v>41444</v>
      </c>
      <c r="B100" s="6">
        <v>214.66</v>
      </c>
      <c r="C100" s="5">
        <v>41444</v>
      </c>
      <c r="D100" s="1">
        <v>214.089</v>
      </c>
    </row>
    <row r="101" spans="1:12">
      <c r="A101" s="15">
        <v>41446</v>
      </c>
      <c r="B101" s="19">
        <v>207.92699999999999</v>
      </c>
      <c r="C101" s="15">
        <v>41446</v>
      </c>
      <c r="D101" s="4">
        <v>207.36799999999999</v>
      </c>
    </row>
    <row r="102" spans="1:12">
      <c r="A102" s="12"/>
      <c r="B102" s="12"/>
      <c r="C102" s="12"/>
      <c r="D102" s="12"/>
    </row>
    <row r="103" spans="1:12">
      <c r="J103">
        <f>248*2</f>
        <v>496</v>
      </c>
      <c r="K103">
        <f>M107</f>
        <v>0</v>
      </c>
      <c r="L103" t="e">
        <f>K103-#REF!</f>
        <v>#REF!</v>
      </c>
    </row>
    <row r="104" spans="1:12">
      <c r="J104">
        <f>J103*5</f>
        <v>2480</v>
      </c>
      <c r="K104">
        <f>M108</f>
        <v>0</v>
      </c>
      <c r="L104" t="e">
        <f>K104-#REF!</f>
        <v>#REF!</v>
      </c>
    </row>
    <row r="105" spans="1:12">
      <c r="J105">
        <f>3650</f>
        <v>3650</v>
      </c>
      <c r="K105">
        <f>M109</f>
        <v>0</v>
      </c>
      <c r="L105" t="e">
        <f>K105-#REF!</f>
        <v>#REF!</v>
      </c>
    </row>
    <row r="107" spans="1:12">
      <c r="K107" s="10">
        <f>(K103/B101)-1</f>
        <v>-1</v>
      </c>
      <c r="L107" s="10" t="e">
        <f>(L103/D101)-1</f>
        <v>#REF!</v>
      </c>
    </row>
    <row r="108" spans="1:12">
      <c r="K108" s="17">
        <f>(K104/B101)^(1/5)-1</f>
        <v>-1</v>
      </c>
      <c r="L108" s="17" t="e">
        <f>(L104/D101)^(1/5)-1</f>
        <v>#REF!</v>
      </c>
    </row>
    <row r="109" spans="1:12">
      <c r="K109" s="17">
        <f>(K105/B101)^(1/10)-1</f>
        <v>-1</v>
      </c>
      <c r="L109" s="17" t="e">
        <f>(L105/D101)^(1/10)-1</f>
        <v>#REF!</v>
      </c>
    </row>
    <row r="110" spans="1:12">
      <c r="K110" s="16"/>
      <c r="L110" s="16"/>
    </row>
    <row r="111" spans="1:12">
      <c r="I111" s="2">
        <v>41446</v>
      </c>
      <c r="J111" s="3">
        <f>J112+1</f>
        <v>1</v>
      </c>
      <c r="K111" s="1">
        <v>207.92699999999999</v>
      </c>
      <c r="L111" s="1">
        <v>207.36799999999999</v>
      </c>
    </row>
    <row r="112" spans="1:12">
      <c r="I112" s="8">
        <v>41275</v>
      </c>
      <c r="J112" s="9">
        <v>0</v>
      </c>
      <c r="K112" s="7">
        <v>-228.94300000000001</v>
      </c>
      <c r="L112" s="4">
        <v>-228.94300000000001</v>
      </c>
    </row>
    <row r="114" spans="11:11">
      <c r="K114" t="e">
        <f ca="1">_xludf.XIRR(K111:K112,I111:I112)</f>
        <v>#NAME?</v>
      </c>
    </row>
  </sheetData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S260"/>
  <sheetViews>
    <sheetView topLeftCell="G247" zoomScale="85" zoomScaleNormal="85" workbookViewId="0">
      <selection activeCell="G256" sqref="A256:XFD260"/>
    </sheetView>
  </sheetViews>
  <sheetFormatPr defaultRowHeight="13.2"/>
  <cols>
    <col min="1" max="1" width="9.77734375" bestFit="1" customWidth="1"/>
    <col min="2" max="2" width="9.109375" customWidth="1"/>
    <col min="4" max="4" width="9.77734375" bestFit="1" customWidth="1"/>
    <col min="5" max="7" width="9.77734375" customWidth="1"/>
    <col min="8" max="8" width="9.77734375" bestFit="1" customWidth="1"/>
    <col min="10" max="10" width="10.5546875" customWidth="1"/>
    <col min="11" max="11" width="9.77734375" bestFit="1" customWidth="1"/>
    <col min="12" max="12" width="9.21875" bestFit="1" customWidth="1"/>
    <col min="13" max="13" width="9.88671875" bestFit="1" customWidth="1"/>
    <col min="14" max="14" width="10.21875" bestFit="1" customWidth="1"/>
    <col min="16" max="16" width="10" customWidth="1"/>
    <col min="17" max="17" width="10.44140625" customWidth="1"/>
    <col min="19" max="19" width="10.109375" customWidth="1"/>
  </cols>
  <sheetData>
    <row r="1" spans="1:19" ht="39.6">
      <c r="A1" s="34" t="s">
        <v>0</v>
      </c>
      <c r="B1" s="35" t="s">
        <v>3</v>
      </c>
      <c r="C1" s="36" t="s">
        <v>4</v>
      </c>
      <c r="D1" s="34" t="s">
        <v>0</v>
      </c>
      <c r="E1" s="35" t="s">
        <v>5</v>
      </c>
      <c r="F1" s="35" t="s">
        <v>6</v>
      </c>
      <c r="G1" s="35" t="s">
        <v>7</v>
      </c>
      <c r="H1" s="37" t="s">
        <v>0</v>
      </c>
      <c r="I1" s="38" t="s">
        <v>8</v>
      </c>
      <c r="J1" s="39" t="s">
        <v>4</v>
      </c>
      <c r="K1" s="37" t="s">
        <v>0</v>
      </c>
      <c r="L1" s="38" t="s">
        <v>5</v>
      </c>
      <c r="M1" s="38" t="s">
        <v>6</v>
      </c>
      <c r="N1" s="38" t="s">
        <v>7</v>
      </c>
      <c r="P1" s="40" t="s">
        <v>9</v>
      </c>
      <c r="Q1" s="40" t="s">
        <v>10</v>
      </c>
      <c r="S1" s="41" t="s">
        <v>11</v>
      </c>
    </row>
    <row r="2" spans="1:19">
      <c r="A2" s="8">
        <v>41275</v>
      </c>
      <c r="B2" s="7">
        <v>228.94300000000001</v>
      </c>
      <c r="C2" s="26">
        <v>228.94300000000001</v>
      </c>
      <c r="D2" s="8">
        <v>41275</v>
      </c>
      <c r="E2" s="29">
        <f>XIRR(C2:C3,D2:D3,)</f>
        <v>26.532170295715328</v>
      </c>
      <c r="F2" s="31">
        <f>IRR(C2:C3)</f>
        <v>9.1245419165752687E-3</v>
      </c>
      <c r="G2" s="31">
        <f>(B3-B2)/B2</f>
        <v>9.1245419165469077E-3</v>
      </c>
      <c r="H2" s="8">
        <v>41275</v>
      </c>
      <c r="I2" s="19">
        <v>228.94300000000001</v>
      </c>
      <c r="J2" s="27">
        <v>228.94300000000001</v>
      </c>
      <c r="K2" s="8">
        <v>41275</v>
      </c>
      <c r="L2" s="30">
        <f>XIRR(J2:J3,K2:K3,)</f>
        <v>26.358728599548343</v>
      </c>
      <c r="M2" s="31">
        <f>IRR(J2:J3)</f>
        <v>9.1070703188411567E-3</v>
      </c>
      <c r="N2" s="31">
        <f>(I3-I2)/I2</f>
        <v>9.1070703188128894E-3</v>
      </c>
      <c r="P2" s="50">
        <f>E2-L2</f>
        <v>0.17344169616698579</v>
      </c>
      <c r="Q2" s="20">
        <f>F2-M2</f>
        <v>1.7471597734112013E-5</v>
      </c>
      <c r="S2" s="13">
        <f>(1+Q2)^(365/(K3-K2))-1</f>
        <v>6.3974543146241292E-3</v>
      </c>
    </row>
    <row r="3" spans="1:19">
      <c r="A3" s="15">
        <v>41276</v>
      </c>
      <c r="B3" s="19">
        <v>231.03200000000001</v>
      </c>
      <c r="C3" s="26">
        <v>-231.03200000000001</v>
      </c>
      <c r="D3" s="15">
        <v>41276</v>
      </c>
      <c r="E3" s="15"/>
      <c r="F3" s="15"/>
      <c r="G3" s="15"/>
      <c r="H3" s="15">
        <v>41276</v>
      </c>
      <c r="I3" s="19">
        <v>231.02799999999999</v>
      </c>
      <c r="J3" s="28">
        <v>-231.02799999999999</v>
      </c>
      <c r="K3" s="15">
        <v>41276</v>
      </c>
      <c r="L3" s="23"/>
      <c r="M3" s="24"/>
      <c r="N3" s="25"/>
      <c r="P3" s="50"/>
    </row>
    <row r="4" spans="1:19">
      <c r="A4" s="8">
        <v>41275</v>
      </c>
      <c r="B4" s="7">
        <v>228.94300000000001</v>
      </c>
      <c r="C4" s="26">
        <v>228.94300000000001</v>
      </c>
      <c r="D4" s="8">
        <v>41275</v>
      </c>
      <c r="E4" s="29">
        <f>XIRR(C4:C5,D4:D5,)</f>
        <v>6.2119803905487068</v>
      </c>
      <c r="F4" s="31">
        <f>IRR(C4:C5)</f>
        <v>1.0884805388262038E-2</v>
      </c>
      <c r="G4" s="31">
        <f>(B5-B4)/B4</f>
        <v>1.0884805388240697E-2</v>
      </c>
      <c r="H4" s="8">
        <v>41275</v>
      </c>
      <c r="I4" s="19">
        <v>228.94300000000001</v>
      </c>
      <c r="J4" s="27">
        <v>228.94300000000001</v>
      </c>
      <c r="K4" s="8">
        <v>41275</v>
      </c>
      <c r="L4" s="30">
        <f>XIRR(J4:J5,K4:K5,)</f>
        <v>6.1722800731658953</v>
      </c>
      <c r="M4" s="31">
        <f>IRR(J4:J5)</f>
        <v>1.0854230092227904E-2</v>
      </c>
      <c r="N4" s="31">
        <f>(I5-I4)/I4</f>
        <v>1.0854230092206292E-2</v>
      </c>
      <c r="P4" s="50">
        <f>E4-L4</f>
        <v>3.9700317382811434E-2</v>
      </c>
      <c r="Q4" s="20">
        <f>F4-M4</f>
        <v>3.0575296034134405E-5</v>
      </c>
      <c r="S4" s="13">
        <f>(1+Q4)^(365/(K5-K4))-1</f>
        <v>5.5955028955771979E-3</v>
      </c>
    </row>
    <row r="5" spans="1:19">
      <c r="A5" s="15">
        <v>41277</v>
      </c>
      <c r="B5" s="19">
        <v>231.435</v>
      </c>
      <c r="C5" s="26">
        <v>-231.435</v>
      </c>
      <c r="D5" s="15">
        <v>41277</v>
      </c>
      <c r="E5" s="15"/>
      <c r="F5" s="15"/>
      <c r="G5" s="15"/>
      <c r="H5" s="15">
        <v>41277</v>
      </c>
      <c r="I5" s="19">
        <v>231.428</v>
      </c>
      <c r="J5" s="27">
        <v>-231.428</v>
      </c>
      <c r="K5" s="15">
        <v>41277</v>
      </c>
      <c r="L5" s="16"/>
      <c r="M5" s="16"/>
      <c r="N5" s="16"/>
      <c r="P5" s="50"/>
    </row>
    <row r="6" spans="1:19">
      <c r="A6" s="8">
        <v>41275</v>
      </c>
      <c r="B6" s="7">
        <v>228.94300000000001</v>
      </c>
      <c r="C6" s="26">
        <v>228.94300000000001</v>
      </c>
      <c r="D6" s="8">
        <v>41275</v>
      </c>
      <c r="E6" s="29">
        <f>XIRR(C6:C7,D6:D7,)</f>
        <v>4.11500084400177</v>
      </c>
      <c r="F6" s="31">
        <f>IRR(C6:C7)</f>
        <v>1.350554504834494E-2</v>
      </c>
      <c r="G6" s="31">
        <f>(B7-B6)/B6</f>
        <v>1.3505545048330739E-2</v>
      </c>
      <c r="H6" s="8">
        <v>41275</v>
      </c>
      <c r="I6" s="19">
        <v>228.94300000000001</v>
      </c>
      <c r="J6" s="27">
        <v>228.94300000000001</v>
      </c>
      <c r="K6" s="8">
        <v>41275</v>
      </c>
      <c r="L6" s="30">
        <f>XIRR(J6:J7,K6:K7,)</f>
        <v>4.0829167127609249</v>
      </c>
      <c r="M6" s="31">
        <f>IRR(J6:J7)</f>
        <v>1.3453130255143206E-2</v>
      </c>
      <c r="N6" s="31">
        <f>(I7-I6)/I6</f>
        <v>1.3453130255128936E-2</v>
      </c>
      <c r="P6" s="50">
        <f>E6-L6</f>
        <v>3.2084131240845082E-2</v>
      </c>
      <c r="Q6" s="20">
        <f>F6-M6</f>
        <v>5.2414793201734089E-5</v>
      </c>
      <c r="S6" s="13">
        <f>(1+Q6)^(365/(K7-K6))-1</f>
        <v>6.3973421882832504E-3</v>
      </c>
    </row>
    <row r="7" spans="1:19">
      <c r="A7" s="15">
        <v>41278</v>
      </c>
      <c r="B7" s="19">
        <v>232.035</v>
      </c>
      <c r="C7" s="26">
        <v>-232.035</v>
      </c>
      <c r="D7" s="15">
        <v>41278</v>
      </c>
      <c r="E7" s="15"/>
      <c r="F7" s="15"/>
      <c r="G7" s="15"/>
      <c r="H7" s="15">
        <v>41278</v>
      </c>
      <c r="I7" s="19">
        <v>232.023</v>
      </c>
      <c r="J7" s="27">
        <v>-232.023</v>
      </c>
      <c r="K7" s="15">
        <v>41278</v>
      </c>
      <c r="P7" s="50"/>
    </row>
    <row r="8" spans="1:19">
      <c r="A8" s="8">
        <v>41275</v>
      </c>
      <c r="B8" s="7">
        <v>228.94300000000001</v>
      </c>
      <c r="C8" s="26">
        <v>228.94300000000001</v>
      </c>
      <c r="D8" s="8">
        <v>41275</v>
      </c>
      <c r="E8" s="29">
        <f>XIRR(C8:C9,D8:D9,)</f>
        <v>0.64504210352897662</v>
      </c>
      <c r="F8" s="31">
        <f>IRR(C8:C9)</f>
        <v>9.5919071559557624E-3</v>
      </c>
      <c r="G8" s="31">
        <f>(B9-B8)/B8</f>
        <v>9.5919071559296323E-3</v>
      </c>
      <c r="H8" s="8">
        <v>41275</v>
      </c>
      <c r="I8" s="19">
        <v>228.94300000000001</v>
      </c>
      <c r="J8" s="27">
        <v>228.94300000000001</v>
      </c>
      <c r="K8" s="8">
        <v>41275</v>
      </c>
      <c r="L8" s="30">
        <f>XIRR(J8:J9,K8:K9,)</f>
        <v>0.63431447148323072</v>
      </c>
      <c r="M8" s="31">
        <f>IRR(J8:J9)</f>
        <v>9.4652380723855341E-3</v>
      </c>
      <c r="N8" s="31">
        <f>(I9-I8)/I8</f>
        <v>9.4652380723586286E-3</v>
      </c>
      <c r="P8" s="50">
        <f>E8-L8</f>
        <v>1.0727632045745894E-2</v>
      </c>
      <c r="Q8" s="20">
        <f>F8-M8</f>
        <v>1.2666908357022826E-4</v>
      </c>
      <c r="S8" s="13">
        <f>(1+Q8)^(365/(K9-K8))-1</f>
        <v>6.6263272492408376E-3</v>
      </c>
    </row>
    <row r="9" spans="1:19">
      <c r="A9" s="15">
        <v>41282</v>
      </c>
      <c r="B9" s="19">
        <v>231.13900000000001</v>
      </c>
      <c r="C9" s="26">
        <v>-231.13900000000001</v>
      </c>
      <c r="D9" s="15">
        <v>41282</v>
      </c>
      <c r="E9" s="15"/>
      <c r="F9" s="15"/>
      <c r="G9" s="15"/>
      <c r="H9" s="15">
        <v>41282</v>
      </c>
      <c r="I9" s="19">
        <v>231.11</v>
      </c>
      <c r="J9" s="27">
        <v>-231.11</v>
      </c>
      <c r="K9" s="15">
        <v>41282</v>
      </c>
      <c r="P9" s="50"/>
    </row>
    <row r="10" spans="1:19">
      <c r="A10" s="8">
        <v>41275</v>
      </c>
      <c r="B10" s="7">
        <v>228.94300000000001</v>
      </c>
      <c r="C10" s="26">
        <v>228.94300000000001</v>
      </c>
      <c r="D10" s="8">
        <v>41275</v>
      </c>
      <c r="E10" s="29">
        <f>XIRR(C10:C11,D10:D11,)</f>
        <v>0.36184603571891782</v>
      </c>
      <c r="F10" s="31">
        <f>IRR(C10:C11)</f>
        <v>6.7920836191070018E-3</v>
      </c>
      <c r="G10" s="31">
        <f>(B11-B10)/B10</f>
        <v>6.7920836190666599E-3</v>
      </c>
      <c r="H10" s="8">
        <v>41275</v>
      </c>
      <c r="I10" s="19">
        <v>228.94300000000001</v>
      </c>
      <c r="J10" s="27">
        <v>228.94300000000001</v>
      </c>
      <c r="K10" s="8">
        <v>41275</v>
      </c>
      <c r="L10" s="30">
        <f>XIRR(J10:J11,K10:K11,)</f>
        <v>0.35297874808311469</v>
      </c>
      <c r="M10" s="31">
        <f>IRR(J10:J11)</f>
        <v>6.6479429378029434E-3</v>
      </c>
      <c r="N10" s="31">
        <f>(I11-I10)/I10</f>
        <v>6.6479429377617628E-3</v>
      </c>
      <c r="P10" s="50">
        <f>E10-L10</f>
        <v>8.8672876358031338E-3</v>
      </c>
      <c r="Q10" s="20">
        <f>F10-M10</f>
        <v>1.4414068130405838E-4</v>
      </c>
      <c r="S10" s="13">
        <f>(1+Q10)^(365/(K11-K10))-1</f>
        <v>6.5976136614316339E-3</v>
      </c>
    </row>
    <row r="11" spans="1:19">
      <c r="A11" s="15">
        <v>41283</v>
      </c>
      <c r="B11" s="19">
        <v>230.49799999999999</v>
      </c>
      <c r="C11" s="26">
        <v>-230.49799999999999</v>
      </c>
      <c r="D11" s="15">
        <v>41283</v>
      </c>
      <c r="E11" s="15"/>
      <c r="F11" s="15"/>
      <c r="G11" s="15"/>
      <c r="H11" s="15">
        <v>41283</v>
      </c>
      <c r="I11" s="19">
        <v>230.465</v>
      </c>
      <c r="J11" s="27">
        <v>-230.465</v>
      </c>
      <c r="K11" s="15">
        <v>41283</v>
      </c>
      <c r="P11" s="50"/>
    </row>
    <row r="12" spans="1:19">
      <c r="A12" s="8">
        <v>41275</v>
      </c>
      <c r="B12" s="7">
        <v>228.94300000000001</v>
      </c>
      <c r="C12" s="26">
        <v>228.94300000000001</v>
      </c>
      <c r="D12" s="8">
        <v>41275</v>
      </c>
      <c r="E12" s="29">
        <f>XIRR(C12:C13,D12:D13,)</f>
        <v>0.30254394412040719</v>
      </c>
      <c r="F12" s="31">
        <f>IRR(C12:C13)</f>
        <v>6.5387454519663345E-3</v>
      </c>
      <c r="G12" s="31">
        <f>(B13-B12)/B12</f>
        <v>6.5387454519246517E-3</v>
      </c>
      <c r="H12" s="8">
        <v>41275</v>
      </c>
      <c r="I12" s="19">
        <v>228.94300000000001</v>
      </c>
      <c r="J12" s="27">
        <v>228.94300000000001</v>
      </c>
      <c r="K12" s="8">
        <v>41275</v>
      </c>
      <c r="L12" s="30">
        <f>XIRR(J12:J13,K12:K13,)</f>
        <v>0.29386128783226029</v>
      </c>
      <c r="M12" s="31">
        <f>IRR(J12:J13)</f>
        <v>6.372765273494973E-3</v>
      </c>
      <c r="N12" s="31">
        <f>(I13-I12)/I12</f>
        <v>6.3727652734522338E-3</v>
      </c>
      <c r="P12" s="50">
        <f>E12-L12</f>
        <v>8.682656288146906E-3</v>
      </c>
      <c r="Q12" s="20">
        <f>F12-M12</f>
        <v>1.6598017847136142E-4</v>
      </c>
      <c r="S12" s="13">
        <f>(1+Q12)^(365/(K13-K12))-1</f>
        <v>6.7535629151855847E-3</v>
      </c>
    </row>
    <row r="13" spans="1:19">
      <c r="A13" s="15">
        <v>41284</v>
      </c>
      <c r="B13" s="19">
        <v>230.44</v>
      </c>
      <c r="C13" s="26">
        <v>-230.44</v>
      </c>
      <c r="D13" s="15">
        <v>41284</v>
      </c>
      <c r="E13" s="15"/>
      <c r="F13" s="15"/>
      <c r="G13" s="15"/>
      <c r="H13" s="15">
        <v>41284</v>
      </c>
      <c r="I13" s="19">
        <v>230.40199999999999</v>
      </c>
      <c r="J13" s="27">
        <v>-230.40199999999999</v>
      </c>
      <c r="K13" s="15">
        <v>41284</v>
      </c>
      <c r="P13" s="50"/>
    </row>
    <row r="14" spans="1:19">
      <c r="A14" s="8">
        <v>41275</v>
      </c>
      <c r="B14" s="7">
        <v>228.94300000000001</v>
      </c>
      <c r="C14" s="26">
        <v>228.94300000000001</v>
      </c>
      <c r="D14" s="8">
        <v>41275</v>
      </c>
      <c r="E14" s="29">
        <f>XIRR(C14:C15,D14:D15,)</f>
        <v>0.13289723992347716</v>
      </c>
      <c r="F14" s="31">
        <f>IRR(C14:C15)</f>
        <v>3.4244331559170832E-3</v>
      </c>
      <c r="G14" s="31">
        <f>(B15-B14)/B14</f>
        <v>3.4244331558509838E-3</v>
      </c>
      <c r="H14" s="8">
        <v>41275</v>
      </c>
      <c r="I14" s="19">
        <v>228.94300000000001</v>
      </c>
      <c r="J14" s="27">
        <v>228.94300000000001</v>
      </c>
      <c r="K14" s="8">
        <v>41275</v>
      </c>
      <c r="L14" s="30">
        <f>XIRR(J14:J15,K14:K15,)</f>
        <v>0.1255405962467194</v>
      </c>
      <c r="M14" s="31">
        <f>IRR(J14:J15)</f>
        <v>3.2453492791461968E-3</v>
      </c>
      <c r="N14" s="31">
        <f>(I15-I14)/I14</f>
        <v>3.2453492790781766E-3</v>
      </c>
      <c r="P14" s="50">
        <f>E14-L14</f>
        <v>7.356643676757757E-3</v>
      </c>
      <c r="Q14" s="20">
        <f>F14-M14</f>
        <v>1.7908387677088638E-4</v>
      </c>
      <c r="S14" s="13">
        <f>(1+Q14)^(365/(K15-K14))-1</f>
        <v>6.5573823797369091E-3</v>
      </c>
    </row>
    <row r="15" spans="1:19">
      <c r="A15" s="15">
        <v>41285</v>
      </c>
      <c r="B15" s="19">
        <v>229.727</v>
      </c>
      <c r="C15" s="26">
        <v>-229.727</v>
      </c>
      <c r="D15" s="15">
        <v>41285</v>
      </c>
      <c r="E15" s="15"/>
      <c r="F15" s="15"/>
      <c r="G15" s="15"/>
      <c r="H15" s="15">
        <v>41285</v>
      </c>
      <c r="I15" s="19">
        <v>229.68600000000001</v>
      </c>
      <c r="J15" s="27">
        <v>-229.68600000000001</v>
      </c>
      <c r="K15" s="15">
        <v>41285</v>
      </c>
      <c r="P15" s="50"/>
    </row>
    <row r="16" spans="1:19">
      <c r="A16" s="8">
        <v>41275</v>
      </c>
      <c r="B16" s="7">
        <v>228.94300000000001</v>
      </c>
      <c r="C16" s="26">
        <v>228.94300000000001</v>
      </c>
      <c r="D16" s="8">
        <v>41275</v>
      </c>
      <c r="E16" s="29">
        <f>XIRR(C16:C17,D16:D17,)</f>
        <v>0.63909798264503503</v>
      </c>
      <c r="F16" s="31">
        <f>IRR(C16:C17)</f>
        <v>1.7755511197117275E-2</v>
      </c>
      <c r="G16" s="31">
        <f>(B17-B16)/B16</f>
        <v>1.7755511197110187E-2</v>
      </c>
      <c r="H16" s="8">
        <v>41275</v>
      </c>
      <c r="I16" s="19">
        <v>228.94300000000001</v>
      </c>
      <c r="J16" s="27">
        <v>228.94300000000001</v>
      </c>
      <c r="K16" s="8">
        <v>41275</v>
      </c>
      <c r="L16" s="30">
        <f>XIRR(J16:J17,K16:K17,)</f>
        <v>0.62826971411705024</v>
      </c>
      <c r="M16" s="31">
        <f>IRR(J16:J17)</f>
        <v>1.7515276728275988E-2</v>
      </c>
      <c r="N16" s="31">
        <f>(I17-I16)/I16</f>
        <v>1.7515276728268567E-2</v>
      </c>
      <c r="P16" s="50">
        <f>E16-L16</f>
        <v>1.0828268527984797E-2</v>
      </c>
      <c r="Q16" s="20">
        <f>F16-M16</f>
        <v>2.402344688412876E-4</v>
      </c>
      <c r="S16" s="13">
        <f>(1+Q16)^(365/(K17-K16))-1</f>
        <v>6.7670281990122039E-3</v>
      </c>
    </row>
    <row r="17" spans="1:19">
      <c r="A17" s="15">
        <v>41288</v>
      </c>
      <c r="B17" s="19">
        <v>233.00800000000001</v>
      </c>
      <c r="C17" s="26">
        <v>-233.00800000000001</v>
      </c>
      <c r="D17" s="15">
        <v>41288</v>
      </c>
      <c r="E17" s="15"/>
      <c r="F17" s="15"/>
      <c r="G17" s="15"/>
      <c r="H17" s="15">
        <v>41288</v>
      </c>
      <c r="I17" s="19">
        <v>232.953</v>
      </c>
      <c r="J17" s="27">
        <v>-232.953</v>
      </c>
      <c r="K17" s="15">
        <v>41288</v>
      </c>
      <c r="P17" s="50"/>
    </row>
    <row r="18" spans="1:19">
      <c r="A18" s="8">
        <v>41275</v>
      </c>
      <c r="B18" s="7">
        <v>228.94300000000001</v>
      </c>
      <c r="C18" s="26">
        <v>228.94300000000001</v>
      </c>
      <c r="D18" s="8">
        <v>41275</v>
      </c>
      <c r="E18" s="29">
        <f>XIRR(C18:C19,D18:D19,)</f>
        <v>0.21684302687644957</v>
      </c>
      <c r="F18" s="31">
        <f>IRR(C18:C19)</f>
        <v>8.0980855497113265E-3</v>
      </c>
      <c r="G18" s="31">
        <f>(B19-B18)/B18</f>
        <v>8.0980855496782383E-3</v>
      </c>
      <c r="H18" s="8">
        <v>41275</v>
      </c>
      <c r="I18" s="19">
        <v>228.94300000000001</v>
      </c>
      <c r="J18" s="27">
        <v>228.94300000000001</v>
      </c>
      <c r="K18" s="8">
        <v>41275</v>
      </c>
      <c r="L18" s="30">
        <f>XIRR(J18:J19,K18:K19,)</f>
        <v>0.20904118418693543</v>
      </c>
      <c r="M18" s="31">
        <f>IRR(J18:J19)</f>
        <v>7.8316436842699975E-3</v>
      </c>
      <c r="N18" s="31">
        <f>(I19-I18)/I18</f>
        <v>7.8316436842357177E-3</v>
      </c>
      <c r="P18" s="50">
        <f>E18-L18</f>
        <v>7.8018426895141435E-3</v>
      </c>
      <c r="Q18" s="20">
        <f>F18-M18</f>
        <v>2.6644186544132892E-4</v>
      </c>
      <c r="S18" s="13">
        <f>(1+Q18)^(365/(K19-K18))-1</f>
        <v>6.5036123896644593E-3</v>
      </c>
    </row>
    <row r="19" spans="1:19">
      <c r="A19" s="15">
        <v>41290</v>
      </c>
      <c r="B19" s="19">
        <v>230.797</v>
      </c>
      <c r="C19" s="26">
        <v>-230.797</v>
      </c>
      <c r="D19" s="15">
        <v>41290</v>
      </c>
      <c r="E19" s="15"/>
      <c r="F19" s="15"/>
      <c r="G19" s="15"/>
      <c r="H19" s="15">
        <v>41290</v>
      </c>
      <c r="I19" s="19">
        <v>230.73599999999999</v>
      </c>
      <c r="J19" s="27">
        <v>-230.73599999999999</v>
      </c>
      <c r="K19" s="15">
        <v>41290</v>
      </c>
      <c r="P19" s="50"/>
    </row>
    <row r="20" spans="1:19">
      <c r="A20" s="8">
        <v>41275</v>
      </c>
      <c r="B20" s="7">
        <v>228.94300000000001</v>
      </c>
      <c r="C20" s="26">
        <v>228.94300000000001</v>
      </c>
      <c r="D20" s="8">
        <v>41275</v>
      </c>
      <c r="E20" s="29">
        <f>XIRR(C20:C21,D20:D21,)</f>
        <v>0.4066386282444</v>
      </c>
      <c r="F20" s="31">
        <f>IRR(C20:C21)</f>
        <v>1.5069253045528818E-2</v>
      </c>
      <c r="G20" s="31">
        <f>(B21-B20)/B20</f>
        <v>1.506925304551783E-2</v>
      </c>
      <c r="H20" s="8">
        <v>41275</v>
      </c>
      <c r="I20" s="19">
        <v>228.94300000000001</v>
      </c>
      <c r="J20" s="27">
        <v>228.94300000000001</v>
      </c>
      <c r="K20" s="8">
        <v>41275</v>
      </c>
      <c r="L20" s="30">
        <f>XIRR(J20:J21,K20:K21,)</f>
        <v>0.39741626381874096</v>
      </c>
      <c r="M20" s="31">
        <f>IRR(J20:J21)</f>
        <v>1.4776603783485776E-2</v>
      </c>
      <c r="N20" s="31">
        <f>(I21-I20)/I20</f>
        <v>1.4776603783474408E-2</v>
      </c>
      <c r="P20" s="50">
        <f>E20-L20</f>
        <v>9.2223644256590465E-3</v>
      </c>
      <c r="Q20" s="20">
        <f>F20-M20</f>
        <v>2.9264926204304251E-4</v>
      </c>
      <c r="S20" s="13">
        <f>(1+Q20)^(365/(K21-K20))-1</f>
        <v>6.6974126388117394E-3</v>
      </c>
    </row>
    <row r="21" spans="1:19">
      <c r="A21" s="15">
        <v>41291</v>
      </c>
      <c r="B21" s="19">
        <v>232.393</v>
      </c>
      <c r="C21" s="26">
        <v>-232.393</v>
      </c>
      <c r="D21" s="15">
        <v>41291</v>
      </c>
      <c r="E21" s="15"/>
      <c r="F21" s="15"/>
      <c r="G21" s="15"/>
      <c r="H21" s="15">
        <v>41291</v>
      </c>
      <c r="I21" s="19">
        <v>232.32599999999999</v>
      </c>
      <c r="J21" s="27">
        <v>-232.32599999999999</v>
      </c>
      <c r="K21" s="15">
        <v>41291</v>
      </c>
      <c r="P21" s="50"/>
    </row>
    <row r="22" spans="1:19">
      <c r="A22" s="8">
        <v>41275</v>
      </c>
      <c r="B22" s="7">
        <v>228.94300000000001</v>
      </c>
      <c r="C22" s="26">
        <v>228.94300000000001</v>
      </c>
      <c r="D22" s="8">
        <v>41275</v>
      </c>
      <c r="E22" s="29">
        <f>XIRR(C22:C23,D22:D23,)</f>
        <v>0.62142885327339181</v>
      </c>
      <c r="F22" s="31">
        <f>IRR(C22:C23)</f>
        <v>2.2765491847318554E-2</v>
      </c>
      <c r="G22" s="31">
        <f>(B23-B22)/B22</f>
        <v>2.2765491847315657E-2</v>
      </c>
      <c r="H22" s="8">
        <v>41275</v>
      </c>
      <c r="I22" s="19">
        <v>228.94300000000001</v>
      </c>
      <c r="J22" s="27">
        <v>228.94300000000001</v>
      </c>
      <c r="K22" s="8">
        <v>41275</v>
      </c>
      <c r="L22" s="30">
        <f>XIRR(J22:J23,K22:K23,)</f>
        <v>0.61090561747550964</v>
      </c>
      <c r="M22" s="31">
        <f>IRR(J22:J23)</f>
        <v>2.2455370987541395E-2</v>
      </c>
      <c r="N22" s="31">
        <f>(I23-I22)/I22</f>
        <v>2.2455370987538342E-2</v>
      </c>
      <c r="P22" s="50">
        <f>E22-L22</f>
        <v>1.0523235797882169E-2</v>
      </c>
      <c r="Q22" s="20">
        <f>F22-M22</f>
        <v>3.1012085977715972E-4</v>
      </c>
      <c r="S22" s="13">
        <f>(1+Q22)^(365/(K23-K22))-1</f>
        <v>6.6796550777101782E-3</v>
      </c>
    </row>
    <row r="23" spans="1:19">
      <c r="A23" s="15">
        <v>41292</v>
      </c>
      <c r="B23" s="19">
        <v>234.155</v>
      </c>
      <c r="C23" s="26">
        <v>-234.155</v>
      </c>
      <c r="D23" s="15">
        <v>41292</v>
      </c>
      <c r="E23" s="15"/>
      <c r="F23" s="15"/>
      <c r="G23" s="15"/>
      <c r="H23" s="15">
        <v>41292</v>
      </c>
      <c r="I23" s="19">
        <v>234.084</v>
      </c>
      <c r="J23" s="27">
        <v>-234.084</v>
      </c>
      <c r="K23" s="15">
        <v>41292</v>
      </c>
      <c r="P23" s="50"/>
    </row>
    <row r="24" spans="1:19">
      <c r="A24" s="8">
        <v>41275</v>
      </c>
      <c r="B24" s="7">
        <v>228.94300000000001</v>
      </c>
      <c r="C24" s="26">
        <v>228.94300000000001</v>
      </c>
      <c r="D24" s="8">
        <v>41275</v>
      </c>
      <c r="E24" s="29">
        <f>XIRR(C24:C25,D24:D25,)</f>
        <v>0.59074134230613728</v>
      </c>
      <c r="F24" s="31">
        <f>IRR(C24:C25)</f>
        <v>2.5761870858686951E-2</v>
      </c>
      <c r="G24" s="31">
        <f>(B25-B24)/B24</f>
        <v>2.576187085868533E-2</v>
      </c>
      <c r="H24" s="8">
        <v>41275</v>
      </c>
      <c r="I24" s="19">
        <v>228.94300000000001</v>
      </c>
      <c r="J24" s="27">
        <v>228.94300000000001</v>
      </c>
      <c r="K24" s="8">
        <v>41275</v>
      </c>
      <c r="L24" s="30">
        <f>XIRR(J24:J25,K24:K25,)</f>
        <v>0.58063496947288529</v>
      </c>
      <c r="M24" s="31">
        <f>IRR(J24:J25)</f>
        <v>2.5403703105141517E-2</v>
      </c>
      <c r="N24" s="31">
        <f>(I25-I24)/I24</f>
        <v>2.5403703105139591E-2</v>
      </c>
      <c r="P24" s="50">
        <f>E24-L24</f>
        <v>1.0106372833251998E-2</v>
      </c>
      <c r="Q24" s="20">
        <f>F24-M24</f>
        <v>3.581677535454339E-4</v>
      </c>
      <c r="S24" s="13">
        <f>(1+Q24)^(365/(K25-K24))-1</f>
        <v>6.5567934565218255E-3</v>
      </c>
    </row>
    <row r="25" spans="1:19">
      <c r="A25" s="15">
        <v>41295</v>
      </c>
      <c r="B25" s="19">
        <v>234.84100000000001</v>
      </c>
      <c r="C25" s="26">
        <v>-234.84100000000001</v>
      </c>
      <c r="D25" s="15">
        <v>41295</v>
      </c>
      <c r="E25" s="15"/>
      <c r="F25" s="15"/>
      <c r="G25" s="15"/>
      <c r="H25" s="15">
        <v>41295</v>
      </c>
      <c r="I25" s="19">
        <v>234.75899999999999</v>
      </c>
      <c r="J25" s="27">
        <v>-234.75899999999999</v>
      </c>
      <c r="K25" s="15">
        <v>41295</v>
      </c>
      <c r="P25" s="50"/>
    </row>
    <row r="26" spans="1:19">
      <c r="A26" s="8">
        <v>41275</v>
      </c>
      <c r="B26" s="7">
        <v>228.94300000000001</v>
      </c>
      <c r="C26" s="26">
        <v>228.94300000000001</v>
      </c>
      <c r="D26" s="8">
        <v>41275</v>
      </c>
      <c r="E26" s="29">
        <f>XIRR(C26:C27,D26:D27,)</f>
        <v>0.27053174376487743</v>
      </c>
      <c r="F26" s="31">
        <f>IRR(C26:C27)</f>
        <v>1.453636931464476E-2</v>
      </c>
      <c r="G26" s="31">
        <f>(B27-B26)/B26</f>
        <v>1.4536369314632787E-2</v>
      </c>
      <c r="H26" s="8">
        <v>41275</v>
      </c>
      <c r="I26" s="19">
        <v>228.94300000000001</v>
      </c>
      <c r="J26" s="27">
        <v>228.94300000000001</v>
      </c>
      <c r="K26" s="8">
        <v>41275</v>
      </c>
      <c r="L26" s="30">
        <f>XIRR(J26:J27,K26:K27,)</f>
        <v>0.26238860487937932</v>
      </c>
      <c r="M26" s="31">
        <f>IRR(J26:J27)</f>
        <v>1.414325836563218E-2</v>
      </c>
      <c r="N26" s="31">
        <f>(I27-I26)/I26</f>
        <v>1.4143258365619388E-2</v>
      </c>
      <c r="P26" s="50">
        <f>E26-L26</f>
        <v>8.1431388854981135E-3</v>
      </c>
      <c r="Q26" s="20">
        <f>F26-M26</f>
        <v>3.9311094901258066E-4</v>
      </c>
      <c r="S26" s="13">
        <f>(1+Q26)^(365/(K27-K26))-1</f>
        <v>6.5420930198560878E-3</v>
      </c>
    </row>
    <row r="27" spans="1:19">
      <c r="A27" s="15">
        <v>41297</v>
      </c>
      <c r="B27" s="19">
        <v>232.27099999999999</v>
      </c>
      <c r="C27" s="26">
        <v>-232.27099999999999</v>
      </c>
      <c r="D27" s="15">
        <v>41297</v>
      </c>
      <c r="E27" s="15"/>
      <c r="F27" s="15"/>
      <c r="G27" s="15"/>
      <c r="H27" s="15">
        <v>41297</v>
      </c>
      <c r="I27" s="19">
        <v>232.18100000000001</v>
      </c>
      <c r="J27" s="27">
        <v>-232.18100000000001</v>
      </c>
      <c r="K27" s="15">
        <v>41297</v>
      </c>
      <c r="P27" s="50"/>
    </row>
    <row r="28" spans="1:19">
      <c r="A28" s="8">
        <v>41275</v>
      </c>
      <c r="B28" s="7">
        <v>228.94300000000001</v>
      </c>
      <c r="C28" s="26">
        <v>228.94300000000001</v>
      </c>
      <c r="D28" s="8">
        <v>41275</v>
      </c>
      <c r="E28" s="29">
        <f>XIRR(C28:C29,D28:D29,)</f>
        <v>3.7448707222938554E-2</v>
      </c>
      <c r="F28" s="31">
        <f>IRR(C28:C29)</f>
        <v>2.3193545992574414E-3</v>
      </c>
      <c r="G28" s="31">
        <f>(B29-B28)/B28</f>
        <v>2.31935459917961E-3</v>
      </c>
      <c r="H28" s="8">
        <v>41275</v>
      </c>
      <c r="I28" s="19">
        <v>228.94300000000001</v>
      </c>
      <c r="J28" s="27">
        <v>228.94300000000001</v>
      </c>
      <c r="K28" s="8">
        <v>41275</v>
      </c>
      <c r="L28" s="30">
        <f>XIRR(J28:J29,K28:K29,)</f>
        <v>3.0867704749107362E-2</v>
      </c>
      <c r="M28" s="31">
        <f>IRR(J28:J29)</f>
        <v>1.9175078513816392E-3</v>
      </c>
      <c r="N28" s="31">
        <f>(I29-I28)/I28</f>
        <v>1.9175078512992008E-3</v>
      </c>
      <c r="P28" s="50">
        <f>E28-L28</f>
        <v>6.581002473831192E-3</v>
      </c>
      <c r="Q28" s="20">
        <f>F28-M28</f>
        <v>4.0184674787580228E-4</v>
      </c>
      <c r="S28" s="13">
        <f>(1+Q28)^(365/(K29-K28))-1</f>
        <v>6.3962212134291985E-3</v>
      </c>
    </row>
    <row r="29" spans="1:19">
      <c r="A29" s="15">
        <v>41298</v>
      </c>
      <c r="B29" s="19">
        <v>229.47399999999999</v>
      </c>
      <c r="C29" s="26">
        <v>-229.47399999999999</v>
      </c>
      <c r="D29" s="15">
        <v>41298</v>
      </c>
      <c r="E29" s="15"/>
      <c r="F29" s="15"/>
      <c r="G29" s="15"/>
      <c r="H29" s="15">
        <v>41298</v>
      </c>
      <c r="I29" s="19">
        <v>229.38200000000001</v>
      </c>
      <c r="J29" s="27">
        <v>-229.38200000000001</v>
      </c>
      <c r="K29" s="15">
        <v>41298</v>
      </c>
      <c r="P29" s="50"/>
    </row>
    <row r="30" spans="1:19">
      <c r="A30" s="8">
        <v>41275</v>
      </c>
      <c r="B30" s="7">
        <v>228.94300000000001</v>
      </c>
      <c r="C30" s="26">
        <v>228.94300000000001</v>
      </c>
      <c r="D30" s="8">
        <v>41275</v>
      </c>
      <c r="E30" s="29">
        <f>XIRR(C30:C31,D30:D31,)</f>
        <v>0.28364376425743099</v>
      </c>
      <c r="F30" s="31">
        <f>IRR(C30:C31)</f>
        <v>1.6554338852910827E-2</v>
      </c>
      <c r="G30" s="31">
        <f>(B31-B30)/B30</f>
        <v>1.6554338852902216E-2</v>
      </c>
      <c r="H30" s="8">
        <v>41275</v>
      </c>
      <c r="I30" s="19">
        <v>228.94300000000001</v>
      </c>
      <c r="J30" s="27">
        <v>228.94300000000001</v>
      </c>
      <c r="K30" s="8">
        <v>41275</v>
      </c>
      <c r="L30" s="30">
        <f>XIRR(J30:J31,K30:K31,)</f>
        <v>0.27553127408027656</v>
      </c>
      <c r="M30" s="31">
        <f>IRR(J30:J31)</f>
        <v>1.6130652607863429E-2</v>
      </c>
      <c r="N30" s="31">
        <f>(I31-I30)/I30</f>
        <v>1.6130652607854283E-2</v>
      </c>
      <c r="P30" s="50">
        <f>E30-L30</f>
        <v>8.11249017715443E-3</v>
      </c>
      <c r="Q30" s="20">
        <f>F30-M30</f>
        <v>4.2368624504739855E-4</v>
      </c>
      <c r="S30" s="13">
        <f>(1+Q30)^(365/(K31-K30))-1</f>
        <v>6.4629925882022654E-3</v>
      </c>
    </row>
    <row r="31" spans="1:19">
      <c r="A31" s="15">
        <v>41299</v>
      </c>
      <c r="B31" s="19">
        <v>232.733</v>
      </c>
      <c r="C31" s="26">
        <v>-232.733</v>
      </c>
      <c r="D31" s="15">
        <v>41299</v>
      </c>
      <c r="E31" s="15"/>
      <c r="F31" s="15"/>
      <c r="G31" s="15"/>
      <c r="H31" s="15">
        <v>41299</v>
      </c>
      <c r="I31" s="19">
        <v>232.636</v>
      </c>
      <c r="J31" s="27">
        <v>-232.636</v>
      </c>
      <c r="K31" s="15">
        <v>41299</v>
      </c>
      <c r="P31" s="50"/>
    </row>
    <row r="32" spans="1:19">
      <c r="A32" s="8">
        <v>41275</v>
      </c>
      <c r="B32" s="7">
        <v>228.94300000000001</v>
      </c>
      <c r="C32" s="26">
        <v>228.94300000000001</v>
      </c>
      <c r="D32" s="8">
        <v>41275</v>
      </c>
      <c r="E32" s="29">
        <f>XIRR(C32:C33,D32:D33,)</f>
        <v>0.14187650084495543</v>
      </c>
      <c r="F32" s="31">
        <f>IRR(C32:C33)</f>
        <v>1.0229620473241897E-2</v>
      </c>
      <c r="G32" s="31">
        <f>(B33-B32)/B32</f>
        <v>1.0229620473218157E-2</v>
      </c>
      <c r="H32" s="8">
        <v>41275</v>
      </c>
      <c r="I32" s="19">
        <v>228.94300000000001</v>
      </c>
      <c r="J32" s="27">
        <v>228.94300000000001</v>
      </c>
      <c r="K32" s="8">
        <v>41275</v>
      </c>
      <c r="L32" s="30">
        <f>XIRR(J32:J33,K32:K33,)</f>
        <v>0.13475329279899598</v>
      </c>
      <c r="M32" s="31">
        <f>IRR(J32:J33)</f>
        <v>9.7447836361272272E-3</v>
      </c>
      <c r="N32" s="31">
        <f>(I33-I32)/I32</f>
        <v>9.7447836361015377E-3</v>
      </c>
      <c r="P32" s="50">
        <f>E32-L32</f>
        <v>7.1232080459594505E-3</v>
      </c>
      <c r="Q32" s="20">
        <f>F32-M32</f>
        <v>4.8483683711466989E-4</v>
      </c>
      <c r="S32" s="13">
        <f>(1+Q32)^(365/(K33-K32))-1</f>
        <v>6.3386677098606903E-3</v>
      </c>
    </row>
    <row r="33" spans="1:19">
      <c r="A33" s="15">
        <v>41303</v>
      </c>
      <c r="B33" s="19">
        <v>231.285</v>
      </c>
      <c r="C33" s="26">
        <v>-231.285</v>
      </c>
      <c r="D33" s="15">
        <v>41303</v>
      </c>
      <c r="E33" s="15"/>
      <c r="F33" s="15"/>
      <c r="G33" s="15"/>
      <c r="H33" s="15">
        <v>41303</v>
      </c>
      <c r="I33" s="19">
        <v>231.17400000000001</v>
      </c>
      <c r="J33" s="27">
        <v>-231.17400000000001</v>
      </c>
      <c r="K33" s="15">
        <v>41303</v>
      </c>
      <c r="P33" s="50"/>
    </row>
    <row r="34" spans="1:19">
      <c r="A34" s="8">
        <v>41275</v>
      </c>
      <c r="B34" s="7">
        <v>228.94300000000001</v>
      </c>
      <c r="C34" s="26">
        <v>228.94300000000001</v>
      </c>
      <c r="D34" s="8">
        <v>41275</v>
      </c>
      <c r="E34" s="29">
        <f>XIRR(C34:C35,D34:D35,)</f>
        <v>0.11071435809135435</v>
      </c>
      <c r="F34" s="31">
        <f>IRR(C34:C35)</f>
        <v>8.3776311134527298E-3</v>
      </c>
      <c r="G34" s="31">
        <f>(B35-B34)/B34</f>
        <v>8.3776311134211474E-3</v>
      </c>
      <c r="H34" s="8">
        <v>41275</v>
      </c>
      <c r="I34" s="19">
        <v>228.94300000000001</v>
      </c>
      <c r="J34" s="27">
        <v>228.94300000000001</v>
      </c>
      <c r="K34" s="8">
        <v>41275</v>
      </c>
      <c r="L34" s="30">
        <f>XIRR(J34:J35,K34:K35,)</f>
        <v>0.10377064347267151</v>
      </c>
      <c r="M34" s="31">
        <f>IRR(J34:J35)</f>
        <v>7.8753226786049298E-3</v>
      </c>
      <c r="N34" s="31">
        <f>(I35-I34)/I34</f>
        <v>7.875322678570636E-3</v>
      </c>
      <c r="P34" s="50">
        <f>E34-L34</f>
        <v>6.9437146186828447E-3</v>
      </c>
      <c r="Q34" s="20">
        <f>F34-M34</f>
        <v>5.0230843484780005E-4</v>
      </c>
      <c r="S34" s="13">
        <f>(1+Q34)^(365/(K35-K34))-1</f>
        <v>6.3405875386643995E-3</v>
      </c>
    </row>
    <row r="35" spans="1:19">
      <c r="A35" s="15">
        <v>41304</v>
      </c>
      <c r="B35" s="19">
        <v>230.86099999999999</v>
      </c>
      <c r="C35" s="26">
        <v>-230.86099999999999</v>
      </c>
      <c r="D35" s="15">
        <v>41304</v>
      </c>
      <c r="E35" s="15"/>
      <c r="F35" s="15"/>
      <c r="G35" s="15"/>
      <c r="H35" s="15">
        <v>41304</v>
      </c>
      <c r="I35" s="19">
        <v>230.74600000000001</v>
      </c>
      <c r="J35" s="27">
        <v>-230.74600000000001</v>
      </c>
      <c r="K35" s="15">
        <v>41304</v>
      </c>
      <c r="P35" s="50"/>
    </row>
    <row r="36" spans="1:19">
      <c r="A36" s="8">
        <v>41275</v>
      </c>
      <c r="B36" s="7">
        <v>228.94300000000001</v>
      </c>
      <c r="C36" s="26">
        <v>228.94300000000001</v>
      </c>
      <c r="D36" s="8">
        <v>41275</v>
      </c>
      <c r="E36" s="29">
        <f>XIRR(C36:C37,D36:D37,)</f>
        <v>0.12724530100822445</v>
      </c>
      <c r="F36" s="31">
        <f>IRR(C36:C37)</f>
        <v>9.8932922168649042E-3</v>
      </c>
      <c r="G36" s="31">
        <f>(B37-B36)/B36</f>
        <v>9.8932922168399398E-3</v>
      </c>
      <c r="H36" s="8">
        <v>41275</v>
      </c>
      <c r="I36" s="19">
        <v>228.94300000000001</v>
      </c>
      <c r="J36" s="27">
        <v>228.94300000000001</v>
      </c>
      <c r="K36" s="8">
        <v>41275</v>
      </c>
      <c r="L36" s="30">
        <f>XIRR(J36:J37,K36:K37,)</f>
        <v>0.12026566863059995</v>
      </c>
      <c r="M36" s="31">
        <f>IRR(J36:J37)</f>
        <v>9.3778800837160201E-3</v>
      </c>
      <c r="N36" s="31">
        <f>(I37-I36)/I36</f>
        <v>9.3778800836889151E-3</v>
      </c>
      <c r="P36" s="50">
        <f>E36-L36</f>
        <v>6.9796323776245006E-3</v>
      </c>
      <c r="Q36" s="20">
        <f>F36-M36</f>
        <v>5.1541213314888409E-4</v>
      </c>
      <c r="S36" s="13">
        <f>(1+Q36)^(365/(K37-K36))-1</f>
        <v>6.2889249067175079E-3</v>
      </c>
    </row>
    <row r="37" spans="1:19">
      <c r="A37" s="15">
        <v>41305</v>
      </c>
      <c r="B37" s="19">
        <v>231.208</v>
      </c>
      <c r="C37" s="26">
        <v>-231.208</v>
      </c>
      <c r="D37" s="15">
        <v>41305</v>
      </c>
      <c r="E37" s="15"/>
      <c r="F37" s="15"/>
      <c r="G37" s="15"/>
      <c r="H37" s="15">
        <v>41305</v>
      </c>
      <c r="I37" s="19">
        <v>231.09</v>
      </c>
      <c r="J37" s="27">
        <v>-231.09</v>
      </c>
      <c r="K37" s="15">
        <v>41305</v>
      </c>
      <c r="P37" s="50"/>
    </row>
    <row r="38" spans="1:19">
      <c r="A38" s="8">
        <v>41275</v>
      </c>
      <c r="B38" s="7">
        <v>228.94300000000001</v>
      </c>
      <c r="C38" s="26">
        <v>228.94300000000001</v>
      </c>
      <c r="D38" s="8">
        <v>41275</v>
      </c>
      <c r="E38" s="29">
        <f>XIRR(C38:C39,D38:D39,)</f>
        <v>7.2499009966850256E-2</v>
      </c>
      <c r="F38" s="31">
        <f>IRR(C38:C39)</f>
        <v>5.962182726750362E-3</v>
      </c>
      <c r="G38" s="31">
        <f>(B39-B38)/B38</f>
        <v>5.962182726704816E-3</v>
      </c>
      <c r="H38" s="8">
        <v>41275</v>
      </c>
      <c r="I38" s="19">
        <v>228.94300000000001</v>
      </c>
      <c r="J38" s="27">
        <v>228.94300000000001</v>
      </c>
      <c r="K38" s="8">
        <v>41275</v>
      </c>
      <c r="L38" s="30">
        <f>XIRR(J38:J39,K38:K39,)</f>
        <v>6.5828797221183774E-2</v>
      </c>
      <c r="M38" s="31">
        <f>IRR(J38:J39)</f>
        <v>5.4292989958691492E-3</v>
      </c>
      <c r="N38" s="31">
        <f>(I39-I38)/I38</f>
        <v>5.4292989958198978E-3</v>
      </c>
      <c r="P38" s="50">
        <f>E38-L38</f>
        <v>6.6702127456664817E-3</v>
      </c>
      <c r="Q38" s="20">
        <f>F38-M38</f>
        <v>5.3288373088121281E-4</v>
      </c>
      <c r="S38" s="13">
        <f>(1+Q38)^(365/(K39-K38))-1</f>
        <v>6.2923190348325164E-3</v>
      </c>
    </row>
    <row r="39" spans="1:19">
      <c r="A39" s="15">
        <v>41306</v>
      </c>
      <c r="B39" s="19">
        <v>230.30799999999999</v>
      </c>
      <c r="C39" s="26">
        <v>-230.30799999999999</v>
      </c>
      <c r="D39" s="15">
        <v>41306</v>
      </c>
      <c r="E39" s="15"/>
      <c r="F39" s="15"/>
      <c r="G39" s="15"/>
      <c r="H39" s="15">
        <v>41306</v>
      </c>
      <c r="I39" s="19">
        <v>230.18600000000001</v>
      </c>
      <c r="J39" s="27">
        <v>-230.18600000000001</v>
      </c>
      <c r="K39" s="15">
        <v>41306</v>
      </c>
      <c r="P39" s="50"/>
    </row>
    <row r="40" spans="1:19">
      <c r="A40" s="8">
        <v>41275</v>
      </c>
      <c r="B40" s="7">
        <v>228.94300000000001</v>
      </c>
      <c r="C40" s="26">
        <v>228.94300000000001</v>
      </c>
      <c r="D40" s="8">
        <v>41275</v>
      </c>
      <c r="E40" s="29">
        <f>XIRR(C40:C41,D40:D41,)</f>
        <v>-1.1521366238594056E-2</v>
      </c>
      <c r="F40" s="31">
        <f>IRR(C40:C41)</f>
        <v>-1.0788711599444714E-3</v>
      </c>
      <c r="G40" s="31">
        <f>(B41-B40)/B40</f>
        <v>-1.078871160070472E-3</v>
      </c>
      <c r="H40" s="8">
        <v>41275</v>
      </c>
      <c r="I40" s="19">
        <v>228.94300000000001</v>
      </c>
      <c r="J40" s="27">
        <v>228.94300000000001</v>
      </c>
      <c r="K40" s="8">
        <v>41275</v>
      </c>
      <c r="L40" s="30">
        <f>XIRR(J40:J41,K40:K41,)</f>
        <v>-1.7629054188728333E-2</v>
      </c>
      <c r="M40" s="31">
        <f>IRR(J40:J41)</f>
        <v>-1.6554338851536995E-3</v>
      </c>
      <c r="N40" s="31">
        <f>(I41-I40)/I40</f>
        <v>-1.6554338852903085E-3</v>
      </c>
      <c r="P40" s="50">
        <f>E40-L40</f>
        <v>6.1076879501342773E-3</v>
      </c>
      <c r="Q40" s="20">
        <f>F40-M40</f>
        <v>5.7656272520922804E-4</v>
      </c>
      <c r="S40" s="13">
        <f>(1+Q40)^(365/(K41-K40))-1</f>
        <v>6.2069706809892988E-3</v>
      </c>
    </row>
    <row r="41" spans="1:19">
      <c r="A41" s="15">
        <v>41309</v>
      </c>
      <c r="B41" s="19">
        <v>228.696</v>
      </c>
      <c r="C41" s="26">
        <v>-228.696</v>
      </c>
      <c r="D41" s="15">
        <v>41309</v>
      </c>
      <c r="E41" s="15"/>
      <c r="F41" s="15"/>
      <c r="G41" s="15"/>
      <c r="H41" s="15">
        <v>41309</v>
      </c>
      <c r="I41" s="19">
        <v>228.56399999999999</v>
      </c>
      <c r="J41" s="27">
        <v>-228.56399999999999</v>
      </c>
      <c r="K41" s="15">
        <v>41309</v>
      </c>
      <c r="P41" s="50"/>
    </row>
    <row r="42" spans="1:19">
      <c r="A42" s="8">
        <v>41275</v>
      </c>
      <c r="B42" s="7">
        <v>228.94300000000001</v>
      </c>
      <c r="C42" s="26">
        <v>228.94300000000001</v>
      </c>
      <c r="D42" s="8">
        <v>41275</v>
      </c>
      <c r="E42" s="29">
        <f>XIRR(C42:C43,D42:D43,)</f>
        <v>-6.9844469428062453E-2</v>
      </c>
      <c r="F42" s="31">
        <f>IRR(C42:C43)</f>
        <v>-6.9187527023584017E-3</v>
      </c>
      <c r="G42" s="31">
        <f>(B43-B42)/B42</f>
        <v>-6.9187527026377876E-3</v>
      </c>
      <c r="H42" s="8">
        <v>41275</v>
      </c>
      <c r="I42" s="19">
        <v>228.94300000000001</v>
      </c>
      <c r="J42" s="27">
        <v>228.94300000000001</v>
      </c>
      <c r="K42" s="8">
        <v>41275</v>
      </c>
      <c r="L42" s="30">
        <f>XIRR(J42:J43,K42:K43,)</f>
        <v>-7.5588098168373113E-2</v>
      </c>
      <c r="M42" s="31">
        <f>IRR(J42:J43)</f>
        <v>-7.5084191258560249E-3</v>
      </c>
      <c r="N42" s="31">
        <f>(I43-I42)/I42</f>
        <v>-7.5084191261581374E-3</v>
      </c>
      <c r="P42" s="50">
        <f>E42-L42</f>
        <v>5.7436287403106606E-3</v>
      </c>
      <c r="Q42" s="20">
        <f>F42-M42</f>
        <v>5.8966642349762323E-4</v>
      </c>
      <c r="S42" s="13">
        <f>(1+Q42)^(365/(K43-K42))-1</f>
        <v>6.1665011539377979E-3</v>
      </c>
    </row>
    <row r="43" spans="1:19">
      <c r="A43" s="15">
        <v>41310</v>
      </c>
      <c r="B43" s="19">
        <v>227.35900000000001</v>
      </c>
      <c r="C43" s="26">
        <v>-227.35900000000001</v>
      </c>
      <c r="D43" s="15">
        <v>41310</v>
      </c>
      <c r="E43" s="15"/>
      <c r="F43" s="15"/>
      <c r="G43" s="15"/>
      <c r="H43" s="15">
        <v>41310</v>
      </c>
      <c r="I43" s="19">
        <v>227.22399999999999</v>
      </c>
      <c r="J43" s="27">
        <v>-227.22399999999999</v>
      </c>
      <c r="K43" s="15">
        <v>41310</v>
      </c>
      <c r="P43" s="50"/>
    </row>
    <row r="44" spans="1:19">
      <c r="A44" s="8">
        <v>41275</v>
      </c>
      <c r="B44" s="7">
        <v>228.94300000000001</v>
      </c>
      <c r="C44" s="26">
        <v>228.94300000000001</v>
      </c>
      <c r="D44" s="8">
        <v>41275</v>
      </c>
      <c r="E44" s="29">
        <f>XIRR(C44:C45,D44:D45,)</f>
        <v>-6.5600040555000308E-2</v>
      </c>
      <c r="F44" s="31">
        <f>IRR(C44:C45)</f>
        <v>-6.6697824346590006E-3</v>
      </c>
      <c r="G44" s="31">
        <f>(B45-B44)/B44</f>
        <v>-6.6697824349292844E-3</v>
      </c>
      <c r="H44" s="8">
        <v>41275</v>
      </c>
      <c r="I44" s="19">
        <v>228.94300000000001</v>
      </c>
      <c r="J44" s="27">
        <v>228.94300000000001</v>
      </c>
      <c r="K44" s="8">
        <v>41275</v>
      </c>
      <c r="L44" s="30">
        <f>XIRR(J44:J45,K44:K45,)</f>
        <v>-7.1374407410621676E-2</v>
      </c>
      <c r="M44" s="31">
        <f>IRR(J44:J45)</f>
        <v>-7.2769204558905147E-3</v>
      </c>
      <c r="N44" s="31">
        <f>(I45-I44)/I44</f>
        <v>-7.2769204561835268E-3</v>
      </c>
      <c r="P44" s="50">
        <f>E44-L44</f>
        <v>5.7743668556213684E-3</v>
      </c>
      <c r="Q44" s="20">
        <f>F44-M44</f>
        <v>6.0713802123151406E-4</v>
      </c>
      <c r="S44" s="13">
        <f>(1+Q44)^(365/(K45-K44))-1</f>
        <v>6.1728107677356814E-3</v>
      </c>
    </row>
    <row r="45" spans="1:19">
      <c r="A45" s="15">
        <v>41311</v>
      </c>
      <c r="B45" s="19">
        <v>227.416</v>
      </c>
      <c r="C45" s="26">
        <v>-227.416</v>
      </c>
      <c r="D45" s="15">
        <v>41311</v>
      </c>
      <c r="E45" s="15"/>
      <c r="F45" s="15"/>
      <c r="G45" s="15"/>
      <c r="H45" s="15">
        <v>41311</v>
      </c>
      <c r="I45" s="19">
        <v>227.27699999999999</v>
      </c>
      <c r="J45" s="27">
        <v>-227.27699999999999</v>
      </c>
      <c r="K45" s="15">
        <v>41311</v>
      </c>
      <c r="P45" s="50"/>
    </row>
    <row r="46" spans="1:19">
      <c r="A46" s="8">
        <v>41275</v>
      </c>
      <c r="B46" s="7">
        <v>228.94300000000001</v>
      </c>
      <c r="C46" s="26">
        <v>228.94300000000001</v>
      </c>
      <c r="D46" s="8">
        <v>41275</v>
      </c>
      <c r="E46" s="29">
        <f>XIRR(C46:C47,D46:D47,)</f>
        <v>-0.12300664447247983</v>
      </c>
      <c r="F46" s="31">
        <f>IRR(C46:C47)</f>
        <v>-1.32172636850888E-2</v>
      </c>
      <c r="G46" s="31">
        <f>(B47-B46)/B46</f>
        <v>-1.3217263685720945E-2</v>
      </c>
      <c r="H46" s="8">
        <v>41275</v>
      </c>
      <c r="I46" s="19">
        <v>228.94300000000001</v>
      </c>
      <c r="J46" s="27">
        <v>228.94300000000001</v>
      </c>
      <c r="K46" s="8">
        <v>41275</v>
      </c>
      <c r="L46" s="30">
        <f>XIRR(J46:J47,K46:K47,)</f>
        <v>-0.12842936702072616</v>
      </c>
      <c r="M46" s="31">
        <f>IRR(J46:J47)</f>
        <v>-1.3837505404592177E-2</v>
      </c>
      <c r="N46" s="31">
        <f>(I47-I46)/I46</f>
        <v>-1.3837505405275575E-2</v>
      </c>
      <c r="P46" s="50">
        <f>E46-L46</f>
        <v>5.4227225482463282E-3</v>
      </c>
      <c r="Q46" s="20">
        <f>F46-M46</f>
        <v>6.2024171950337756E-4</v>
      </c>
      <c r="S46" s="13">
        <f>(1+Q46)^(365/(K47-K46))-1</f>
        <v>6.1354492592298193E-3</v>
      </c>
    </row>
    <row r="47" spans="1:19">
      <c r="A47" s="15">
        <v>41312</v>
      </c>
      <c r="B47" s="19">
        <v>225.917</v>
      </c>
      <c r="C47" s="26">
        <v>-225.917</v>
      </c>
      <c r="D47" s="15">
        <v>41312</v>
      </c>
      <c r="E47" s="15"/>
      <c r="F47" s="15"/>
      <c r="G47" s="15"/>
      <c r="H47" s="15">
        <v>41312</v>
      </c>
      <c r="I47" s="19">
        <v>225.77500000000001</v>
      </c>
      <c r="J47" s="27">
        <v>-225.77500000000001</v>
      </c>
      <c r="K47" s="15">
        <v>41312</v>
      </c>
      <c r="P47" s="50"/>
    </row>
    <row r="48" spans="1:19">
      <c r="A48" s="8">
        <v>41275</v>
      </c>
      <c r="B48" s="7">
        <v>228.94300000000001</v>
      </c>
      <c r="C48" s="26">
        <v>228.94300000000001</v>
      </c>
      <c r="D48" s="8">
        <v>41275</v>
      </c>
      <c r="E48" s="29">
        <f>XIRR(C48:C49,D48:D49,)</f>
        <v>-0.17945260331034657</v>
      </c>
      <c r="F48" s="31">
        <f>IRR(C48:C49)</f>
        <v>-2.0380618755108774E-2</v>
      </c>
      <c r="G48" s="31">
        <f>(B49-B48)/B48</f>
        <v>-2.0380618756633856E-2</v>
      </c>
      <c r="H48" s="8">
        <v>41275</v>
      </c>
      <c r="I48" s="19">
        <v>228.94300000000001</v>
      </c>
      <c r="J48" s="27">
        <v>228.94300000000001</v>
      </c>
      <c r="K48" s="8">
        <v>41275</v>
      </c>
      <c r="L48" s="30">
        <f>XIRR(J48:J49,K48:K49,)</f>
        <v>-0.18449911251664158</v>
      </c>
      <c r="M48" s="31">
        <f>IRR(J48:J49)</f>
        <v>-2.1009596273411292E-2</v>
      </c>
      <c r="N48" s="31">
        <f>(I49-I48)/I48</f>
        <v>-2.1009596275055373E-2</v>
      </c>
      <c r="P48" s="50">
        <f>E48-L48</f>
        <v>5.0465092062950134E-3</v>
      </c>
      <c r="Q48" s="20">
        <f>F48-M48</f>
        <v>6.2897751830251827E-4</v>
      </c>
      <c r="S48" s="13">
        <f>(1+Q48)^(365/(K49-K48))-1</f>
        <v>6.0578705271052691E-3</v>
      </c>
    </row>
    <row r="49" spans="1:19">
      <c r="A49" s="15">
        <v>41313</v>
      </c>
      <c r="B49" s="19">
        <v>224.27699999999999</v>
      </c>
      <c r="C49" s="26">
        <v>-224.27699999999999</v>
      </c>
      <c r="D49" s="15">
        <v>41313</v>
      </c>
      <c r="E49" s="15"/>
      <c r="F49" s="15"/>
      <c r="G49" s="15"/>
      <c r="H49" s="15">
        <v>41313</v>
      </c>
      <c r="I49" s="19">
        <v>224.13300000000001</v>
      </c>
      <c r="J49" s="27">
        <v>-224.13300000000001</v>
      </c>
      <c r="K49" s="15">
        <v>41313</v>
      </c>
      <c r="P49" s="50"/>
    </row>
    <row r="50" spans="1:19">
      <c r="A50" s="8">
        <v>41275</v>
      </c>
      <c r="B50" s="7">
        <v>228.94300000000001</v>
      </c>
      <c r="C50" s="26">
        <v>228.94300000000001</v>
      </c>
      <c r="D50" s="8">
        <v>41275</v>
      </c>
      <c r="E50" s="29">
        <f>XIRR(C50:C51,D50:D51,)</f>
        <v>-0.16570515893399718</v>
      </c>
      <c r="F50" s="31">
        <f>IRR(C50:C51)</f>
        <v>-2.01447521857431E-2</v>
      </c>
      <c r="G50" s="31">
        <f>(B51-B50)/B50</f>
        <v>-2.014475218722574E-2</v>
      </c>
      <c r="H50" s="8">
        <v>41275</v>
      </c>
      <c r="I50" s="19">
        <v>228.94300000000001</v>
      </c>
      <c r="J50" s="27">
        <v>228.94300000000001</v>
      </c>
      <c r="K50" s="8">
        <v>41275</v>
      </c>
      <c r="L50" s="30">
        <f>XIRR(J50:J51,K50:K51,)</f>
        <v>-0.17079006060957913</v>
      </c>
      <c r="M50" s="31">
        <f>IRR(J50:J51)</f>
        <v>-2.081740869837535E-2</v>
      </c>
      <c r="N50" s="31">
        <f>(I51-I50)/I50</f>
        <v>-2.0817408699982175E-2</v>
      </c>
      <c r="P50" s="50">
        <f>E50-L50</f>
        <v>5.0849016755819543E-3</v>
      </c>
      <c r="Q50" s="20">
        <f>F50-M50</f>
        <v>6.7265651263224979E-4</v>
      </c>
      <c r="S50" s="13">
        <f>(1+Q50)^(365/(K51-K50))-1</f>
        <v>6.0042239858271174E-3</v>
      </c>
    </row>
    <row r="51" spans="1:19">
      <c r="A51" s="15">
        <v>41316</v>
      </c>
      <c r="B51" s="19">
        <v>224.33099999999999</v>
      </c>
      <c r="C51" s="26">
        <v>-224.33099999999999</v>
      </c>
      <c r="D51" s="15">
        <v>41316</v>
      </c>
      <c r="E51" s="15"/>
      <c r="F51" s="15"/>
      <c r="G51" s="15"/>
      <c r="H51" s="15">
        <v>41316</v>
      </c>
      <c r="I51" s="19">
        <v>224.17699999999999</v>
      </c>
      <c r="J51" s="27">
        <v>-224.17699999999999</v>
      </c>
      <c r="K51" s="15">
        <v>41316</v>
      </c>
      <c r="P51" s="50"/>
    </row>
    <row r="52" spans="1:19">
      <c r="A52" s="8">
        <v>41275</v>
      </c>
      <c r="B52" s="7">
        <v>228.94300000000001</v>
      </c>
      <c r="C52" s="26">
        <v>228.94300000000001</v>
      </c>
      <c r="D52" s="8">
        <v>41275</v>
      </c>
      <c r="E52" s="29">
        <f>XIRR(C52:C53,D52:D53,)</f>
        <v>-0.1345366362482309</v>
      </c>
      <c r="F52" s="31">
        <f>IRR(C52:C53)</f>
        <v>-1.64888203604493E-2</v>
      </c>
      <c r="G52" s="31">
        <f>(B53-B52)/B52</f>
        <v>-1.6488820361400022E-2</v>
      </c>
      <c r="H52" s="8">
        <v>41275</v>
      </c>
      <c r="I52" s="19">
        <v>228.94300000000001</v>
      </c>
      <c r="J52" s="27">
        <v>228.94300000000001</v>
      </c>
      <c r="K52" s="8">
        <v>41275</v>
      </c>
      <c r="L52" s="30">
        <f>XIRR(J52:J53,K52:K53,)</f>
        <v>-0.13983332179486752</v>
      </c>
      <c r="M52" s="31">
        <f>IRR(J52:J53)</f>
        <v>-1.7183316370288641E-2</v>
      </c>
      <c r="N52" s="31">
        <f>(I53-I52)/I52</f>
        <v>-1.7183316371323979E-2</v>
      </c>
      <c r="P52" s="50">
        <f>E52-L52</f>
        <v>5.2966855466366203E-3</v>
      </c>
      <c r="Q52" s="20">
        <f>F52-M52</f>
        <v>6.9449600983934046E-4</v>
      </c>
      <c r="S52" s="13">
        <f>(1+Q52)^(365/(K53-K52))-1</f>
        <v>6.0516438471318601E-3</v>
      </c>
    </row>
    <row r="53" spans="1:19">
      <c r="A53" s="15">
        <v>41317</v>
      </c>
      <c r="B53" s="19">
        <v>225.16800000000001</v>
      </c>
      <c r="C53" s="26">
        <v>-225.16800000000001</v>
      </c>
      <c r="D53" s="15">
        <v>41317</v>
      </c>
      <c r="E53" s="15"/>
      <c r="F53" s="15"/>
      <c r="G53" s="15"/>
      <c r="H53" s="15">
        <v>41317</v>
      </c>
      <c r="I53" s="19">
        <v>225.00899999999999</v>
      </c>
      <c r="J53" s="27">
        <v>-225.00899999999999</v>
      </c>
      <c r="K53" s="15">
        <v>41317</v>
      </c>
      <c r="P53" s="50"/>
    </row>
    <row r="54" spans="1:19">
      <c r="A54" s="8">
        <v>41275</v>
      </c>
      <c r="B54" s="7">
        <v>228.94300000000001</v>
      </c>
      <c r="C54" s="26">
        <v>228.94300000000001</v>
      </c>
      <c r="D54" s="8">
        <v>41275</v>
      </c>
      <c r="E54" s="29">
        <f>XIRR(C54:C55,D54:D55,)</f>
        <v>-0.20665969774127008</v>
      </c>
      <c r="F54" s="31">
        <f>IRR(C54:C55)</f>
        <v>-2.8138008146737028E-2</v>
      </c>
      <c r="G54" s="31">
        <f>(B55-B54)/B54</f>
        <v>-2.8138008150500372E-2</v>
      </c>
      <c r="H54" s="8">
        <v>41275</v>
      </c>
      <c r="I54" s="19">
        <v>228.94300000000001</v>
      </c>
      <c r="J54" s="27">
        <v>228.94300000000001</v>
      </c>
      <c r="K54" s="8">
        <v>41275</v>
      </c>
      <c r="L54" s="30">
        <f>XIRR(J54:J55,K54:K55,)</f>
        <v>-0.2115053497254849</v>
      </c>
      <c r="M54" s="31">
        <f>IRR(J54:J55)</f>
        <v>-2.8871815251236818E-2</v>
      </c>
      <c r="N54" s="31">
        <f>(I55-I54)/I54</f>
        <v>-2.887181525532562E-2</v>
      </c>
      <c r="P54" s="50">
        <f>E54-L54</f>
        <v>4.8456519842148271E-3</v>
      </c>
      <c r="Q54" s="20">
        <f>F54-M54</f>
        <v>7.3380710449979028E-4</v>
      </c>
      <c r="S54" s="13">
        <f>(1+Q54)^(365/(K55-K54))-1</f>
        <v>5.9675434851242937E-3</v>
      </c>
    </row>
    <row r="55" spans="1:19">
      <c r="A55" s="15">
        <v>41320</v>
      </c>
      <c r="B55" s="19">
        <v>222.501</v>
      </c>
      <c r="C55" s="26">
        <v>-222.501</v>
      </c>
      <c r="D55" s="15">
        <v>41320</v>
      </c>
      <c r="E55" s="15"/>
      <c r="F55" s="15"/>
      <c r="G55" s="15"/>
      <c r="H55" s="15">
        <v>41320</v>
      </c>
      <c r="I55" s="19">
        <v>222.333</v>
      </c>
      <c r="J55" s="27">
        <v>-222.333</v>
      </c>
      <c r="K55" s="15">
        <v>41320</v>
      </c>
      <c r="P55" s="50"/>
    </row>
    <row r="56" spans="1:19">
      <c r="A56" s="8">
        <v>41275</v>
      </c>
      <c r="B56" s="7">
        <v>228.94300000000001</v>
      </c>
      <c r="C56" s="26">
        <v>228.94300000000001</v>
      </c>
      <c r="D56" s="8">
        <v>41275</v>
      </c>
      <c r="E56" s="29">
        <f>XIRR(C56:C57,D56:D57,)</f>
        <v>-0.18121292367577552</v>
      </c>
      <c r="F56" s="31">
        <f>IRR(C56:C57)</f>
        <v>-2.5949690531393902E-2</v>
      </c>
      <c r="G56" s="31">
        <f>(B57-B56)/B56</f>
        <v>-2.5949690534325148E-2</v>
      </c>
      <c r="H56" s="8">
        <v>41275</v>
      </c>
      <c r="I56" s="19">
        <v>228.94300000000001</v>
      </c>
      <c r="J56" s="27">
        <v>228.94300000000001</v>
      </c>
      <c r="K56" s="8">
        <v>41275</v>
      </c>
      <c r="L56" s="30">
        <f>XIRR(J56:J57,K56:K57,)</f>
        <v>-0.18619736656546598</v>
      </c>
      <c r="M56" s="31">
        <f>IRR(J56:J57)</f>
        <v>-2.6731544529712315E-2</v>
      </c>
      <c r="N56" s="31">
        <f>(I57-I56)/I56</f>
        <v>-2.6731544532918691E-2</v>
      </c>
      <c r="P56" s="50">
        <f>E56-L56</f>
        <v>4.9844428896904658E-3</v>
      </c>
      <c r="Q56" s="20">
        <f>F56-M56</f>
        <v>7.8185399831841307E-4</v>
      </c>
      <c r="S56" s="13">
        <f>(1+Q56)^(365/(K57-K56))-1</f>
        <v>5.9607199358848728E-3</v>
      </c>
    </row>
    <row r="57" spans="1:19">
      <c r="A57" s="15">
        <v>41323</v>
      </c>
      <c r="B57" s="19">
        <v>223.00200000000001</v>
      </c>
      <c r="C57" s="26">
        <v>-223.00200000000001</v>
      </c>
      <c r="D57" s="15">
        <v>41323</v>
      </c>
      <c r="E57" s="15"/>
      <c r="F57" s="15"/>
      <c r="G57" s="15"/>
      <c r="H57" s="15">
        <v>41323</v>
      </c>
      <c r="I57" s="19">
        <v>222.82300000000001</v>
      </c>
      <c r="J57" s="27">
        <v>-222.82300000000001</v>
      </c>
      <c r="K57" s="15">
        <v>41323</v>
      </c>
      <c r="P57" s="50"/>
    </row>
    <row r="58" spans="1:19">
      <c r="A58" s="8">
        <v>41275</v>
      </c>
      <c r="B58" s="7">
        <v>228.94300000000001</v>
      </c>
      <c r="C58" s="26">
        <v>228.94300000000001</v>
      </c>
      <c r="D58" s="8">
        <v>41275</v>
      </c>
      <c r="E58" s="29">
        <f>XIRR(C58:C59,D58:D59,)</f>
        <v>-0.13157256059348582</v>
      </c>
      <c r="F58" s="31">
        <f>IRR(C58:C59)</f>
        <v>-1.8760128065556762E-2</v>
      </c>
      <c r="G58" s="31">
        <f>(B59-B58)/B58</f>
        <v>-1.8760128066811457E-2</v>
      </c>
      <c r="H58" s="8">
        <v>41275</v>
      </c>
      <c r="I58" s="19">
        <v>228.94300000000001</v>
      </c>
      <c r="J58" s="27">
        <v>228.94300000000001</v>
      </c>
      <c r="K58" s="8">
        <v>41275</v>
      </c>
      <c r="L58" s="30">
        <f>XIRR(J58:J59,K58:K59,)</f>
        <v>-0.13685700185596938</v>
      </c>
      <c r="M58" s="31">
        <f>IRR(J58:J59)</f>
        <v>-1.9563821561189802E-2</v>
      </c>
      <c r="N58" s="31">
        <f>(I59-I58)/I58</f>
        <v>-1.95638215625724E-2</v>
      </c>
      <c r="P58" s="50">
        <f>E58-L58</f>
        <v>5.2844412624835635E-3</v>
      </c>
      <c r="Q58" s="20">
        <f>F58-M58</f>
        <v>8.0369349563303924E-4</v>
      </c>
      <c r="S58" s="13">
        <f>(1+Q58)^(365/(K59-K58))-1</f>
        <v>6.0022336476421856E-3</v>
      </c>
    </row>
    <row r="59" spans="1:19">
      <c r="A59" s="15">
        <v>41324</v>
      </c>
      <c r="B59" s="19">
        <v>224.648</v>
      </c>
      <c r="C59" s="26">
        <v>-224.648</v>
      </c>
      <c r="D59" s="15">
        <v>41324</v>
      </c>
      <c r="E59" s="15"/>
      <c r="F59" s="15"/>
      <c r="G59" s="15"/>
      <c r="H59" s="15">
        <v>41324</v>
      </c>
      <c r="I59" s="19">
        <v>224.464</v>
      </c>
      <c r="J59" s="27">
        <v>-224.464</v>
      </c>
      <c r="K59" s="15">
        <v>41324</v>
      </c>
      <c r="P59" s="50"/>
    </row>
    <row r="60" spans="1:19">
      <c r="A60" s="8">
        <v>41275</v>
      </c>
      <c r="B60" s="7">
        <v>228.94300000000001</v>
      </c>
      <c r="C60" s="26">
        <v>228.94300000000001</v>
      </c>
      <c r="D60" s="8">
        <v>41275</v>
      </c>
      <c r="E60" s="29">
        <f>XIRR(C60:C61,D60:D61,)</f>
        <v>-0.14862419478595257</v>
      </c>
      <c r="F60" s="31">
        <f>IRR(C60:C61)</f>
        <v>-2.1800186070710017E-2</v>
      </c>
      <c r="G60" s="31">
        <f>(B61-B60)/B60</f>
        <v>-2.1800186072515926E-2</v>
      </c>
      <c r="H60" s="8">
        <v>41275</v>
      </c>
      <c r="I60" s="19">
        <v>228.94300000000001</v>
      </c>
      <c r="J60" s="27">
        <v>228.94300000000001</v>
      </c>
      <c r="K60" s="8">
        <v>41275</v>
      </c>
      <c r="L60" s="30">
        <f>XIRR(J60:J61,K60:K61,)</f>
        <v>-0.15380012728273865</v>
      </c>
      <c r="M60" s="31">
        <f>IRR(J60:J61)</f>
        <v>-2.2616983264588608E-2</v>
      </c>
      <c r="N60" s="31">
        <f>(I61-I60)/I60</f>
        <v>-2.2616983266577382E-2</v>
      </c>
      <c r="P60" s="50">
        <f>E60-L60</f>
        <v>5.1759324967860787E-3</v>
      </c>
      <c r="Q60" s="20">
        <f>F60-M60</f>
        <v>8.1679719387859132E-4</v>
      </c>
      <c r="S60" s="13">
        <f>(1+Q60)^(365/(K61-K60))-1</f>
        <v>5.9779829626709358E-3</v>
      </c>
    </row>
    <row r="61" spans="1:19">
      <c r="A61" s="15">
        <v>41325</v>
      </c>
      <c r="B61" s="19">
        <v>223.952</v>
      </c>
      <c r="C61" s="26">
        <v>-223.952</v>
      </c>
      <c r="D61" s="15">
        <v>41325</v>
      </c>
      <c r="E61" s="15"/>
      <c r="F61" s="15"/>
      <c r="G61" s="15"/>
      <c r="H61" s="15">
        <v>41325</v>
      </c>
      <c r="I61" s="19">
        <v>223.76499999999999</v>
      </c>
      <c r="J61" s="27">
        <v>-223.76499999999999</v>
      </c>
      <c r="K61" s="15">
        <v>41325</v>
      </c>
      <c r="P61" s="50"/>
    </row>
    <row r="62" spans="1:19">
      <c r="A62" s="8">
        <v>41275</v>
      </c>
      <c r="B62" s="7">
        <v>228.94300000000001</v>
      </c>
      <c r="C62" s="26">
        <v>228.94300000000001</v>
      </c>
      <c r="D62" s="8">
        <v>41275</v>
      </c>
      <c r="E62" s="29">
        <f>XIRR(C62:C63,D62:D63,)</f>
        <v>-0.24536896273493775</v>
      </c>
      <c r="F62" s="31">
        <f>IRR(C62:C63)</f>
        <v>-3.8572919897092439E-2</v>
      </c>
      <c r="G62" s="31">
        <f>(B63-B62)/B62</f>
        <v>-3.8572919897092363E-2</v>
      </c>
      <c r="H62" s="8">
        <v>41275</v>
      </c>
      <c r="I62" s="19">
        <v>228.94300000000001</v>
      </c>
      <c r="J62" s="27">
        <v>228.94300000000001</v>
      </c>
      <c r="K62" s="8">
        <v>41275</v>
      </c>
      <c r="L62" s="30">
        <f>XIRR(J62:J63,K62:K63,)</f>
        <v>-0.24996971562504772</v>
      </c>
      <c r="M62" s="31">
        <f>IRR(J62:J63)</f>
        <v>-3.9394084990587219E-2</v>
      </c>
      <c r="N62" s="31">
        <f>(I63-I62)/I62</f>
        <v>-3.9394084990587198E-2</v>
      </c>
      <c r="P62" s="50">
        <f>E62-L62</f>
        <v>4.6007528901099715E-3</v>
      </c>
      <c r="Q62" s="20">
        <f>F62-M62</f>
        <v>8.2116509349478006E-4</v>
      </c>
      <c r="S62" s="13">
        <f>(1+Q62)^(365/(K63-K62))-1</f>
        <v>5.8918432378496366E-3</v>
      </c>
    </row>
    <row r="63" spans="1:19">
      <c r="A63" s="15">
        <v>41326</v>
      </c>
      <c r="B63" s="19">
        <v>220.11199999999999</v>
      </c>
      <c r="C63" s="26">
        <v>-220.11199999999999</v>
      </c>
      <c r="D63" s="15">
        <v>41326</v>
      </c>
      <c r="E63" s="15"/>
      <c r="F63" s="15"/>
      <c r="G63" s="15"/>
      <c r="H63" s="15">
        <v>41326</v>
      </c>
      <c r="I63" s="19">
        <v>219.92400000000001</v>
      </c>
      <c r="J63" s="27">
        <v>-219.92400000000001</v>
      </c>
      <c r="K63" s="15">
        <v>41326</v>
      </c>
      <c r="P63" s="50"/>
    </row>
    <row r="64" spans="1:19">
      <c r="A64" s="8">
        <v>41275</v>
      </c>
      <c r="B64" s="7">
        <v>228.94300000000001</v>
      </c>
      <c r="C64" s="26">
        <v>228.94300000000001</v>
      </c>
      <c r="D64" s="8">
        <v>41275</v>
      </c>
      <c r="E64" s="29">
        <f>XIRR(C64:C65,D64:D65,)</f>
        <v>-0.23996482118964196</v>
      </c>
      <c r="F64" s="31">
        <f>IRR(C64:C65)</f>
        <v>-3.8337053327684237E-2</v>
      </c>
      <c r="G64" s="31">
        <f>(B65-B64)/B64</f>
        <v>-3.8337053327684251E-2</v>
      </c>
      <c r="H64" s="8">
        <v>41275</v>
      </c>
      <c r="I64" s="19">
        <v>228.94300000000001</v>
      </c>
      <c r="J64" s="27">
        <v>228.94300000000001</v>
      </c>
      <c r="K64" s="8">
        <v>41275</v>
      </c>
      <c r="L64" s="30">
        <f>XIRR(J64:J65,K64:K65,)</f>
        <v>-0.24458088949322704</v>
      </c>
      <c r="M64" s="31">
        <f>IRR(J64:J65)</f>
        <v>-3.9171322119479671E-2</v>
      </c>
      <c r="N64" s="31">
        <f>(I65-I64)/I64</f>
        <v>-3.9171322119479594E-2</v>
      </c>
      <c r="P64" s="50">
        <f>E64-L64</f>
        <v>4.6160683035850747E-3</v>
      </c>
      <c r="Q64" s="20">
        <f>F64-M64</f>
        <v>8.3426879179543389E-4</v>
      </c>
      <c r="S64" s="13">
        <f>(1+Q64)^(365/(K65-K64))-1</f>
        <v>5.8706489350961455E-3</v>
      </c>
    </row>
    <row r="65" spans="1:19">
      <c r="A65" s="15">
        <v>41327</v>
      </c>
      <c r="B65" s="19">
        <v>220.166</v>
      </c>
      <c r="C65" s="26">
        <v>-220.166</v>
      </c>
      <c r="D65" s="15">
        <v>41327</v>
      </c>
      <c r="E65" s="15"/>
      <c r="F65" s="15"/>
      <c r="G65" s="15"/>
      <c r="H65" s="15">
        <v>41327</v>
      </c>
      <c r="I65" s="19">
        <v>219.97499999999999</v>
      </c>
      <c r="J65" s="27">
        <v>-219.97499999999999</v>
      </c>
      <c r="K65" s="15">
        <v>41327</v>
      </c>
      <c r="P65" s="50"/>
    </row>
    <row r="66" spans="1:19">
      <c r="A66" s="8">
        <v>41275</v>
      </c>
      <c r="B66" s="7">
        <v>228.94300000000001</v>
      </c>
      <c r="C66" s="26">
        <v>228.94300000000001</v>
      </c>
      <c r="D66" s="8">
        <v>41275</v>
      </c>
      <c r="E66" s="29">
        <f>XIRR(C66:C67,D66:D67,)</f>
        <v>-0.30650464668869981</v>
      </c>
      <c r="F66" s="31">
        <f>IRR(C66:C67)</f>
        <v>-5.4607478717410028E-2</v>
      </c>
      <c r="G66" s="31">
        <f>(B67-B66)/B66</f>
        <v>-5.4607478717410049E-2</v>
      </c>
      <c r="H66" s="8">
        <v>41275</v>
      </c>
      <c r="I66" s="19">
        <v>228.94300000000001</v>
      </c>
      <c r="J66" s="27">
        <v>228.94300000000001</v>
      </c>
      <c r="K66" s="8">
        <v>41275</v>
      </c>
      <c r="L66" s="30">
        <f>XIRR(J66:J67,K66:K67,)</f>
        <v>-0.31071232184767728</v>
      </c>
      <c r="M66" s="31">
        <f>IRR(J66:J67)</f>
        <v>-5.5489794402973698E-2</v>
      </c>
      <c r="N66" s="31">
        <f>(I67-I66)/I66</f>
        <v>-5.5489794402973698E-2</v>
      </c>
      <c r="P66" s="50">
        <f>E66-L66</f>
        <v>4.2076751589774641E-3</v>
      </c>
      <c r="Q66" s="20">
        <f>F66-M66</f>
        <v>8.823156855636699E-4</v>
      </c>
      <c r="S66" s="13">
        <f>(1+Q66)^(365/(K67-K66))-1</f>
        <v>5.7648250886301877E-3</v>
      </c>
    </row>
    <row r="67" spans="1:19">
      <c r="A67" s="15">
        <v>41331</v>
      </c>
      <c r="B67" s="19">
        <v>216.441</v>
      </c>
      <c r="C67" s="26">
        <v>-216.441</v>
      </c>
      <c r="D67" s="15">
        <v>41331</v>
      </c>
      <c r="E67" s="15"/>
      <c r="F67" s="15"/>
      <c r="G67" s="15"/>
      <c r="H67" s="15">
        <v>41331</v>
      </c>
      <c r="I67" s="19">
        <v>216.239</v>
      </c>
      <c r="J67" s="27">
        <v>-216.239</v>
      </c>
      <c r="K67" s="15">
        <v>41331</v>
      </c>
      <c r="P67" s="50"/>
    </row>
    <row r="68" spans="1:19">
      <c r="A68" s="8">
        <v>41275</v>
      </c>
      <c r="B68" s="7">
        <v>228.94300000000001</v>
      </c>
      <c r="C68" s="26">
        <v>228.94300000000001</v>
      </c>
      <c r="D68" s="8">
        <v>41275</v>
      </c>
      <c r="E68" s="29">
        <f>XIRR(C68:C69,D68:D69,)</f>
        <v>-0.36700055673718462</v>
      </c>
      <c r="F68" s="31">
        <f>IRR(C68:C69)</f>
        <v>-7.0087314309675061E-2</v>
      </c>
      <c r="G68" s="31">
        <f>(B69-B68)/B68</f>
        <v>-7.0087314309675422E-2</v>
      </c>
      <c r="H68" s="8">
        <v>41275</v>
      </c>
      <c r="I68" s="19">
        <v>228.94300000000001</v>
      </c>
      <c r="J68" s="27">
        <v>228.94300000000001</v>
      </c>
      <c r="K68" s="8">
        <v>41275</v>
      </c>
      <c r="L68" s="30">
        <f>XIRR(J68:J69,K68:K69,)</f>
        <v>-0.37082656696438804</v>
      </c>
      <c r="M68" s="31">
        <f>IRR(J68:J69)</f>
        <v>-7.0982733693538996E-2</v>
      </c>
      <c r="N68" s="31">
        <f>(I69-I68)/I68</f>
        <v>-7.0982733693539454E-2</v>
      </c>
      <c r="P68" s="50">
        <f>E68-L68</f>
        <v>3.8260102272034135E-3</v>
      </c>
      <c r="Q68" s="20">
        <f>F68-M68</f>
        <v>8.9541938386393516E-4</v>
      </c>
      <c r="S68" s="13">
        <f>(1+Q68)^(365/(K69-K68))-1</f>
        <v>5.6483375320761642E-3</v>
      </c>
    </row>
    <row r="69" spans="1:19">
      <c r="A69" s="15">
        <v>41333</v>
      </c>
      <c r="B69" s="19">
        <v>212.89699999999999</v>
      </c>
      <c r="C69" s="26">
        <v>-212.89699999999999</v>
      </c>
      <c r="D69" s="15">
        <v>41333</v>
      </c>
      <c r="E69" s="15"/>
      <c r="F69" s="15"/>
      <c r="G69" s="15"/>
      <c r="H69" s="15">
        <v>41333</v>
      </c>
      <c r="I69" s="19">
        <v>212.69200000000001</v>
      </c>
      <c r="J69" s="27">
        <v>-212.69200000000001</v>
      </c>
      <c r="K69" s="15">
        <v>41333</v>
      </c>
      <c r="P69" s="50"/>
    </row>
    <row r="70" spans="1:19">
      <c r="A70" s="8">
        <v>41275</v>
      </c>
      <c r="B70" s="7">
        <v>228.94300000000001</v>
      </c>
      <c r="C70" s="26">
        <v>228.94300000000001</v>
      </c>
      <c r="D70" s="8">
        <v>41275</v>
      </c>
      <c r="E70" s="29">
        <f>XIRR(C70:C71,D70:D71,)</f>
        <v>-0.33148499801754955</v>
      </c>
      <c r="F70" s="31">
        <f>IRR(C70:C71)</f>
        <v>-6.3020053026299122E-2</v>
      </c>
      <c r="G70" s="31">
        <f>(B71-B70)/B70</f>
        <v>-6.3020053026299233E-2</v>
      </c>
      <c r="H70" s="8">
        <v>41275</v>
      </c>
      <c r="I70" s="19">
        <v>228.94300000000001</v>
      </c>
      <c r="J70" s="27">
        <v>228.94300000000001</v>
      </c>
      <c r="K70" s="8">
        <v>41275</v>
      </c>
      <c r="L70" s="30">
        <f>XIRR(J70:J71,K70:K71,)</f>
        <v>-0.33554260358214383</v>
      </c>
      <c r="M70" s="31">
        <f>IRR(J70:J71)</f>
        <v>-6.3941679806764018E-2</v>
      </c>
      <c r="N70" s="31">
        <f>(I71-I70)/I70</f>
        <v>-6.3941679806764171E-2</v>
      </c>
      <c r="P70" s="50">
        <f>E70-L70</f>
        <v>4.0576055645942799E-3</v>
      </c>
      <c r="Q70" s="20">
        <f>F70-M70</f>
        <v>9.2162678046489588E-4</v>
      </c>
      <c r="S70" s="13">
        <f>(1+Q70)^(365/(K71-K70))-1</f>
        <v>5.7152336350199118E-3</v>
      </c>
    </row>
    <row r="71" spans="1:19">
      <c r="A71" s="15">
        <v>41334</v>
      </c>
      <c r="B71" s="19">
        <v>214.51499999999999</v>
      </c>
      <c r="C71" s="26">
        <v>-214.51499999999999</v>
      </c>
      <c r="D71" s="15">
        <v>41334</v>
      </c>
      <c r="E71" s="15"/>
      <c r="F71" s="15"/>
      <c r="G71" s="15"/>
      <c r="H71" s="15">
        <v>41334</v>
      </c>
      <c r="I71" s="19">
        <v>214.304</v>
      </c>
      <c r="J71" s="27">
        <v>-214.304</v>
      </c>
      <c r="K71" s="15">
        <v>41334</v>
      </c>
      <c r="P71" s="50"/>
    </row>
    <row r="72" spans="1:19">
      <c r="A72" s="8">
        <v>41275</v>
      </c>
      <c r="B72" s="7">
        <v>228.94300000000001</v>
      </c>
      <c r="C72" s="26">
        <v>228.94300000000001</v>
      </c>
      <c r="D72" s="8">
        <v>41275</v>
      </c>
      <c r="E72" s="29">
        <f>XIRR(C72:C73,D72:D73,)</f>
        <v>-0.33477621600031859</v>
      </c>
      <c r="F72" s="31">
        <f>IRR(C72:C73)</f>
        <v>-6.6898747723232233E-2</v>
      </c>
      <c r="G72" s="31">
        <f>(B73-B72)/B72</f>
        <v>-6.6898747723232427E-2</v>
      </c>
      <c r="H72" s="8">
        <v>41275</v>
      </c>
      <c r="I72" s="19">
        <v>228.94300000000001</v>
      </c>
      <c r="J72" s="27">
        <v>228.94300000000001</v>
      </c>
      <c r="K72" s="8">
        <v>41275</v>
      </c>
      <c r="L72" s="30">
        <f>XIRR(J72:J73,K72:K73,)</f>
        <v>-0.33881737962365155</v>
      </c>
      <c r="M72" s="31">
        <f>IRR(J72:J73)</f>
        <v>-6.7864053498032081E-2</v>
      </c>
      <c r="N72" s="31">
        <f>(I73-I72)/I72</f>
        <v>-6.786405349803229E-2</v>
      </c>
      <c r="P72" s="50">
        <f>E72-L72</f>
        <v>4.0411636233329551E-3</v>
      </c>
      <c r="Q72" s="20">
        <f>F72-M72</f>
        <v>9.6530577479984891E-4</v>
      </c>
      <c r="S72" s="13">
        <f>(1+Q72)^(365/(K73-K72))-1</f>
        <v>5.6962698306575188E-3</v>
      </c>
    </row>
    <row r="73" spans="1:19">
      <c r="A73" s="15">
        <v>41337</v>
      </c>
      <c r="B73" s="19">
        <v>213.62700000000001</v>
      </c>
      <c r="C73" s="26">
        <v>-213.62700000000001</v>
      </c>
      <c r="D73" s="15">
        <v>41337</v>
      </c>
      <c r="E73" s="15"/>
      <c r="F73" s="15"/>
      <c r="G73" s="15"/>
      <c r="H73" s="15">
        <v>41337</v>
      </c>
      <c r="I73" s="19">
        <v>213.40600000000001</v>
      </c>
      <c r="J73" s="27">
        <v>-213.40600000000001</v>
      </c>
      <c r="K73" s="15">
        <v>41337</v>
      </c>
      <c r="P73" s="50"/>
    </row>
    <row r="74" spans="1:19">
      <c r="A74" s="8">
        <v>41275</v>
      </c>
      <c r="B74" s="7">
        <v>228.94300000000001</v>
      </c>
      <c r="C74" s="26">
        <v>228.94300000000001</v>
      </c>
      <c r="D74" s="8">
        <v>41275</v>
      </c>
      <c r="E74" s="29">
        <f>XIRR(C74:C75,D74:D75,)</f>
        <v>-0.21609628573060036</v>
      </c>
      <c r="F74" s="31">
        <f>IRR(C74:C75)</f>
        <v>-4.1792061779569602E-2</v>
      </c>
      <c r="G74" s="31">
        <f>(B75-B74)/B74</f>
        <v>-4.1792061779569636E-2</v>
      </c>
      <c r="H74" s="8">
        <v>41275</v>
      </c>
      <c r="I74" s="19">
        <v>228.94300000000001</v>
      </c>
      <c r="J74" s="27">
        <v>228.94300000000001</v>
      </c>
      <c r="K74" s="8">
        <v>41275</v>
      </c>
      <c r="L74" s="30">
        <f>XIRR(J74:J75,K74:K75,)</f>
        <v>-0.22083281204104427</v>
      </c>
      <c r="M74" s="31">
        <f>IRR(J74:J75)</f>
        <v>-4.280978234757131E-2</v>
      </c>
      <c r="N74" s="31">
        <f>(I75-I74)/I74</f>
        <v>-4.2809782347571296E-2</v>
      </c>
      <c r="P74" s="50">
        <f>E74-L74</f>
        <v>4.7365263104439115E-3</v>
      </c>
      <c r="Q74" s="20">
        <f>F74-M74</f>
        <v>1.0177205680017079E-3</v>
      </c>
      <c r="S74" s="13">
        <f>(1+Q74)^(365/(K75-K74))-1</f>
        <v>5.8180958530358318E-3</v>
      </c>
    </row>
    <row r="75" spans="1:19">
      <c r="A75" s="15">
        <v>41339</v>
      </c>
      <c r="B75" s="19">
        <v>219.375</v>
      </c>
      <c r="C75" s="26">
        <v>-219.375</v>
      </c>
      <c r="D75" s="15">
        <v>41339</v>
      </c>
      <c r="E75" s="15"/>
      <c r="F75" s="15"/>
      <c r="G75" s="15"/>
      <c r="H75" s="15">
        <v>41339</v>
      </c>
      <c r="I75" s="19">
        <v>219.142</v>
      </c>
      <c r="J75" s="27">
        <v>-219.142</v>
      </c>
      <c r="K75" s="15">
        <v>41339</v>
      </c>
      <c r="P75" s="50"/>
    </row>
    <row r="76" spans="1:19">
      <c r="A76" s="8">
        <v>41275</v>
      </c>
      <c r="B76" s="7">
        <v>228.94300000000001</v>
      </c>
      <c r="C76" s="26">
        <v>228.94300000000001</v>
      </c>
      <c r="D76" s="8">
        <v>41275</v>
      </c>
      <c r="E76" s="29">
        <f>XIRR(C76:C77,D76:D77,)</f>
        <v>-0.18871948793530463</v>
      </c>
      <c r="F76" s="31">
        <f>IRR(C76:C77)</f>
        <v>-3.6559318258256375E-2</v>
      </c>
      <c r="G76" s="31">
        <f>(B77-B76)/B76</f>
        <v>-3.6559318258256437E-2</v>
      </c>
      <c r="H76" s="8">
        <v>41275</v>
      </c>
      <c r="I76" s="19">
        <v>228.94300000000001</v>
      </c>
      <c r="J76" s="27">
        <v>228.94300000000001</v>
      </c>
      <c r="K76" s="8">
        <v>41275</v>
      </c>
      <c r="L76" s="30">
        <f>XIRR(J76:J77,K76:K77,)</f>
        <v>-0.19362284764647486</v>
      </c>
      <c r="M76" s="31">
        <f>IRR(J76:J77)</f>
        <v>-3.7598878323425559E-2</v>
      </c>
      <c r="N76" s="31">
        <f>(I77-I76)/I76</f>
        <v>-3.7598878323425497E-2</v>
      </c>
      <c r="P76" s="50">
        <f>E76-L76</f>
        <v>4.9033597111702298E-3</v>
      </c>
      <c r="Q76" s="20">
        <f>F76-M76</f>
        <v>1.0395600651691844E-3</v>
      </c>
      <c r="S76" s="13">
        <f>(1+Q76)^(365/(K77-K76))-1</f>
        <v>5.8515512976569095E-3</v>
      </c>
    </row>
    <row r="77" spans="1:19">
      <c r="A77" s="15">
        <v>41340</v>
      </c>
      <c r="B77" s="19">
        <v>220.57300000000001</v>
      </c>
      <c r="C77" s="26">
        <v>-220.57300000000001</v>
      </c>
      <c r="D77" s="15">
        <v>41340</v>
      </c>
      <c r="E77" s="15"/>
      <c r="F77" s="15"/>
      <c r="G77" s="15"/>
      <c r="H77" s="15">
        <v>41340</v>
      </c>
      <c r="I77" s="19">
        <v>220.33500000000001</v>
      </c>
      <c r="J77" s="27">
        <v>-220.33500000000001</v>
      </c>
      <c r="K77" s="15">
        <v>41340</v>
      </c>
      <c r="P77" s="50"/>
    </row>
    <row r="78" spans="1:19">
      <c r="A78" s="8">
        <v>41275</v>
      </c>
      <c r="B78" s="7">
        <v>228.94300000000001</v>
      </c>
      <c r="C78" s="26">
        <v>228.94300000000001</v>
      </c>
      <c r="D78" s="8">
        <v>41275</v>
      </c>
      <c r="E78" s="29">
        <f>XIRR(C78:C79,D78:D79,)</f>
        <v>-0.13296615593135358</v>
      </c>
      <c r="F78" s="31">
        <f>IRR(C78:C79)</f>
        <v>-2.5469221593868586E-2</v>
      </c>
      <c r="G78" s="31">
        <f>(B79-B78)/B78</f>
        <v>-2.5469221596642035E-2</v>
      </c>
      <c r="H78" s="8">
        <v>41275</v>
      </c>
      <c r="I78" s="19">
        <v>228.94300000000001</v>
      </c>
      <c r="J78" s="27">
        <v>228.94300000000001</v>
      </c>
      <c r="K78" s="8">
        <v>41275</v>
      </c>
      <c r="L78" s="30">
        <f>XIRR(J78:J79,K78:K79,)</f>
        <v>-0.13819705359637738</v>
      </c>
      <c r="M78" s="31">
        <f>IRR(J78:J79)</f>
        <v>-2.6534989055276924E-2</v>
      </c>
      <c r="N78" s="31">
        <f>(I79-I78)/I78</f>
        <v>-2.6534989058411992E-2</v>
      </c>
      <c r="P78" s="50">
        <f>E78-L78</f>
        <v>5.2308976650237982E-3</v>
      </c>
      <c r="Q78" s="20">
        <f>F78-M78</f>
        <v>1.0657674614083373E-3</v>
      </c>
      <c r="S78" s="13">
        <f>(1+Q78)^(365/(K79-K78))-1</f>
        <v>5.9082637713225861E-3</v>
      </c>
    </row>
    <row r="79" spans="1:19">
      <c r="A79" s="15">
        <v>41341</v>
      </c>
      <c r="B79" s="19">
        <v>223.11199999999999</v>
      </c>
      <c r="C79" s="26">
        <v>-223.11199999999999</v>
      </c>
      <c r="D79" s="15">
        <v>41341</v>
      </c>
      <c r="E79" s="15"/>
      <c r="F79" s="15"/>
      <c r="G79" s="15"/>
      <c r="H79" s="15">
        <v>41341</v>
      </c>
      <c r="I79" s="19">
        <v>222.86799999999999</v>
      </c>
      <c r="J79" s="27">
        <v>-222.86799999999999</v>
      </c>
      <c r="K79" s="15">
        <v>41341</v>
      </c>
      <c r="P79" s="50"/>
    </row>
    <row r="80" spans="1:19">
      <c r="A80" s="8">
        <v>41275</v>
      </c>
      <c r="B80" s="7">
        <v>228.94300000000001</v>
      </c>
      <c r="C80" s="26">
        <v>228.94300000000001</v>
      </c>
      <c r="D80" s="8">
        <v>41275</v>
      </c>
      <c r="E80" s="29">
        <f>XIRR(C80:C81,D80:D81,)</f>
        <v>-0.13169992528855798</v>
      </c>
      <c r="F80" s="31">
        <f>IRR(C80:C81)</f>
        <v>-2.6342801480271939E-2</v>
      </c>
      <c r="G80" s="31">
        <f>(B81-B80)/B80</f>
        <v>-2.6342801483338674E-2</v>
      </c>
      <c r="H80" s="8">
        <v>41275</v>
      </c>
      <c r="I80" s="19">
        <v>228.94300000000001</v>
      </c>
      <c r="J80" s="27">
        <v>228.94300000000001</v>
      </c>
      <c r="K80" s="8">
        <v>41275</v>
      </c>
      <c r="L80" s="30">
        <f>XIRR(J80:J81,K80:K81,)</f>
        <v>-0.13694141767919063</v>
      </c>
      <c r="M80" s="31">
        <f>IRR(J80:J81)</f>
        <v>-2.7456615835393959E-2</v>
      </c>
      <c r="N80" s="31">
        <f>(I81-I80)/I80</f>
        <v>-2.745661583887693E-2</v>
      </c>
      <c r="P80" s="50">
        <f>E80-L80</f>
        <v>5.2414923906326516E-3</v>
      </c>
      <c r="Q80" s="20">
        <f>F80-M80</f>
        <v>1.1138143551220198E-3</v>
      </c>
      <c r="S80" s="13">
        <f>(1+Q80)^(365/(K81-K80))-1</f>
        <v>5.9060098096577196E-3</v>
      </c>
    </row>
    <row r="81" spans="1:19">
      <c r="A81" s="15">
        <v>41344</v>
      </c>
      <c r="B81" s="19">
        <v>222.91200000000001</v>
      </c>
      <c r="C81" s="26">
        <v>-222.91200000000001</v>
      </c>
      <c r="D81" s="15">
        <v>41344</v>
      </c>
      <c r="E81" s="15"/>
      <c r="F81" s="15"/>
      <c r="G81" s="15"/>
      <c r="H81" s="15">
        <v>41344</v>
      </c>
      <c r="I81" s="19">
        <v>222.65700000000001</v>
      </c>
      <c r="J81" s="27">
        <v>-222.65700000000001</v>
      </c>
      <c r="K81" s="15">
        <v>41344</v>
      </c>
      <c r="P81" s="50"/>
    </row>
    <row r="82" spans="1:19">
      <c r="A82" s="8">
        <v>41275</v>
      </c>
      <c r="B82" s="7">
        <v>228.94300000000001</v>
      </c>
      <c r="C82" s="26">
        <v>228.94300000000001</v>
      </c>
      <c r="D82" s="8">
        <v>41275</v>
      </c>
      <c r="E82" s="29">
        <f>XIRR(C82:C83,D82:D83,)</f>
        <v>-0.15472984798252581</v>
      </c>
      <c r="F82" s="31">
        <f>IRR(C82:C83)</f>
        <v>-3.1724053585390238E-2</v>
      </c>
      <c r="G82" s="31">
        <f>(B83-B82)/B82</f>
        <v>-3.1724053585390273E-2</v>
      </c>
      <c r="H82" s="8">
        <v>41275</v>
      </c>
      <c r="I82" s="19">
        <v>228.94300000000001</v>
      </c>
      <c r="J82" s="27">
        <v>228.94300000000001</v>
      </c>
      <c r="K82" s="8">
        <v>41275</v>
      </c>
      <c r="L82" s="30">
        <f>XIRR(J82:J83,K82:K83,)</f>
        <v>-0.15984688587486742</v>
      </c>
      <c r="M82" s="31">
        <f>IRR(J82:J83)</f>
        <v>-3.2850971639229141E-2</v>
      </c>
      <c r="N82" s="31">
        <f>(I83-I82)/I82</f>
        <v>-3.2850971639229044E-2</v>
      </c>
      <c r="P82" s="50">
        <f>E82-L82</f>
        <v>5.1170378923416082E-3</v>
      </c>
      <c r="Q82" s="20">
        <f>F82-M82</f>
        <v>1.1269180538389031E-3</v>
      </c>
      <c r="S82" s="13">
        <f>(1+Q82)^(365/(K83-K82))-1</f>
        <v>5.8900427560979463E-3</v>
      </c>
    </row>
    <row r="83" spans="1:19">
      <c r="A83" s="15">
        <v>41345</v>
      </c>
      <c r="B83" s="19">
        <v>221.68</v>
      </c>
      <c r="C83" s="26">
        <v>-221.68</v>
      </c>
      <c r="D83" s="15">
        <v>41345</v>
      </c>
      <c r="E83" s="15"/>
      <c r="F83" s="15"/>
      <c r="G83" s="15"/>
      <c r="H83" s="15">
        <v>41345</v>
      </c>
      <c r="I83" s="19">
        <v>221.422</v>
      </c>
      <c r="J83" s="27">
        <v>-221.422</v>
      </c>
      <c r="K83" s="15">
        <v>41345</v>
      </c>
      <c r="P83" s="50"/>
    </row>
    <row r="84" spans="1:19">
      <c r="A84" s="8">
        <v>41275</v>
      </c>
      <c r="B84" s="7">
        <v>228.94300000000001</v>
      </c>
      <c r="C84" s="26">
        <v>228.94300000000001</v>
      </c>
      <c r="D84" s="8">
        <v>41275</v>
      </c>
      <c r="E84" s="29">
        <f>XIRR(C84:C85,D84:D85,)</f>
        <v>-0.21334369555115701</v>
      </c>
      <c r="F84" s="31">
        <f>IRR(C84:C85)</f>
        <v>-4.5605237985000553E-2</v>
      </c>
      <c r="G84" s="31">
        <f>(B85-B84)/B84</f>
        <v>-4.5605237985000643E-2</v>
      </c>
      <c r="H84" s="8">
        <v>41275</v>
      </c>
      <c r="I84" s="19">
        <v>228.94300000000001</v>
      </c>
      <c r="J84" s="27">
        <v>228.94300000000001</v>
      </c>
      <c r="K84" s="8">
        <v>41275</v>
      </c>
      <c r="L84" s="30">
        <f>XIRR(J84:J85,K84:K85,)</f>
        <v>-0.21810715124011038</v>
      </c>
      <c r="M84" s="31">
        <f>IRR(J84:J85)</f>
        <v>-4.6732156038839394E-2</v>
      </c>
      <c r="N84" s="31">
        <f>(I85-I84)/I84</f>
        <v>-4.6732156038839415E-2</v>
      </c>
      <c r="P84" s="50">
        <f>E84-L84</f>
        <v>4.7634556889533664E-3</v>
      </c>
      <c r="Q84" s="20">
        <f>F84-M84</f>
        <v>1.1269180538388407E-3</v>
      </c>
      <c r="S84" s="13">
        <f>(1+Q84)^(365/(K85-K84))-1</f>
        <v>5.8068440125149667E-3</v>
      </c>
    </row>
    <row r="85" spans="1:19">
      <c r="A85" s="15">
        <v>41346</v>
      </c>
      <c r="B85" s="19">
        <v>218.50200000000001</v>
      </c>
      <c r="C85" s="26">
        <v>-218.50200000000001</v>
      </c>
      <c r="D85" s="15">
        <v>41346</v>
      </c>
      <c r="E85" s="15"/>
      <c r="F85" s="15"/>
      <c r="G85" s="15"/>
      <c r="H85" s="15">
        <v>41346</v>
      </c>
      <c r="I85" s="19">
        <v>218.244</v>
      </c>
      <c r="J85" s="27">
        <v>-218.244</v>
      </c>
      <c r="K85" s="15">
        <v>41346</v>
      </c>
      <c r="P85" s="50"/>
    </row>
    <row r="86" spans="1:19">
      <c r="A86" s="8">
        <v>41275</v>
      </c>
      <c r="B86" s="7">
        <v>228.94300000000001</v>
      </c>
      <c r="C86" s="26">
        <v>228.94300000000001</v>
      </c>
      <c r="D86" s="8">
        <v>41275</v>
      </c>
      <c r="E86" s="29">
        <f>XIRR(C86:C87,D86:D87,)</f>
        <v>-0.15586894191801551</v>
      </c>
      <c r="F86" s="31">
        <f>IRR(C86:C87)</f>
        <v>-3.2872811136396465E-2</v>
      </c>
      <c r="G86" s="31">
        <f>(B87-B86)/B86</f>
        <v>-3.2872811136396438E-2</v>
      </c>
      <c r="H86" s="8">
        <v>41275</v>
      </c>
      <c r="I86" s="19">
        <v>228.94300000000001</v>
      </c>
      <c r="J86" s="27">
        <v>228.94300000000001</v>
      </c>
      <c r="K86" s="8">
        <v>41275</v>
      </c>
      <c r="L86" s="30">
        <f>XIRR(J86:J87,K86:K87,)</f>
        <v>-0.16097808070480818</v>
      </c>
      <c r="M86" s="31">
        <f>IRR(J86:J87)</f>
        <v>-3.4030304486269633E-2</v>
      </c>
      <c r="N86" s="31">
        <f>(I87-I86)/I86</f>
        <v>-3.4030304486269619E-2</v>
      </c>
      <c r="P86" s="50">
        <f>E86-L86</f>
        <v>5.1091387867926719E-3</v>
      </c>
      <c r="Q86" s="20">
        <f>F86-M86</f>
        <v>1.1574933498731677E-3</v>
      </c>
      <c r="S86" s="13">
        <f>(1+Q86)^(365/(K87-K86))-1</f>
        <v>5.8816844322233663E-3</v>
      </c>
    </row>
    <row r="87" spans="1:19">
      <c r="A87" s="15">
        <v>41347</v>
      </c>
      <c r="B87" s="19">
        <v>221.417</v>
      </c>
      <c r="C87" s="26">
        <v>-221.417</v>
      </c>
      <c r="D87" s="15">
        <v>41347</v>
      </c>
      <c r="E87" s="15"/>
      <c r="F87" s="15"/>
      <c r="G87" s="15"/>
      <c r="H87" s="15">
        <v>41347</v>
      </c>
      <c r="I87" s="19">
        <v>221.15199999999999</v>
      </c>
      <c r="J87" s="27">
        <v>-221.15199999999999</v>
      </c>
      <c r="K87" s="15">
        <v>41347</v>
      </c>
      <c r="P87" s="50"/>
    </row>
    <row r="88" spans="1:19">
      <c r="A88" s="8">
        <v>41275</v>
      </c>
      <c r="B88" s="7">
        <v>228.94300000000001</v>
      </c>
      <c r="C88" s="26">
        <v>228.94300000000001</v>
      </c>
      <c r="D88" s="8">
        <v>41275</v>
      </c>
      <c r="E88" s="29">
        <f>XIRR(C88:C89,D88:D89,)</f>
        <v>-0.18141842111945156</v>
      </c>
      <c r="F88" s="31">
        <f>IRR(C88:C89)</f>
        <v>-3.924557640984884E-2</v>
      </c>
      <c r="G88" s="31">
        <f>(B89-B88)/B88</f>
        <v>-3.9245576409848798E-2</v>
      </c>
      <c r="H88" s="8">
        <v>41275</v>
      </c>
      <c r="I88" s="19">
        <v>228.94300000000001</v>
      </c>
      <c r="J88" s="27">
        <v>228.94300000000001</v>
      </c>
      <c r="K88" s="8">
        <v>41275</v>
      </c>
      <c r="L88" s="30">
        <f>XIRR(J88:J89,K88:K89,)</f>
        <v>-0.18637463375926017</v>
      </c>
      <c r="M88" s="31">
        <f>IRR(J88:J89)</f>
        <v>-4.0411805558588788E-2</v>
      </c>
      <c r="N88" s="31">
        <f>(I89-I88)/I88</f>
        <v>-4.0411805558588858E-2</v>
      </c>
      <c r="P88" s="50">
        <f>E88-L88</f>
        <v>4.9562126398086104E-3</v>
      </c>
      <c r="Q88" s="20">
        <f>F88-M88</f>
        <v>1.1662291487399487E-3</v>
      </c>
      <c r="S88" s="13">
        <f>(1+Q88)^(365/(K89-K88))-1</f>
        <v>5.8447625189961272E-3</v>
      </c>
    </row>
    <row r="89" spans="1:19">
      <c r="A89" s="15">
        <v>41348</v>
      </c>
      <c r="B89" s="19">
        <v>219.958</v>
      </c>
      <c r="C89" s="26">
        <v>-219.958</v>
      </c>
      <c r="D89" s="15">
        <v>41348</v>
      </c>
      <c r="E89" s="15"/>
      <c r="F89" s="15"/>
      <c r="G89" s="15"/>
      <c r="H89" s="15">
        <v>41348</v>
      </c>
      <c r="I89" s="19">
        <v>219.691</v>
      </c>
      <c r="J89" s="27">
        <v>-219.691</v>
      </c>
      <c r="K89" s="15">
        <v>41348</v>
      </c>
      <c r="P89" s="50"/>
    </row>
    <row r="90" spans="1:19">
      <c r="A90" s="8">
        <v>41275</v>
      </c>
      <c r="B90" s="7">
        <v>228.94300000000001</v>
      </c>
      <c r="C90" s="26">
        <v>228.94300000000001</v>
      </c>
      <c r="D90" s="8">
        <v>41275</v>
      </c>
      <c r="E90" s="29">
        <f>XIRR(C90:C91,D90:D91,)</f>
        <v>-0.20256362929940225</v>
      </c>
      <c r="F90" s="31">
        <f>IRR(C90:C91)</f>
        <v>-4.6037660028915607E-2</v>
      </c>
      <c r="G90" s="31">
        <f>(B91-B90)/B90</f>
        <v>-4.6037660028915579E-2</v>
      </c>
      <c r="H90" s="8">
        <v>41275</v>
      </c>
      <c r="I90" s="19">
        <v>228.94300000000001</v>
      </c>
      <c r="J90" s="27">
        <v>228.94300000000001</v>
      </c>
      <c r="K90" s="8">
        <v>41275</v>
      </c>
      <c r="L90" s="30">
        <f>XIRR(J90:J91,K90:K91,)</f>
        <v>-0.2073743455111981</v>
      </c>
      <c r="M90" s="31">
        <f>IRR(J90:J91)</f>
        <v>-4.723883237312354E-2</v>
      </c>
      <c r="N90" s="31">
        <f>(I91-I90)/I90</f>
        <v>-4.7238832373123554E-2</v>
      </c>
      <c r="P90" s="50">
        <f>E90-L90</f>
        <v>4.8107162117958513E-3</v>
      </c>
      <c r="Q90" s="20">
        <f>F90-M90</f>
        <v>1.2011723442079333E-3</v>
      </c>
      <c r="S90" s="13">
        <f>(1+Q90)^(365/(K91-K90))-1</f>
        <v>5.7819778285257417E-3</v>
      </c>
    </row>
    <row r="91" spans="1:19">
      <c r="A91" s="15">
        <v>41351</v>
      </c>
      <c r="B91" s="19">
        <v>218.40299999999999</v>
      </c>
      <c r="C91" s="26">
        <v>-218.40299999999999</v>
      </c>
      <c r="D91" s="15">
        <v>41351</v>
      </c>
      <c r="E91" s="15"/>
      <c r="F91" s="15"/>
      <c r="G91" s="15"/>
      <c r="H91" s="15">
        <v>41351</v>
      </c>
      <c r="I91" s="19">
        <v>218.12799999999999</v>
      </c>
      <c r="J91" s="27">
        <v>-218.12799999999999</v>
      </c>
      <c r="K91" s="15">
        <v>41351</v>
      </c>
      <c r="P91" s="50"/>
    </row>
    <row r="92" spans="1:19">
      <c r="A92" s="8">
        <v>41275</v>
      </c>
      <c r="B92" s="7">
        <v>228.94300000000001</v>
      </c>
      <c r="C92" s="26">
        <v>228.94300000000001</v>
      </c>
      <c r="D92" s="8">
        <v>41275</v>
      </c>
      <c r="E92" s="29">
        <f>XIRR(C92:C93,D92:D93,)</f>
        <v>-0.26442399248480802</v>
      </c>
      <c r="F92" s="31">
        <f>IRR(C92:C93)</f>
        <v>-6.2731771663689193E-2</v>
      </c>
      <c r="G92" s="31">
        <f>(B93-B92)/B92</f>
        <v>-6.2731771663689317E-2</v>
      </c>
      <c r="H92" s="8">
        <v>41275</v>
      </c>
      <c r="I92" s="19">
        <v>228.94300000000001</v>
      </c>
      <c r="J92" s="27">
        <v>228.94300000000001</v>
      </c>
      <c r="K92" s="8">
        <v>41275</v>
      </c>
      <c r="L92" s="30">
        <f>XIRR(J92:J93,K92:K93,)</f>
        <v>-0.26886571720242508</v>
      </c>
      <c r="M92" s="31">
        <f>IRR(J92:J93)</f>
        <v>-6.39285761084636E-2</v>
      </c>
      <c r="N92" s="31">
        <f>(I93-I92)/I92</f>
        <v>-6.392857610846378E-2</v>
      </c>
      <c r="P92" s="50">
        <f>E92-L92</f>
        <v>4.4417247176170571E-3</v>
      </c>
      <c r="Q92" s="20">
        <f>F92-M92</f>
        <v>1.1968044447744075E-3</v>
      </c>
      <c r="S92" s="13">
        <f>(1+Q92)^(365/(K93-K92))-1</f>
        <v>5.6858753751063418E-3</v>
      </c>
    </row>
    <row r="93" spans="1:19">
      <c r="A93" s="15">
        <v>41352</v>
      </c>
      <c r="B93" s="19">
        <v>214.58099999999999</v>
      </c>
      <c r="C93" s="26">
        <v>-214.58099999999999</v>
      </c>
      <c r="D93" s="15">
        <v>41352</v>
      </c>
      <c r="E93" s="15"/>
      <c r="F93" s="15"/>
      <c r="G93" s="15"/>
      <c r="H93" s="15">
        <v>41352</v>
      </c>
      <c r="I93" s="19">
        <v>214.30699999999999</v>
      </c>
      <c r="J93" s="27">
        <v>-214.30699999999999</v>
      </c>
      <c r="K93" s="15">
        <v>41352</v>
      </c>
      <c r="P93" s="50"/>
    </row>
    <row r="94" spans="1:19">
      <c r="A94" s="8">
        <v>41275</v>
      </c>
      <c r="B94" s="7">
        <v>228.94300000000001</v>
      </c>
      <c r="C94" s="26">
        <v>228.94300000000001</v>
      </c>
      <c r="D94" s="8">
        <v>41275</v>
      </c>
      <c r="E94" s="29">
        <f>XIRR(C94:C95,D94:D95,)</f>
        <v>-0.31490081921219831</v>
      </c>
      <c r="F94" s="31">
        <f>IRR(C94:C95)</f>
        <v>-7.7639412430167268E-2</v>
      </c>
      <c r="G94" s="31">
        <f>(B95-B94)/B94</f>
        <v>-7.7639412430168225E-2</v>
      </c>
      <c r="H94" s="8">
        <v>41275</v>
      </c>
      <c r="I94" s="19">
        <v>228.94300000000001</v>
      </c>
      <c r="J94" s="27">
        <v>228.94300000000001</v>
      </c>
      <c r="K94" s="8">
        <v>41275</v>
      </c>
      <c r="L94" s="30">
        <f>XIRR(J94:J95,K94:K95,)</f>
        <v>-0.31903560534119613</v>
      </c>
      <c r="M94" s="31">
        <f>IRR(J94:J95)</f>
        <v>-7.8831848975508184E-2</v>
      </c>
      <c r="N94" s="31">
        <f>(I95-I94)/I94</f>
        <v>-7.8831848975509197E-2</v>
      </c>
      <c r="P94" s="50">
        <f>E94-L94</f>
        <v>4.1347861289978138E-3</v>
      </c>
      <c r="Q94" s="20">
        <f>F94-M94</f>
        <v>1.1924365453409164E-3</v>
      </c>
      <c r="S94" s="13">
        <f>(1+Q94)^(365/(K95-K94))-1</f>
        <v>5.5922458300352584E-3</v>
      </c>
    </row>
    <row r="95" spans="1:19">
      <c r="A95" s="15">
        <v>41353</v>
      </c>
      <c r="B95" s="19">
        <v>211.16800000000001</v>
      </c>
      <c r="C95" s="26">
        <v>-211.16800000000001</v>
      </c>
      <c r="D95" s="15">
        <v>41353</v>
      </c>
      <c r="E95" s="15"/>
      <c r="F95" s="15"/>
      <c r="G95" s="15"/>
      <c r="H95" s="15">
        <v>41353</v>
      </c>
      <c r="I95" s="19">
        <v>210.89500000000001</v>
      </c>
      <c r="J95" s="27">
        <v>-210.89500000000001</v>
      </c>
      <c r="K95" s="15">
        <v>41353</v>
      </c>
      <c r="P95" s="50"/>
    </row>
    <row r="96" spans="1:19">
      <c r="A96" s="8">
        <v>41275</v>
      </c>
      <c r="B96" s="7">
        <v>228.94300000000001</v>
      </c>
      <c r="C96" s="26">
        <v>228.94300000000001</v>
      </c>
      <c r="D96" s="8">
        <v>41275</v>
      </c>
      <c r="E96" s="29">
        <f>XIRR(C96:C97,D96:D97,)</f>
        <v>-0.33694977089762695</v>
      </c>
      <c r="F96" s="31">
        <f>IRR(C96:C97)</f>
        <v>-8.5095416763121864E-2</v>
      </c>
      <c r="G96" s="31">
        <f>(B97-B96)/B96</f>
        <v>-8.5095416763124432E-2</v>
      </c>
      <c r="H96" s="8">
        <v>41275</v>
      </c>
      <c r="I96" s="19">
        <v>228.94300000000001</v>
      </c>
      <c r="J96" s="27">
        <v>228.94300000000001</v>
      </c>
      <c r="K96" s="8">
        <v>41275</v>
      </c>
      <c r="L96" s="30">
        <f>XIRR(J96:J97,K96:K97,)</f>
        <v>-0.34094765707850466</v>
      </c>
      <c r="M96" s="31">
        <f>IRR(J96:J97)</f>
        <v>-8.6292221207895828E-2</v>
      </c>
      <c r="N96" s="31">
        <f>(I97-I96)/I96</f>
        <v>-8.6292221207898909E-2</v>
      </c>
      <c r="P96" s="50">
        <f>E96-L96</f>
        <v>3.9978861808777078E-3</v>
      </c>
      <c r="Q96" s="20">
        <f>F96-M96</f>
        <v>1.1968044447739634E-3</v>
      </c>
      <c r="S96" s="13">
        <f>(1+Q96)^(365/(K97-K96))-1</f>
        <v>5.5415310661106609E-3</v>
      </c>
    </row>
    <row r="97" spans="1:19">
      <c r="A97" s="15">
        <v>41354</v>
      </c>
      <c r="B97" s="19">
        <v>209.46100000000001</v>
      </c>
      <c r="C97" s="26">
        <v>-209.46100000000001</v>
      </c>
      <c r="D97" s="15">
        <v>41354</v>
      </c>
      <c r="E97" s="15"/>
      <c r="F97" s="15"/>
      <c r="G97" s="15"/>
      <c r="H97" s="15">
        <v>41354</v>
      </c>
      <c r="I97" s="19">
        <v>209.18700000000001</v>
      </c>
      <c r="J97" s="27">
        <v>-209.18700000000001</v>
      </c>
      <c r="K97" s="15">
        <v>41354</v>
      </c>
      <c r="P97" s="50"/>
    </row>
    <row r="98" spans="1:19">
      <c r="A98" s="8">
        <v>41275</v>
      </c>
      <c r="B98" s="7">
        <v>228.94300000000001</v>
      </c>
      <c r="C98" s="26">
        <v>228.94300000000001</v>
      </c>
      <c r="D98" s="8">
        <v>41275</v>
      </c>
      <c r="E98" s="29">
        <f>XIRR(C98:C99,D98:D99,)</f>
        <v>-0.34225872084498421</v>
      </c>
      <c r="F98" s="31">
        <f>IRR(C98:C99)</f>
        <v>-8.7733628020944837E-2</v>
      </c>
      <c r="G98" s="31">
        <f>(B99-B98)/B98</f>
        <v>-8.7733628020948501E-2</v>
      </c>
      <c r="H98" s="8">
        <v>41275</v>
      </c>
      <c r="I98" s="19">
        <v>228.94300000000001</v>
      </c>
      <c r="J98" s="27">
        <v>228.94300000000001</v>
      </c>
      <c r="K98" s="8">
        <v>41275</v>
      </c>
      <c r="L98" s="30">
        <f>XIRR(J98:J99,K98:K99,)</f>
        <v>-0.34622936919331559</v>
      </c>
      <c r="M98" s="31">
        <f>IRR(J98:J99)</f>
        <v>-8.8943536164018941E-2</v>
      </c>
      <c r="N98" s="31">
        <f>(I99-I98)/I98</f>
        <v>-8.8943536164023354E-2</v>
      </c>
      <c r="P98" s="50">
        <f>E98-L98</f>
        <v>3.9706483483313848E-3</v>
      </c>
      <c r="Q98" s="20">
        <f>F98-M98</f>
        <v>1.2099081430741038E-3</v>
      </c>
      <c r="S98" s="13">
        <f>(1+Q98)^(365/(K99-K98))-1</f>
        <v>5.5321150691278742E-3</v>
      </c>
    </row>
    <row r="99" spans="1:19">
      <c r="A99" s="15">
        <v>41355</v>
      </c>
      <c r="B99" s="19">
        <v>208.857</v>
      </c>
      <c r="C99" s="26">
        <v>-208.857</v>
      </c>
      <c r="D99" s="15">
        <v>41355</v>
      </c>
      <c r="E99" s="15"/>
      <c r="F99" s="15"/>
      <c r="G99" s="15"/>
      <c r="H99" s="15">
        <v>41355</v>
      </c>
      <c r="I99" s="19">
        <v>208.58</v>
      </c>
      <c r="J99" s="27">
        <v>-208.58</v>
      </c>
      <c r="K99" s="15">
        <v>41355</v>
      </c>
      <c r="P99" s="50"/>
    </row>
    <row r="100" spans="1:19">
      <c r="A100" s="8">
        <v>41275</v>
      </c>
      <c r="B100" s="7">
        <v>228.94300000000001</v>
      </c>
      <c r="C100" s="26">
        <v>228.94300000000001</v>
      </c>
      <c r="D100" s="8">
        <v>41275</v>
      </c>
      <c r="E100" s="29">
        <f>XIRR(C100:C101,D100:D101,)</f>
        <v>-0.34536681100726146</v>
      </c>
      <c r="F100" s="31">
        <f>IRR(C100:C101)</f>
        <v>-9.1848189287283472E-2</v>
      </c>
      <c r="G100" s="31">
        <f>(B101-B100)/B100</f>
        <v>-9.1848189287289939E-2</v>
      </c>
      <c r="H100" s="8">
        <v>41275</v>
      </c>
      <c r="I100" s="19">
        <v>228.94300000000001</v>
      </c>
      <c r="J100" s="27">
        <v>228.94300000000001</v>
      </c>
      <c r="K100" s="8">
        <v>41275</v>
      </c>
      <c r="L100" s="30">
        <f>XIRR(J100:J101,K100:K101,)</f>
        <v>-0.34931755736470232</v>
      </c>
      <c r="M100" s="31">
        <f>IRR(J100:J101)</f>
        <v>-9.3097408525258565E-2</v>
      </c>
      <c r="N100" s="31">
        <f>(I101-I100)/I100</f>
        <v>-9.3097408525266198E-2</v>
      </c>
      <c r="P100" s="50">
        <f>E100-L100</f>
        <v>3.9507463574408597E-3</v>
      </c>
      <c r="Q100" s="20">
        <f>F100-M100</f>
        <v>1.2492192379750938E-3</v>
      </c>
      <c r="S100" s="13">
        <f>(1+Q100)^(365/(K101-K100))-1</f>
        <v>5.5052243680397961E-3</v>
      </c>
    </row>
    <row r="101" spans="1:19">
      <c r="A101" s="15">
        <v>41358</v>
      </c>
      <c r="B101" s="19">
        <v>207.91499999999999</v>
      </c>
      <c r="C101" s="26">
        <v>-207.91499999999999</v>
      </c>
      <c r="D101" s="15">
        <v>41358</v>
      </c>
      <c r="E101" s="15"/>
      <c r="F101" s="15"/>
      <c r="G101" s="15"/>
      <c r="H101" s="15">
        <v>41358</v>
      </c>
      <c r="I101" s="19">
        <v>207.62899999999999</v>
      </c>
      <c r="J101" s="27">
        <v>-207.62899999999999</v>
      </c>
      <c r="K101" s="15">
        <v>41358</v>
      </c>
      <c r="P101" s="50"/>
    </row>
    <row r="102" spans="1:19">
      <c r="A102" s="8">
        <v>41275</v>
      </c>
      <c r="B102" s="7">
        <v>228.94300000000001</v>
      </c>
      <c r="C102" s="26">
        <v>228.94300000000001</v>
      </c>
      <c r="D102" s="8">
        <v>41275</v>
      </c>
      <c r="E102" s="29">
        <f>XIRR(C102:C103,D102:D103,)</f>
        <v>-0.34138259068131444</v>
      </c>
      <c r="F102" s="31">
        <f>IRR(C102:C103)</f>
        <v>-9.1634162215042989E-2</v>
      </c>
      <c r="G102" s="31">
        <f>(B103-B102)/B102</f>
        <v>-9.163416221504922E-2</v>
      </c>
      <c r="H102" s="8">
        <v>41275</v>
      </c>
      <c r="I102" s="19">
        <v>228.94300000000001</v>
      </c>
      <c r="J102" s="27">
        <v>228.94300000000001</v>
      </c>
      <c r="K102" s="8">
        <v>41275</v>
      </c>
      <c r="L102" s="30">
        <f>XIRR(J102:J103,K102:K103,)</f>
        <v>-0.34535036906600014</v>
      </c>
      <c r="M102" s="31">
        <f>IRR(J102:J103)</f>
        <v>-9.2896485151318584E-2</v>
      </c>
      <c r="N102" s="31">
        <f>(I103-I102)/I102</f>
        <v>-9.2896485151325869E-2</v>
      </c>
      <c r="P102" s="50">
        <f>E102-L102</f>
        <v>3.9677783846857051E-3</v>
      </c>
      <c r="Q102" s="20">
        <f>F102-M102</f>
        <v>1.262322936275595E-3</v>
      </c>
      <c r="S102" s="13">
        <f>(1+Q102)^(365/(K103-K102))-1</f>
        <v>5.4966862912206871E-3</v>
      </c>
    </row>
    <row r="103" spans="1:19">
      <c r="A103" s="15">
        <v>41359</v>
      </c>
      <c r="B103" s="19">
        <v>207.964</v>
      </c>
      <c r="C103" s="26">
        <v>-207.964</v>
      </c>
      <c r="D103" s="15">
        <v>41359</v>
      </c>
      <c r="E103" s="15"/>
      <c r="F103" s="15"/>
      <c r="G103" s="15"/>
      <c r="H103" s="15">
        <v>41359</v>
      </c>
      <c r="I103" s="19">
        <v>207.67500000000001</v>
      </c>
      <c r="J103" s="27">
        <v>-207.67500000000001</v>
      </c>
      <c r="K103" s="15">
        <v>41359</v>
      </c>
      <c r="P103" s="50"/>
    </row>
    <row r="104" spans="1:19">
      <c r="A104" s="8">
        <v>41275</v>
      </c>
      <c r="B104" s="7">
        <v>228.94300000000001</v>
      </c>
      <c r="C104" s="26">
        <v>228.94300000000001</v>
      </c>
      <c r="D104" s="8">
        <v>41275</v>
      </c>
      <c r="E104" s="29">
        <f>XIRR(C104:C105,D104:D105,)</f>
        <v>-0.29585867747664457</v>
      </c>
      <c r="F104" s="31">
        <f>IRR(C104:C105)</f>
        <v>-7.932542161149167E-2</v>
      </c>
      <c r="G104" s="31">
        <f>(B105-B104)/B104</f>
        <v>-7.9325421611492822E-2</v>
      </c>
      <c r="H104" s="8">
        <v>41275</v>
      </c>
      <c r="I104" s="19">
        <v>228.94300000000001</v>
      </c>
      <c r="J104" s="27">
        <v>228.94300000000001</v>
      </c>
      <c r="K104" s="8">
        <v>41275</v>
      </c>
      <c r="L104" s="30">
        <f>XIRR(J104:J105,K104:K105,)</f>
        <v>-0.30005998238921172</v>
      </c>
      <c r="M104" s="31">
        <f>IRR(J104:J105)</f>
        <v>-8.0622687743235999E-2</v>
      </c>
      <c r="N104" s="31">
        <f>(I105-I104)/I104</f>
        <v>-8.0622687743237387E-2</v>
      </c>
      <c r="P104" s="50">
        <f>E104-L104</f>
        <v>4.2013049125671498E-3</v>
      </c>
      <c r="Q104" s="20">
        <f>F104-M104</f>
        <v>1.297266131744329E-3</v>
      </c>
      <c r="S104" s="13">
        <f>(1+Q104)^(365/(K105-K104))-1</f>
        <v>5.5174359242471382E-3</v>
      </c>
    </row>
    <row r="105" spans="1:19">
      <c r="A105" s="15">
        <v>41361</v>
      </c>
      <c r="B105" s="19">
        <v>210.78200000000001</v>
      </c>
      <c r="C105" s="26">
        <v>-210.78200000000001</v>
      </c>
      <c r="D105" s="15">
        <v>41361</v>
      </c>
      <c r="E105" s="15"/>
      <c r="F105" s="15"/>
      <c r="G105" s="15"/>
      <c r="H105" s="15">
        <v>41361</v>
      </c>
      <c r="I105" s="19">
        <v>210.48500000000001</v>
      </c>
      <c r="J105" s="27">
        <v>-210.48500000000001</v>
      </c>
      <c r="K105" s="15">
        <v>41361</v>
      </c>
      <c r="P105" s="50"/>
    </row>
    <row r="106" spans="1:19">
      <c r="A106" s="8">
        <v>41275</v>
      </c>
      <c r="B106" s="7">
        <v>228.94300000000001</v>
      </c>
      <c r="C106" s="26">
        <v>228.94300000000001</v>
      </c>
      <c r="D106" s="8">
        <v>41275</v>
      </c>
      <c r="E106" s="29">
        <f>XIRR(C106:C107,D106:D107,)</f>
        <v>-0.26987243071198463</v>
      </c>
      <c r="F106" s="31">
        <f>IRR(C106:C107)</f>
        <v>-7.4625561821063974E-2</v>
      </c>
      <c r="G106" s="31">
        <f>(B107-B106)/B106</f>
        <v>-7.4625561821064668E-2</v>
      </c>
      <c r="H106" s="8">
        <v>41275</v>
      </c>
      <c r="I106" s="19">
        <v>228.94300000000001</v>
      </c>
      <c r="J106" s="27">
        <v>228.94300000000001</v>
      </c>
      <c r="K106" s="8">
        <v>41275</v>
      </c>
      <c r="L106" s="30">
        <f>XIRR(J106:J107,K106:K107,)</f>
        <v>-0.27422336265444763</v>
      </c>
      <c r="M106" s="31">
        <f>IRR(J106:J107)</f>
        <v>-7.598834644431085E-2</v>
      </c>
      <c r="N106" s="31">
        <f>(I107-I106)/I106</f>
        <v>-7.5988346444311544E-2</v>
      </c>
      <c r="P106" s="50">
        <f>E106-L106</f>
        <v>4.3509319424629989E-3</v>
      </c>
      <c r="Q106" s="20">
        <f>F106-M106</f>
        <v>1.3627846232468765E-3</v>
      </c>
      <c r="S106" s="13">
        <f>(1+Q106)^(365/(K107-K106))-1</f>
        <v>5.5383665748505173E-3</v>
      </c>
    </row>
    <row r="107" spans="1:19">
      <c r="A107" s="15">
        <v>41365</v>
      </c>
      <c r="B107" s="19">
        <v>211.858</v>
      </c>
      <c r="C107" s="26">
        <v>-211.858</v>
      </c>
      <c r="D107" s="15">
        <v>41365</v>
      </c>
      <c r="E107" s="15"/>
      <c r="F107" s="15"/>
      <c r="G107" s="15"/>
      <c r="H107" s="15">
        <v>41365</v>
      </c>
      <c r="I107" s="19">
        <v>211.54599999999999</v>
      </c>
      <c r="J107" s="27">
        <v>-211.54599999999999</v>
      </c>
      <c r="K107" s="15">
        <v>41365</v>
      </c>
      <c r="P107" s="50"/>
    </row>
    <row r="108" spans="1:19">
      <c r="A108" s="8">
        <v>41275</v>
      </c>
      <c r="B108" s="7">
        <v>228.94300000000001</v>
      </c>
      <c r="C108" s="26">
        <v>228.94300000000001</v>
      </c>
      <c r="D108" s="8">
        <v>41275</v>
      </c>
      <c r="E108" s="29">
        <f>XIRR(C108:C109,D108:D109,)</f>
        <v>-0.22961472645401959</v>
      </c>
      <c r="F108" s="31">
        <f>IRR(C108:C109)</f>
        <v>-6.2967638233097395E-2</v>
      </c>
      <c r="G108" s="31">
        <f>(B109-B108)/B108</f>
        <v>-6.2967638233097423E-2</v>
      </c>
      <c r="H108" s="8">
        <v>41275</v>
      </c>
      <c r="I108" s="19">
        <v>228.94300000000001</v>
      </c>
      <c r="J108" s="27">
        <v>228.94300000000001</v>
      </c>
      <c r="K108" s="8">
        <v>41275</v>
      </c>
      <c r="L108" s="30">
        <f>XIRR(J108:J109,K108:K109,)</f>
        <v>-0.23421360179781919</v>
      </c>
      <c r="M108" s="31">
        <f>IRR(J108:J109)</f>
        <v>-6.4365366051811979E-2</v>
      </c>
      <c r="N108" s="31">
        <f>(I109-I108)/I108</f>
        <v>-6.4365366051812103E-2</v>
      </c>
      <c r="P108" s="50">
        <f>E108-L108</f>
        <v>4.5988753437996022E-3</v>
      </c>
      <c r="Q108" s="20">
        <f>F108-M108</f>
        <v>1.3977278187145836E-3</v>
      </c>
      <c r="S108" s="13">
        <f>(1+Q108)^(365/(K109-K108))-1</f>
        <v>5.618079094702022E-3</v>
      </c>
    </row>
    <row r="109" spans="1:19">
      <c r="A109" s="15">
        <v>41366</v>
      </c>
      <c r="B109" s="19">
        <v>214.52699999999999</v>
      </c>
      <c r="C109" s="26">
        <v>-214.52699999999999</v>
      </c>
      <c r="D109" s="15">
        <v>41366</v>
      </c>
      <c r="E109" s="15"/>
      <c r="F109" s="15"/>
      <c r="G109" s="15"/>
      <c r="H109" s="15">
        <v>41366</v>
      </c>
      <c r="I109" s="19">
        <v>214.20699999999999</v>
      </c>
      <c r="J109" s="27">
        <v>-214.20699999999999</v>
      </c>
      <c r="K109" s="15">
        <v>41366</v>
      </c>
      <c r="P109" s="50"/>
    </row>
    <row r="110" spans="1:19">
      <c r="A110" s="8">
        <v>41275</v>
      </c>
      <c r="B110" s="7">
        <v>228.94300000000001</v>
      </c>
      <c r="C110" s="26">
        <v>228.94300000000001</v>
      </c>
      <c r="D110" s="8">
        <v>41275</v>
      </c>
      <c r="E110" s="29">
        <f>XIRR(C110:C111,D110:D111,)</f>
        <v>-0.27002555802464495</v>
      </c>
      <c r="F110" s="31">
        <f>IRR(C110:C111)</f>
        <v>-7.6267892008053659E-2</v>
      </c>
      <c r="G110" s="31">
        <f>(B111-B110)/B110</f>
        <v>-7.6267892008054464E-2</v>
      </c>
      <c r="H110" s="8">
        <v>41275</v>
      </c>
      <c r="I110" s="19">
        <v>228.94300000000001</v>
      </c>
      <c r="J110" s="27">
        <v>228.94300000000001</v>
      </c>
      <c r="K110" s="8">
        <v>41275</v>
      </c>
      <c r="L110" s="30">
        <f>XIRR(J110:J111,K110:K111,)</f>
        <v>-0.27438426837325103</v>
      </c>
      <c r="M110" s="31">
        <f>IRR(J110:J111)</f>
        <v>-7.7661251927334737E-2</v>
      </c>
      <c r="N110" s="31">
        <f>(I111-I110)/I110</f>
        <v>-7.7661251927335626E-2</v>
      </c>
      <c r="P110" s="50">
        <f>E110-L110</f>
        <v>4.3587103486060763E-3</v>
      </c>
      <c r="Q110" s="20">
        <f>F110-M110</f>
        <v>1.3933599192810786E-3</v>
      </c>
      <c r="S110" s="13">
        <f>(1+Q110)^(365/(K111-K110))-1</f>
        <v>5.5394426383585937E-3</v>
      </c>
    </row>
    <row r="111" spans="1:19">
      <c r="A111" s="15">
        <v>41367</v>
      </c>
      <c r="B111" s="19">
        <v>211.482</v>
      </c>
      <c r="C111" s="26">
        <v>-211.482</v>
      </c>
      <c r="D111" s="15">
        <v>41367</v>
      </c>
      <c r="E111" s="15"/>
      <c r="F111" s="15"/>
      <c r="G111" s="15"/>
      <c r="H111" s="15">
        <v>41367</v>
      </c>
      <c r="I111" s="19">
        <v>211.16300000000001</v>
      </c>
      <c r="J111" s="27">
        <v>-211.16300000000001</v>
      </c>
      <c r="K111" s="15">
        <v>41367</v>
      </c>
      <c r="P111" s="50"/>
    </row>
    <row r="112" spans="1:19">
      <c r="A112" s="8">
        <v>41275</v>
      </c>
      <c r="B112" s="7">
        <v>228.94300000000001</v>
      </c>
      <c r="C112" s="26">
        <v>228.94300000000001</v>
      </c>
      <c r="D112" s="8">
        <v>41275</v>
      </c>
      <c r="E112" s="29">
        <f>XIRR(C112:C113,D112:D113,)</f>
        <v>-0.3099185891449453</v>
      </c>
      <c r="F112" s="31">
        <f>IRR(C112:C113)</f>
        <v>-9.1110014283025398E-2</v>
      </c>
      <c r="G112" s="31">
        <f>(B113-B112)/B112</f>
        <v>-9.1110014283031185E-2</v>
      </c>
      <c r="H112" s="8">
        <v>41275</v>
      </c>
      <c r="I112" s="19">
        <v>228.94300000000001</v>
      </c>
      <c r="J112" s="27">
        <v>228.94300000000001</v>
      </c>
      <c r="K112" s="8">
        <v>41275</v>
      </c>
      <c r="L112" s="30">
        <f>XIRR(J112:J113,K112:K113,)</f>
        <v>-0.31405585631728189</v>
      </c>
      <c r="M112" s="31">
        <f>IRR(J112:J113)</f>
        <v>-9.2516477900605798E-2</v>
      </c>
      <c r="N112" s="31">
        <f>(I113-I112)/I112</f>
        <v>-9.2516477900612862E-2</v>
      </c>
      <c r="P112" s="50">
        <f>E112-L112</f>
        <v>4.1372671723365895E-3</v>
      </c>
      <c r="Q112" s="20">
        <f>F112-M112</f>
        <v>1.4064636175804002E-3</v>
      </c>
      <c r="S112" s="13">
        <f>(1+Q112)^(365/(K113-K112))-1</f>
        <v>5.4723502677997971E-3</v>
      </c>
    </row>
    <row r="113" spans="1:19">
      <c r="A113" s="15">
        <v>41369</v>
      </c>
      <c r="B113" s="19">
        <v>208.084</v>
      </c>
      <c r="C113" s="26">
        <v>-208.084</v>
      </c>
      <c r="D113" s="15">
        <v>41369</v>
      </c>
      <c r="E113" s="15"/>
      <c r="F113" s="15"/>
      <c r="G113" s="15"/>
      <c r="H113" s="15">
        <v>41369</v>
      </c>
      <c r="I113" s="19">
        <v>207.762</v>
      </c>
      <c r="J113" s="27">
        <v>-207.762</v>
      </c>
      <c r="K113" s="15">
        <v>41369</v>
      </c>
      <c r="P113" s="50"/>
    </row>
    <row r="114" spans="1:19">
      <c r="A114" s="8">
        <v>41275</v>
      </c>
      <c r="B114" s="7">
        <v>228.94300000000001</v>
      </c>
      <c r="C114" s="26">
        <v>228.94300000000001</v>
      </c>
      <c r="D114" s="8">
        <v>41275</v>
      </c>
      <c r="E114" s="29">
        <f>XIRR(C114:C115,D114:D115,)</f>
        <v>-0.33108069524168976</v>
      </c>
      <c r="F114" s="31">
        <f>IRR(C114:C115)</f>
        <v>-0.10233551582705883</v>
      </c>
      <c r="G114" s="31">
        <f>(B115-B114)/B114</f>
        <v>-0.1023355158270836</v>
      </c>
      <c r="H114" s="8">
        <v>41275</v>
      </c>
      <c r="I114" s="19">
        <v>228.94300000000001</v>
      </c>
      <c r="J114" s="27">
        <v>228.94300000000001</v>
      </c>
      <c r="K114" s="8">
        <v>41275</v>
      </c>
      <c r="L114" s="30">
        <f>XIRR(J114:J115,K114:K115,)</f>
        <v>-0.33508450910449034</v>
      </c>
      <c r="M114" s="31">
        <f>IRR(J114:J115)</f>
        <v>-0.103781290539537</v>
      </c>
      <c r="N114" s="31">
        <f>(I115-I114)/I114</f>
        <v>-0.1037812905395667</v>
      </c>
      <c r="P114" s="50">
        <f>E114-L114</f>
        <v>4.0038138628005759E-3</v>
      </c>
      <c r="Q114" s="20">
        <f>F114-M114</f>
        <v>1.4457747124781706E-3</v>
      </c>
      <c r="S114" s="13">
        <f>(1+Q114)^(365/(K115-K114))-1</f>
        <v>5.3953872865064589E-3</v>
      </c>
    </row>
    <row r="115" spans="1:19">
      <c r="A115" s="15">
        <v>41373</v>
      </c>
      <c r="B115" s="19">
        <v>205.51400000000001</v>
      </c>
      <c r="C115" s="26">
        <v>-205.51400000000001</v>
      </c>
      <c r="D115" s="15">
        <v>41373</v>
      </c>
      <c r="E115" s="15"/>
      <c r="F115" s="15"/>
      <c r="G115" s="15"/>
      <c r="H115" s="15">
        <v>41373</v>
      </c>
      <c r="I115" s="19">
        <v>205.18299999999999</v>
      </c>
      <c r="J115" s="27">
        <v>-205.18299999999999</v>
      </c>
      <c r="K115" s="15">
        <v>41373</v>
      </c>
      <c r="P115" s="50"/>
    </row>
    <row r="116" spans="1:19">
      <c r="A116" s="8">
        <v>41275</v>
      </c>
      <c r="B116" s="7">
        <v>228.94300000000001</v>
      </c>
      <c r="C116" s="26">
        <v>228.94300000000001</v>
      </c>
      <c r="D116" s="8">
        <v>41275</v>
      </c>
      <c r="E116" s="29">
        <f>XIRR(C116:C117,D116:D117,)</f>
        <v>-0.2984865047037602</v>
      </c>
      <c r="F116" s="31">
        <f>IRR(C116:C117)</f>
        <v>-9.167784120937772E-2</v>
      </c>
      <c r="G116" s="31">
        <f>(B117-B116)/B116</f>
        <v>-9.1677841209384006E-2</v>
      </c>
      <c r="H116" s="8">
        <v>41275</v>
      </c>
      <c r="I116" s="19">
        <v>228.94300000000001</v>
      </c>
      <c r="J116" s="27">
        <v>228.94300000000001</v>
      </c>
      <c r="K116" s="8">
        <v>41275</v>
      </c>
      <c r="L116" s="30">
        <f>XIRR(J116:J117,K116:K117,)</f>
        <v>-0.30268114432692539</v>
      </c>
      <c r="M116" s="31">
        <f>IRR(J116:J117)</f>
        <v>-9.3154191217893728E-2</v>
      </c>
      <c r="N116" s="31">
        <f>(I117-I116)/I116</f>
        <v>-9.3154191217901389E-2</v>
      </c>
      <c r="P116" s="50">
        <f>E116-L116</f>
        <v>4.1946396231651861E-3</v>
      </c>
      <c r="Q116" s="20">
        <f>F116-M116</f>
        <v>1.4763500085160086E-3</v>
      </c>
      <c r="S116" s="13">
        <f>(1+Q116)^(365/(K117-K116))-1</f>
        <v>5.4539133304525311E-3</v>
      </c>
    </row>
    <row r="117" spans="1:19">
      <c r="A117" s="15">
        <v>41374</v>
      </c>
      <c r="B117" s="19">
        <v>207.95400000000001</v>
      </c>
      <c r="C117" s="26">
        <v>-207.95400000000001</v>
      </c>
      <c r="D117" s="15">
        <v>41374</v>
      </c>
      <c r="E117" s="15"/>
      <c r="F117" s="15"/>
      <c r="G117" s="15"/>
      <c r="H117" s="15">
        <v>41374</v>
      </c>
      <c r="I117" s="19">
        <v>207.61600000000001</v>
      </c>
      <c r="J117" s="27">
        <v>-207.61600000000001</v>
      </c>
      <c r="K117" s="15">
        <v>41374</v>
      </c>
      <c r="P117" s="50"/>
    </row>
    <row r="118" spans="1:19">
      <c r="A118" s="8">
        <v>41275</v>
      </c>
      <c r="B118" s="7">
        <v>228.94300000000001</v>
      </c>
      <c r="C118" s="26">
        <v>228.94300000000001</v>
      </c>
      <c r="D118" s="8">
        <v>41275</v>
      </c>
      <c r="E118" s="29">
        <f>XIRR(C118:C119,D118:D119,)</f>
        <v>-0.27383810356259347</v>
      </c>
      <c r="F118" s="31">
        <f>IRR(C118:C119)</f>
        <v>-8.3933555513815705E-2</v>
      </c>
      <c r="G118" s="31">
        <f>(B119-B118)/B118</f>
        <v>-8.3933555513817884E-2</v>
      </c>
      <c r="H118" s="8">
        <v>41275</v>
      </c>
      <c r="I118" s="19">
        <v>228.94300000000001</v>
      </c>
      <c r="J118" s="27">
        <v>228.94300000000001</v>
      </c>
      <c r="K118" s="8">
        <v>41275</v>
      </c>
      <c r="L118" s="30">
        <f>XIRR(J118:J119,K118:K119,)</f>
        <v>-0.2781760670244694</v>
      </c>
      <c r="M118" s="31">
        <f>IRR(J118:J119)</f>
        <v>-8.5436112918933424E-2</v>
      </c>
      <c r="N118" s="31">
        <f>(I119-I118)/I118</f>
        <v>-8.5436112918936158E-2</v>
      </c>
      <c r="P118" s="50">
        <f>E118-L118</f>
        <v>4.3379634618759266E-3</v>
      </c>
      <c r="Q118" s="20">
        <f>F118-M118</f>
        <v>1.5025574051177187E-3</v>
      </c>
      <c r="S118" s="13">
        <f>(1+Q118)^(365/(K119-K118))-1</f>
        <v>5.4952622530493045E-3</v>
      </c>
    </row>
    <row r="119" spans="1:19">
      <c r="A119" s="15">
        <v>41375</v>
      </c>
      <c r="B119" s="19">
        <v>209.727</v>
      </c>
      <c r="C119" s="26">
        <v>-209.727</v>
      </c>
      <c r="D119" s="15">
        <v>41375</v>
      </c>
      <c r="E119" s="15"/>
      <c r="F119" s="15"/>
      <c r="G119" s="15"/>
      <c r="H119" s="15">
        <v>41375</v>
      </c>
      <c r="I119" s="19">
        <v>209.38300000000001</v>
      </c>
      <c r="J119" s="27">
        <v>-209.38300000000001</v>
      </c>
      <c r="K119" s="15">
        <v>41375</v>
      </c>
      <c r="P119" s="50"/>
    </row>
    <row r="120" spans="1:19">
      <c r="A120" s="8">
        <v>41275</v>
      </c>
      <c r="B120" s="7">
        <v>228.94300000000001</v>
      </c>
      <c r="C120" s="26">
        <v>228.94300000000001</v>
      </c>
      <c r="D120" s="8">
        <v>41275</v>
      </c>
      <c r="E120" s="29">
        <f>XIRR(C120:C121,D120:D121,)</f>
        <v>-0.29428082779049874</v>
      </c>
      <c r="F120" s="31">
        <f>IRR(C120:C121)</f>
        <v>-9.1939915175386452E-2</v>
      </c>
      <c r="G120" s="31">
        <f>(B121-B120)/B120</f>
        <v>-9.193991517539303E-2</v>
      </c>
      <c r="H120" s="8">
        <v>41275</v>
      </c>
      <c r="I120" s="19">
        <v>228.94300000000001</v>
      </c>
      <c r="J120" s="27">
        <v>228.94300000000001</v>
      </c>
      <c r="K120" s="8">
        <v>41275</v>
      </c>
      <c r="L120" s="30">
        <f>XIRR(J120:J121,K120:K121,)</f>
        <v>-0.29846734032034872</v>
      </c>
      <c r="M120" s="31">
        <f>IRR(J120:J121)</f>
        <v>-9.3433736781636467E-2</v>
      </c>
      <c r="N120" s="31">
        <f>(I121-I120)/I120</f>
        <v>-9.3433736781644419E-2</v>
      </c>
      <c r="P120" s="50">
        <f>E120-L120</f>
        <v>4.1865125298499728E-3</v>
      </c>
      <c r="Q120" s="20">
        <f>F120-M120</f>
        <v>1.4938216062500148E-3</v>
      </c>
      <c r="S120" s="13">
        <f>(1+Q120)^(365/(K121-K120))-1</f>
        <v>5.4090122289176534E-3</v>
      </c>
    </row>
    <row r="121" spans="1:19">
      <c r="A121" s="15">
        <v>41376</v>
      </c>
      <c r="B121" s="19">
        <v>207.89400000000001</v>
      </c>
      <c r="C121" s="26">
        <v>-207.89400000000001</v>
      </c>
      <c r="D121" s="15">
        <v>41376</v>
      </c>
      <c r="E121" s="15"/>
      <c r="F121" s="15"/>
      <c r="G121" s="15"/>
      <c r="H121" s="15">
        <v>41376</v>
      </c>
      <c r="I121" s="19">
        <v>207.55199999999999</v>
      </c>
      <c r="J121" s="27">
        <v>-207.55199999999999</v>
      </c>
      <c r="K121" s="15">
        <v>41376</v>
      </c>
      <c r="P121" s="50"/>
    </row>
    <row r="122" spans="1:19">
      <c r="A122" s="8">
        <v>41275</v>
      </c>
      <c r="B122" s="7">
        <v>228.94300000000001</v>
      </c>
      <c r="C122" s="26">
        <v>228.94300000000001</v>
      </c>
      <c r="D122" s="8">
        <v>41275</v>
      </c>
      <c r="E122" s="29">
        <f>XIRR(C122:C123,D122:D123,)</f>
        <v>-0.26560845598578448</v>
      </c>
      <c r="F122" s="31">
        <f>IRR(C122:C123)</f>
        <v>-8.4204365278691545E-2</v>
      </c>
      <c r="G122" s="31">
        <f>(B123-B122)/B122</f>
        <v>-8.4204365278693905E-2</v>
      </c>
      <c r="H122" s="8">
        <v>41275</v>
      </c>
      <c r="I122" s="19">
        <v>228.94300000000001</v>
      </c>
      <c r="J122" s="27">
        <v>228.94300000000001</v>
      </c>
      <c r="K122" s="8">
        <v>41275</v>
      </c>
      <c r="L122" s="30">
        <f>XIRR(J122:J123,K122:K123,)</f>
        <v>-0.26996323689818391</v>
      </c>
      <c r="M122" s="31">
        <f>IRR(J122:J123)</f>
        <v>-8.575496957757768E-2</v>
      </c>
      <c r="N122" s="31">
        <f>(I123-I122)/I122</f>
        <v>-8.5754969577580484E-2</v>
      </c>
      <c r="P122" s="50">
        <f>E122-L122</f>
        <v>4.3547809123994363E-3</v>
      </c>
      <c r="Q122" s="20">
        <f>F122-M122</f>
        <v>1.5506042988861352E-3</v>
      </c>
      <c r="S122" s="13">
        <f>(1+Q122)^(365/(K123-K122))-1</f>
        <v>5.4526215694281621E-3</v>
      </c>
    </row>
    <row r="123" spans="1:19">
      <c r="A123" s="15">
        <v>41379</v>
      </c>
      <c r="B123" s="19">
        <v>209.66499999999999</v>
      </c>
      <c r="C123" s="26">
        <v>-209.66499999999999</v>
      </c>
      <c r="D123" s="15">
        <v>41379</v>
      </c>
      <c r="E123" s="15"/>
      <c r="F123" s="15"/>
      <c r="G123" s="15"/>
      <c r="H123" s="15">
        <v>41379</v>
      </c>
      <c r="I123" s="19">
        <v>209.31</v>
      </c>
      <c r="J123" s="27">
        <v>-209.31</v>
      </c>
      <c r="K123" s="15">
        <v>41379</v>
      </c>
      <c r="P123" s="50"/>
    </row>
    <row r="124" spans="1:19">
      <c r="A124" s="8">
        <v>41275</v>
      </c>
      <c r="B124" s="7">
        <v>228.94300000000001</v>
      </c>
      <c r="C124" s="26">
        <v>228.94300000000001</v>
      </c>
      <c r="D124" s="8">
        <v>41275</v>
      </c>
      <c r="E124" s="29">
        <f>XIRR(C124:C125,D124:D125,)</f>
        <v>-0.21533903107047081</v>
      </c>
      <c r="F124" s="31">
        <f>IRR(C124:C125)</f>
        <v>-6.7383584560348958E-2</v>
      </c>
      <c r="G124" s="31">
        <f>(B125-B124)/B124</f>
        <v>-6.7383584560349166E-2</v>
      </c>
      <c r="H124" s="8">
        <v>41275</v>
      </c>
      <c r="I124" s="19">
        <v>228.94300000000001</v>
      </c>
      <c r="J124" s="27">
        <v>228.94300000000001</v>
      </c>
      <c r="K124" s="8">
        <v>41275</v>
      </c>
      <c r="L124" s="30">
        <f>XIRR(J124:J125,K124:K125,)</f>
        <v>-0.2199919797480106</v>
      </c>
      <c r="M124" s="31">
        <f>IRR(J124:J125)</f>
        <v>-6.8977867853570213E-2</v>
      </c>
      <c r="N124" s="31">
        <f>(I125-I124)/I124</f>
        <v>-6.8977867853570546E-2</v>
      </c>
      <c r="P124" s="50">
        <f>E124-L124</f>
        <v>4.6529486775397921E-3</v>
      </c>
      <c r="Q124" s="20">
        <f>F124-M124</f>
        <v>1.5942832932212547E-3</v>
      </c>
      <c r="S124" s="13">
        <f>(1+Q124)^(365/(K125-K124))-1</f>
        <v>5.5529802603411227E-3</v>
      </c>
    </row>
    <row r="125" spans="1:19">
      <c r="A125" s="15">
        <v>41380</v>
      </c>
      <c r="B125" s="19">
        <v>213.51599999999999</v>
      </c>
      <c r="C125" s="26">
        <v>-213.51599999999999</v>
      </c>
      <c r="D125" s="15">
        <v>41380</v>
      </c>
      <c r="E125" s="15"/>
      <c r="F125" s="15"/>
      <c r="G125" s="15"/>
      <c r="H125" s="15">
        <v>41380</v>
      </c>
      <c r="I125" s="19">
        <v>213.15100000000001</v>
      </c>
      <c r="J125" s="27">
        <v>-213.15100000000001</v>
      </c>
      <c r="K125" s="15">
        <v>41380</v>
      </c>
      <c r="P125" s="50"/>
    </row>
    <row r="126" spans="1:19">
      <c r="A126" s="8">
        <v>41275</v>
      </c>
      <c r="B126" s="7">
        <v>228.94300000000001</v>
      </c>
      <c r="C126" s="26">
        <v>228.94300000000001</v>
      </c>
      <c r="D126" s="8">
        <v>41275</v>
      </c>
      <c r="E126" s="29">
        <f>XIRR(C126:C127,D126:D127,)</f>
        <v>-0.20469185486435887</v>
      </c>
      <c r="F126" s="31">
        <f>IRR(C126:C127)</f>
        <v>-6.4347894454077945E-2</v>
      </c>
      <c r="G126" s="31">
        <f>(B127-B126)/B126</f>
        <v>-6.4347894454078083E-2</v>
      </c>
      <c r="H126" s="8">
        <v>41275</v>
      </c>
      <c r="I126" s="19">
        <v>228.94300000000001</v>
      </c>
      <c r="J126" s="27">
        <v>228.94300000000001</v>
      </c>
      <c r="K126" s="8">
        <v>41275</v>
      </c>
      <c r="L126" s="30">
        <f>XIRR(J126:J127,K126:K127,)</f>
        <v>-0.20942484065890316</v>
      </c>
      <c r="M126" s="31">
        <f>IRR(J126:J127)</f>
        <v>-6.596838514390034E-2</v>
      </c>
      <c r="N126" s="31">
        <f>(I127-I126)/I126</f>
        <v>-6.5968385143900479E-2</v>
      </c>
      <c r="P126" s="50">
        <f>E126-L126</f>
        <v>4.7329857945442866E-3</v>
      </c>
      <c r="Q126" s="20">
        <f>F126-M126</f>
        <v>1.6204906898223959E-3</v>
      </c>
      <c r="S126" s="13">
        <f>(1+Q126)^(365/(K127-K126))-1</f>
        <v>5.5910471313880272E-3</v>
      </c>
    </row>
    <row r="127" spans="1:19">
      <c r="A127" s="15">
        <v>41381</v>
      </c>
      <c r="B127" s="19">
        <v>214.21100000000001</v>
      </c>
      <c r="C127" s="26">
        <v>-214.21100000000001</v>
      </c>
      <c r="D127" s="15">
        <v>41381</v>
      </c>
      <c r="E127" s="15"/>
      <c r="F127" s="15"/>
      <c r="G127" s="15"/>
      <c r="H127" s="15">
        <v>41381</v>
      </c>
      <c r="I127" s="19">
        <v>213.84</v>
      </c>
      <c r="J127" s="27">
        <v>-213.84</v>
      </c>
      <c r="K127" s="15">
        <v>41381</v>
      </c>
      <c r="P127" s="50"/>
    </row>
    <row r="128" spans="1:19">
      <c r="A128" s="8">
        <v>41275</v>
      </c>
      <c r="B128" s="7">
        <v>228.94300000000001</v>
      </c>
      <c r="C128" s="26">
        <v>228.94300000000001</v>
      </c>
      <c r="D128" s="8">
        <v>41275</v>
      </c>
      <c r="E128" s="29">
        <f>XIRR(C128:C129,D128:D129,)</f>
        <v>-0.16013598777353763</v>
      </c>
      <c r="F128" s="31">
        <f>IRR(C128:C129)</f>
        <v>-4.9872675731513938E-2</v>
      </c>
      <c r="G128" s="31">
        <f>(B129-B128)/B128</f>
        <v>-4.987267573151398E-2</v>
      </c>
      <c r="H128" s="8">
        <v>41275</v>
      </c>
      <c r="I128" s="19">
        <v>228.94300000000001</v>
      </c>
      <c r="J128" s="27">
        <v>228.94300000000001</v>
      </c>
      <c r="K128" s="8">
        <v>41275</v>
      </c>
      <c r="L128" s="30">
        <f>XIRR(J128:J129,K128:K129,)</f>
        <v>-0.16513032130897048</v>
      </c>
      <c r="M128" s="31">
        <f>IRR(J128:J129)</f>
        <v>-5.1532477516237671E-2</v>
      </c>
      <c r="N128" s="31">
        <f>(I129-I128)/I128</f>
        <v>-5.1532477516237671E-2</v>
      </c>
      <c r="P128" s="50">
        <f>E128-L128</f>
        <v>4.9943335354328544E-3</v>
      </c>
      <c r="Q128" s="20">
        <f>F128-M128</f>
        <v>1.6598017847237329E-3</v>
      </c>
      <c r="S128" s="13">
        <f>(1+Q128)^(365/(K129-K128))-1</f>
        <v>5.6732794516505258E-3</v>
      </c>
    </row>
    <row r="129" spans="1:19">
      <c r="A129" s="15">
        <v>41382</v>
      </c>
      <c r="B129" s="19">
        <v>217.52500000000001</v>
      </c>
      <c r="C129" s="26">
        <v>-217.52500000000001</v>
      </c>
      <c r="D129" s="15">
        <v>41382</v>
      </c>
      <c r="E129" s="15"/>
      <c r="F129" s="15"/>
      <c r="G129" s="15"/>
      <c r="H129" s="15">
        <v>41382</v>
      </c>
      <c r="I129" s="19">
        <v>217.14500000000001</v>
      </c>
      <c r="J129" s="27">
        <v>-217.14500000000001</v>
      </c>
      <c r="K129" s="15">
        <v>41382</v>
      </c>
      <c r="P129" s="50"/>
    </row>
    <row r="130" spans="1:19">
      <c r="A130" s="8">
        <v>41275</v>
      </c>
      <c r="B130" s="7">
        <v>228.94300000000001</v>
      </c>
      <c r="C130" s="26">
        <v>228.94300000000001</v>
      </c>
      <c r="D130" s="8">
        <v>41275</v>
      </c>
      <c r="E130" s="29">
        <f>XIRR(C130:C131,D130:D131,)</f>
        <v>-0.12680854834616181</v>
      </c>
      <c r="F130" s="31">
        <f>IRR(C130:C131)</f>
        <v>-4.0398701860288551E-2</v>
      </c>
      <c r="G130" s="31">
        <f>(B131-B130)/B130</f>
        <v>-4.0398701860288468E-2</v>
      </c>
      <c r="H130" s="8">
        <v>41275</v>
      </c>
      <c r="I130" s="19">
        <v>228.94300000000001</v>
      </c>
      <c r="J130" s="27">
        <v>228.94300000000001</v>
      </c>
      <c r="K130" s="8">
        <v>41275</v>
      </c>
      <c r="L130" s="30">
        <f>XIRR(J130:J131,K130:K131,)</f>
        <v>-0.13199946098029611</v>
      </c>
      <c r="M130" s="31">
        <f>IRR(J130:J131)</f>
        <v>-4.2137125834814944E-2</v>
      </c>
      <c r="N130" s="31">
        <f>(I131-I130)/I130</f>
        <v>-4.2137125834814861E-2</v>
      </c>
      <c r="P130" s="50">
        <f>E130-L130</f>
        <v>5.1909126341342926E-3</v>
      </c>
      <c r="Q130" s="20">
        <f>F130-M130</f>
        <v>1.738423974526393E-3</v>
      </c>
      <c r="S130" s="13">
        <f>(1+Q130)^(365/(K131-K130))-1</f>
        <v>5.7278177257242824E-3</v>
      </c>
    </row>
    <row r="131" spans="1:19">
      <c r="A131" s="15">
        <v>41386</v>
      </c>
      <c r="B131" s="19">
        <v>219.69399999999999</v>
      </c>
      <c r="C131" s="26">
        <v>-219.69399999999999</v>
      </c>
      <c r="D131" s="15">
        <v>41386</v>
      </c>
      <c r="E131" s="15"/>
      <c r="F131" s="15"/>
      <c r="G131" s="15"/>
      <c r="H131" s="15">
        <v>41386</v>
      </c>
      <c r="I131" s="19">
        <v>219.29599999999999</v>
      </c>
      <c r="J131" s="27">
        <v>-219.29599999999999</v>
      </c>
      <c r="K131" s="15">
        <v>41386</v>
      </c>
      <c r="P131" s="50"/>
    </row>
    <row r="132" spans="1:19">
      <c r="A132" s="8">
        <v>41275</v>
      </c>
      <c r="B132" s="7">
        <v>228.94300000000001</v>
      </c>
      <c r="C132" s="26">
        <v>228.94300000000001</v>
      </c>
      <c r="D132" s="8">
        <v>41275</v>
      </c>
      <c r="E132" s="29">
        <f>XIRR(C132:C133,D132:D133,)</f>
        <v>-0.13607010208070278</v>
      </c>
      <c r="F132" s="31">
        <f>IRR(C132:C133)</f>
        <v>-4.3888653507641665E-2</v>
      </c>
      <c r="G132" s="31">
        <f>(B133-B132)/B132</f>
        <v>-4.3888653507641644E-2</v>
      </c>
      <c r="H132" s="8">
        <v>41275</v>
      </c>
      <c r="I132" s="19">
        <v>228.94300000000001</v>
      </c>
      <c r="J132" s="27">
        <v>228.94300000000001</v>
      </c>
      <c r="K132" s="8">
        <v>41275</v>
      </c>
      <c r="L132" s="30">
        <f>XIRR(J132:J133,K132:K133,)</f>
        <v>-0.14121720753610131</v>
      </c>
      <c r="M132" s="31">
        <f>IRR(J132:J133)</f>
        <v>-4.5640181180468621E-2</v>
      </c>
      <c r="N132" s="31">
        <f>(I133-I132)/I132</f>
        <v>-4.5640181180468552E-2</v>
      </c>
      <c r="P132" s="50">
        <f>E132-L132</f>
        <v>5.1471054553985374E-3</v>
      </c>
      <c r="Q132" s="20">
        <f>F132-M132</f>
        <v>1.7515276728269566E-3</v>
      </c>
      <c r="S132" s="13">
        <f>(1+Q132)^(365/(K133-K132))-1</f>
        <v>5.7194041501003046E-3</v>
      </c>
    </row>
    <row r="133" spans="1:19">
      <c r="A133" s="15">
        <v>41387</v>
      </c>
      <c r="B133" s="19">
        <v>218.89500000000001</v>
      </c>
      <c r="C133" s="26">
        <v>-218.89500000000001</v>
      </c>
      <c r="D133" s="15">
        <v>41387</v>
      </c>
      <c r="E133" s="15"/>
      <c r="F133" s="15"/>
      <c r="G133" s="15"/>
      <c r="H133" s="15">
        <v>41387</v>
      </c>
      <c r="I133" s="19">
        <v>218.494</v>
      </c>
      <c r="J133" s="27">
        <v>-218.494</v>
      </c>
      <c r="K133" s="15">
        <v>41387</v>
      </c>
      <c r="P133" s="50"/>
    </row>
    <row r="134" spans="1:19">
      <c r="A134" s="8">
        <v>41275</v>
      </c>
      <c r="B134" s="7">
        <v>228.94300000000001</v>
      </c>
      <c r="C134" s="26">
        <v>228.94300000000001</v>
      </c>
      <c r="D134" s="8">
        <v>41275</v>
      </c>
      <c r="E134" s="29">
        <f>XIRR(C134:C135,D134:D135,)</f>
        <v>-0.13017439879477025</v>
      </c>
      <c r="F134" s="31">
        <f>IRR(C134:C135)</f>
        <v>-4.2988866224344092E-2</v>
      </c>
      <c r="G134" s="31">
        <f>(B135-B134)/B134</f>
        <v>-4.2988866224344106E-2</v>
      </c>
      <c r="H134" s="8">
        <v>41275</v>
      </c>
      <c r="I134" s="19">
        <v>228.94300000000001</v>
      </c>
      <c r="J134" s="27">
        <v>228.94300000000001</v>
      </c>
      <c r="K134" s="8">
        <v>41275</v>
      </c>
      <c r="L134" s="30">
        <f>XIRR(J134:J135,K134:K135,)</f>
        <v>-0.13535513915121553</v>
      </c>
      <c r="M134" s="31">
        <f>IRR(J134:J135)</f>
        <v>-4.4788440790939313E-2</v>
      </c>
      <c r="N134" s="31">
        <f>(I135-I134)/I134</f>
        <v>-4.4788440790939313E-2</v>
      </c>
      <c r="P134" s="50">
        <f>E134-L134</f>
        <v>5.1807403564452792E-3</v>
      </c>
      <c r="Q134" s="20">
        <f>F134-M134</f>
        <v>1.7995745665952204E-3</v>
      </c>
      <c r="S134" s="13">
        <f>(1+Q134)^(365/(K135-K134))-1</f>
        <v>5.7228734682952531E-3</v>
      </c>
    </row>
    <row r="135" spans="1:19">
      <c r="A135" s="15">
        <v>41390</v>
      </c>
      <c r="B135" s="19">
        <v>219.101</v>
      </c>
      <c r="C135" s="26">
        <v>-219.101</v>
      </c>
      <c r="D135" s="15">
        <v>41390</v>
      </c>
      <c r="E135" s="15"/>
      <c r="F135" s="15"/>
      <c r="G135" s="15"/>
      <c r="H135" s="15">
        <v>41390</v>
      </c>
      <c r="I135" s="19">
        <v>218.68899999999999</v>
      </c>
      <c r="J135" s="27">
        <v>-218.68899999999999</v>
      </c>
      <c r="K135" s="15">
        <v>41390</v>
      </c>
      <c r="P135" s="50"/>
    </row>
    <row r="136" spans="1:19">
      <c r="A136" s="8">
        <v>41275</v>
      </c>
      <c r="B136" s="7">
        <v>228.94300000000001</v>
      </c>
      <c r="C136" s="26">
        <v>228.94300000000001</v>
      </c>
      <c r="D136" s="8">
        <v>41275</v>
      </c>
      <c r="E136" s="29">
        <f>XIRR(C136:C137,D136:D137,)</f>
        <v>-0.1103653598576784</v>
      </c>
      <c r="F136" s="31">
        <f>IRR(C136:C137)</f>
        <v>-3.7100937788008347E-2</v>
      </c>
      <c r="G136" s="31">
        <f>(B137-B136)/B136</f>
        <v>-3.7100937788008367E-2</v>
      </c>
      <c r="H136" s="8">
        <v>41275</v>
      </c>
      <c r="I136" s="19">
        <v>228.94300000000001</v>
      </c>
      <c r="J136" s="27">
        <v>228.94300000000001</v>
      </c>
      <c r="K136" s="8">
        <v>41275</v>
      </c>
      <c r="L136" s="30">
        <f>XIRR(J136:J137,K136:K137,)</f>
        <v>-0.11564744748175146</v>
      </c>
      <c r="M136" s="31">
        <f>IRR(J136:J137)</f>
        <v>-3.8952927147805454E-2</v>
      </c>
      <c r="N136" s="31">
        <f>(I137-I136)/I136</f>
        <v>-3.8952927147805377E-2</v>
      </c>
      <c r="P136" s="50">
        <f>E136-L136</f>
        <v>5.2820876240730619E-3</v>
      </c>
      <c r="Q136" s="20">
        <f>F136-M136</f>
        <v>1.8519893597971071E-3</v>
      </c>
      <c r="S136" s="13">
        <f>(1+Q136)^(365/(K137-K136))-1</f>
        <v>5.7397224787834045E-3</v>
      </c>
    </row>
    <row r="137" spans="1:19">
      <c r="A137" s="15">
        <v>41393</v>
      </c>
      <c r="B137" s="19">
        <v>220.44900000000001</v>
      </c>
      <c r="C137" s="26">
        <v>-220.44900000000001</v>
      </c>
      <c r="D137" s="15">
        <v>41393</v>
      </c>
      <c r="E137" s="15"/>
      <c r="F137" s="15"/>
      <c r="G137" s="15"/>
      <c r="H137" s="15">
        <v>41393</v>
      </c>
      <c r="I137" s="19">
        <v>220.02500000000001</v>
      </c>
      <c r="J137" s="27">
        <v>-220.02500000000001</v>
      </c>
      <c r="K137" s="15">
        <v>41393</v>
      </c>
      <c r="P137" s="50"/>
    </row>
    <row r="138" spans="1:19">
      <c r="A138" s="8">
        <v>41275</v>
      </c>
      <c r="B138" s="7">
        <v>228.94300000000001</v>
      </c>
      <c r="C138" s="26">
        <v>228.94300000000001</v>
      </c>
      <c r="D138" s="8">
        <v>41275</v>
      </c>
      <c r="E138" s="29">
        <f>XIRR(C138:C139,D138:D139,)</f>
        <v>-9.542801082134246E-2</v>
      </c>
      <c r="F138" s="31">
        <f>IRR(C138:C139)</f>
        <v>-3.2169579327605544E-2</v>
      </c>
      <c r="G138" s="31">
        <f>(B139-B138)/B138</f>
        <v>-3.2169579327605599E-2</v>
      </c>
      <c r="H138" s="8">
        <v>41275</v>
      </c>
      <c r="I138" s="19">
        <v>228.94300000000001</v>
      </c>
      <c r="J138" s="27">
        <v>228.94300000000001</v>
      </c>
      <c r="K138" s="8">
        <v>41275</v>
      </c>
      <c r="L138" s="30">
        <f>XIRR(J138:J139,K138:K139,)</f>
        <v>-0.1008015412837267</v>
      </c>
      <c r="M138" s="31">
        <f>IRR(J138:J139)</f>
        <v>-3.4047776084003542E-2</v>
      </c>
      <c r="N138" s="31">
        <f>(I139-I138)/I138</f>
        <v>-3.4047776084003507E-2</v>
      </c>
      <c r="P138" s="50">
        <f>E138-L138</f>
        <v>5.3735304623842434E-3</v>
      </c>
      <c r="Q138" s="20">
        <f>F138-M138</f>
        <v>1.8781967563979984E-3</v>
      </c>
      <c r="S138" s="13">
        <f>(1+Q138)^(365/(K139-K138))-1</f>
        <v>5.7720467884954108E-3</v>
      </c>
    </row>
    <row r="139" spans="1:19">
      <c r="A139" s="15">
        <v>41394</v>
      </c>
      <c r="B139" s="19">
        <v>221.578</v>
      </c>
      <c r="C139" s="26">
        <v>-221.578</v>
      </c>
      <c r="D139" s="15">
        <v>41394</v>
      </c>
      <c r="E139" s="15"/>
      <c r="F139" s="15"/>
      <c r="G139" s="15"/>
      <c r="H139" s="15">
        <v>41394</v>
      </c>
      <c r="I139" s="19">
        <v>221.148</v>
      </c>
      <c r="J139" s="27">
        <v>-221.148</v>
      </c>
      <c r="K139" s="15">
        <v>41394</v>
      </c>
      <c r="P139" s="50"/>
    </row>
    <row r="140" spans="1:19">
      <c r="A140" s="8">
        <v>41275</v>
      </c>
      <c r="B140" s="7">
        <v>228.94300000000001</v>
      </c>
      <c r="C140" s="26">
        <v>228.94300000000001</v>
      </c>
      <c r="D140" s="8">
        <v>41275</v>
      </c>
      <c r="E140" s="29">
        <f>XIRR(C140:C141,D140:D141,)</f>
        <v>-6.4817556738853449E-2</v>
      </c>
      <c r="F140" s="31">
        <f>IRR(C140:C141)</f>
        <v>-2.1970534148578948E-2</v>
      </c>
      <c r="G140" s="31">
        <f>(B141-B140)/B140</f>
        <v>-2.1970534150421724E-2</v>
      </c>
      <c r="H140" s="8">
        <v>41275</v>
      </c>
      <c r="I140" s="19">
        <v>228.94300000000001</v>
      </c>
      <c r="J140" s="27">
        <v>228.94300000000001</v>
      </c>
      <c r="K140" s="8">
        <v>41275</v>
      </c>
      <c r="L140" s="30">
        <f>XIRR(J140:J141,K140:K141,)</f>
        <v>-7.0362541079521182E-2</v>
      </c>
      <c r="M140" s="31">
        <f>IRR(J140:J141)</f>
        <v>-2.3896777798277109E-2</v>
      </c>
      <c r="N140" s="31">
        <f>(I141-I140)/I140</f>
        <v>-2.3896777800587934E-2</v>
      </c>
      <c r="P140" s="50">
        <f>E140-L140</f>
        <v>5.5449843406677329E-3</v>
      </c>
      <c r="Q140" s="20">
        <f>F140-M140</f>
        <v>1.9262436496981609E-3</v>
      </c>
      <c r="S140" s="13">
        <f>(1+Q140)^(365/(K141-K140))-1</f>
        <v>5.8218621264294335E-3</v>
      </c>
    </row>
    <row r="141" spans="1:19">
      <c r="A141" s="15">
        <v>41396</v>
      </c>
      <c r="B141" s="19">
        <v>223.91300000000001</v>
      </c>
      <c r="C141" s="26">
        <v>-223.91300000000001</v>
      </c>
      <c r="D141" s="15">
        <v>41396</v>
      </c>
      <c r="E141" s="15"/>
      <c r="F141" s="15"/>
      <c r="G141" s="15"/>
      <c r="H141" s="15">
        <v>41396</v>
      </c>
      <c r="I141" s="19">
        <v>223.47200000000001</v>
      </c>
      <c r="J141" s="27">
        <v>-223.47200000000001</v>
      </c>
      <c r="K141" s="15">
        <v>41396</v>
      </c>
      <c r="P141" s="50"/>
    </row>
    <row r="142" spans="1:19">
      <c r="A142" s="8">
        <v>41275</v>
      </c>
      <c r="B142" s="7">
        <v>228.94300000000001</v>
      </c>
      <c r="C142" s="26">
        <v>228.94300000000001</v>
      </c>
      <c r="D142" s="8">
        <v>41275</v>
      </c>
      <c r="E142" s="29">
        <f>XIRR(C142:C143,D142:D143,)</f>
        <v>-9.7448593378067022E-2</v>
      </c>
      <c r="F142" s="31">
        <f>IRR(C142:C143)</f>
        <v>-3.3689608330457893E-2</v>
      </c>
      <c r="G142" s="31">
        <f>(B143-B142)/B142</f>
        <v>-3.3689608330457893E-2</v>
      </c>
      <c r="H142" s="8">
        <v>41275</v>
      </c>
      <c r="I142" s="19">
        <v>228.94300000000001</v>
      </c>
      <c r="J142" s="27">
        <v>228.94300000000001</v>
      </c>
      <c r="K142" s="8">
        <v>41275</v>
      </c>
      <c r="L142" s="30">
        <f>XIRR(J142:J143,K142:K143,)</f>
        <v>-0.10279630012810229</v>
      </c>
      <c r="M142" s="31">
        <f>IRR(J142:J143)</f>
        <v>-3.5607116181757201E-2</v>
      </c>
      <c r="N142" s="31">
        <f>(I143-I142)/I142</f>
        <v>-3.5607116181757097E-2</v>
      </c>
      <c r="P142" s="50">
        <f>E142-L142</f>
        <v>5.3477067500352637E-3</v>
      </c>
      <c r="Q142" s="20">
        <f>F142-M142</f>
        <v>1.9175078512993077E-3</v>
      </c>
      <c r="S142" s="13">
        <f>(1+Q142)^(365/(K143-K142))-1</f>
        <v>5.7477685088771491E-3</v>
      </c>
    </row>
    <row r="143" spans="1:19">
      <c r="A143" s="15">
        <v>41397</v>
      </c>
      <c r="B143" s="19">
        <v>221.23</v>
      </c>
      <c r="C143" s="26">
        <v>-221.23</v>
      </c>
      <c r="D143" s="15">
        <v>41397</v>
      </c>
      <c r="E143" s="15"/>
      <c r="F143" s="15"/>
      <c r="G143" s="15"/>
      <c r="H143" s="15">
        <v>41397</v>
      </c>
      <c r="I143" s="19">
        <v>220.791</v>
      </c>
      <c r="J143" s="27">
        <v>-220.791</v>
      </c>
      <c r="K143" s="15">
        <v>41397</v>
      </c>
      <c r="P143" s="50"/>
    </row>
    <row r="144" spans="1:19">
      <c r="A144" s="8">
        <v>41275</v>
      </c>
      <c r="B144" s="7">
        <v>228.94300000000001</v>
      </c>
      <c r="C144" s="26">
        <v>228.94300000000001</v>
      </c>
      <c r="D144" s="8">
        <v>41275</v>
      </c>
      <c r="E144" s="29">
        <f>XIRR(C144:C145,D144:D145,)</f>
        <v>-8.0952450633049025E-2</v>
      </c>
      <c r="F144" s="31">
        <f>IRR(C144:C145)</f>
        <v>-2.8496175900126985E-2</v>
      </c>
      <c r="G144" s="31">
        <f>(B145-B144)/B144</f>
        <v>-2.8496175904045989E-2</v>
      </c>
      <c r="H144" s="8">
        <v>41275</v>
      </c>
      <c r="I144" s="19">
        <v>228.94300000000001</v>
      </c>
      <c r="J144" s="27">
        <v>228.94300000000001</v>
      </c>
      <c r="K144" s="8">
        <v>41275</v>
      </c>
      <c r="L144" s="30">
        <f>XIRR(J144:J145,K144:K145,)</f>
        <v>-8.6383447051048279E-2</v>
      </c>
      <c r="M144" s="31">
        <f>IRR(J144:J145)</f>
        <v>-3.0466098548547042E-2</v>
      </c>
      <c r="N144" s="31">
        <f>(I145-I144)/I144</f>
        <v>-3.0466098548547114E-2</v>
      </c>
      <c r="P144" s="50">
        <f>E144-L144</f>
        <v>5.4309964179992537E-3</v>
      </c>
      <c r="Q144" s="20">
        <f>F144-M144</f>
        <v>1.9699226484200562E-3</v>
      </c>
      <c r="S144" s="13">
        <f>(1+Q144)^(365/(K145-K144))-1</f>
        <v>5.7630587892618657E-3</v>
      </c>
    </row>
    <row r="145" spans="1:19">
      <c r="A145" s="15">
        <v>41400</v>
      </c>
      <c r="B145" s="19">
        <v>222.41900000000001</v>
      </c>
      <c r="C145" s="26">
        <v>-222.41900000000001</v>
      </c>
      <c r="D145" s="15">
        <v>41400</v>
      </c>
      <c r="E145" s="15"/>
      <c r="F145" s="15"/>
      <c r="G145" s="15"/>
      <c r="H145" s="15">
        <v>41400</v>
      </c>
      <c r="I145" s="19">
        <v>221.96799999999999</v>
      </c>
      <c r="J145" s="27">
        <v>-221.96799999999999</v>
      </c>
      <c r="K145" s="15">
        <v>41400</v>
      </c>
      <c r="P145" s="50"/>
    </row>
    <row r="146" spans="1:19">
      <c r="A146" s="8">
        <v>41275</v>
      </c>
      <c r="B146" s="7">
        <v>228.94300000000001</v>
      </c>
      <c r="C146" s="26">
        <v>228.94300000000001</v>
      </c>
      <c r="D146" s="8">
        <v>41275</v>
      </c>
      <c r="E146" s="29">
        <f>XIRR(C146:C147,D146:D147,)</f>
        <v>-4.685516059398652E-2</v>
      </c>
      <c r="F146" s="31">
        <f>IRR(C146:C147)</f>
        <v>-1.655870675137695E-2</v>
      </c>
      <c r="G146" s="31">
        <f>(B147-B146)/B146</f>
        <v>-1.6558706752335842E-2</v>
      </c>
      <c r="H146" s="8">
        <v>41275</v>
      </c>
      <c r="I146" s="19">
        <v>228.94300000000001</v>
      </c>
      <c r="J146" s="27">
        <v>228.94300000000001</v>
      </c>
      <c r="K146" s="8">
        <v>41275</v>
      </c>
      <c r="L146" s="30">
        <f>XIRR(J146:J147,K146:K147,)</f>
        <v>-5.2477487921714791E-2</v>
      </c>
      <c r="M146" s="31">
        <f>IRR(J146:J147)</f>
        <v>-1.8581044188810882E-2</v>
      </c>
      <c r="N146" s="31">
        <f>(I147-I146)/I146</f>
        <v>-1.8581044190038649E-2</v>
      </c>
      <c r="P146" s="50">
        <f>E146-L146</f>
        <v>5.6223273277282715E-3</v>
      </c>
      <c r="Q146" s="20">
        <f>F146-M146</f>
        <v>2.0223374374339319E-3</v>
      </c>
      <c r="S146" s="13">
        <f>(1+Q146)^(365/(K147-K146))-1</f>
        <v>5.8232499937176385E-3</v>
      </c>
    </row>
    <row r="147" spans="1:19">
      <c r="A147" s="15">
        <v>41402</v>
      </c>
      <c r="B147" s="19">
        <v>225.15199999999999</v>
      </c>
      <c r="C147" s="26">
        <v>-225.15199999999999</v>
      </c>
      <c r="D147" s="15">
        <v>41402</v>
      </c>
      <c r="E147" s="15"/>
      <c r="F147" s="15"/>
      <c r="G147" s="15"/>
      <c r="H147" s="15">
        <v>41402</v>
      </c>
      <c r="I147" s="19">
        <v>224.68899999999999</v>
      </c>
      <c r="J147" s="27">
        <v>-224.68899999999999</v>
      </c>
      <c r="K147" s="15">
        <v>41402</v>
      </c>
      <c r="P147" s="50"/>
    </row>
    <row r="148" spans="1:19">
      <c r="A148" s="8">
        <v>41275</v>
      </c>
      <c r="B148" s="7">
        <v>228.94300000000001</v>
      </c>
      <c r="C148" s="26">
        <v>228.94300000000001</v>
      </c>
      <c r="D148" s="8">
        <v>41275</v>
      </c>
      <c r="E148" s="29">
        <f>XIRR(C148:C149,D148:D149,)</f>
        <v>-4.8537203669548029E-2</v>
      </c>
      <c r="F148" s="31">
        <f>IRR(C148:C149)</f>
        <v>-1.7296881755544519E-2</v>
      </c>
      <c r="G148" s="31">
        <f>(B149-B148)/B148</f>
        <v>-1.7296881756594471E-2</v>
      </c>
      <c r="H148" s="8">
        <v>41275</v>
      </c>
      <c r="I148" s="19">
        <v>228.94300000000001</v>
      </c>
      <c r="J148" s="27">
        <v>228.94300000000001</v>
      </c>
      <c r="K148" s="8">
        <v>41275</v>
      </c>
      <c r="L148" s="30">
        <f>XIRR(J148:J149,K148:K149,)</f>
        <v>-5.4158118367195127E-2</v>
      </c>
      <c r="M148" s="31">
        <f>IRR(J148:J149)</f>
        <v>-1.933669079068594E-2</v>
      </c>
      <c r="N148" s="31">
        <f>(I149-I148)/I148</f>
        <v>-1.9336690792031295E-2</v>
      </c>
      <c r="P148" s="50">
        <f>E148-L148</f>
        <v>5.6209146976470975E-3</v>
      </c>
      <c r="Q148" s="20">
        <f>F148-M148</f>
        <v>2.0398090351414211E-3</v>
      </c>
      <c r="S148" s="13">
        <f>(1+Q148)^(365/(K149-K148))-1</f>
        <v>5.8276335584501737E-3</v>
      </c>
    </row>
    <row r="149" spans="1:19">
      <c r="A149" s="15">
        <v>41403</v>
      </c>
      <c r="B149" s="19">
        <v>224.983</v>
      </c>
      <c r="C149" s="26">
        <v>-224.983</v>
      </c>
      <c r="D149" s="15">
        <v>41403</v>
      </c>
      <c r="E149" s="15"/>
      <c r="F149" s="15"/>
      <c r="G149" s="15"/>
      <c r="H149" s="15">
        <v>41403</v>
      </c>
      <c r="I149" s="19">
        <v>224.51599999999999</v>
      </c>
      <c r="J149" s="27">
        <v>-224.51599999999999</v>
      </c>
      <c r="K149" s="15">
        <v>41403</v>
      </c>
      <c r="P149" s="50"/>
    </row>
    <row r="150" spans="1:19">
      <c r="A150" s="8">
        <v>41275</v>
      </c>
      <c r="B150" s="7">
        <v>228.94300000000001</v>
      </c>
      <c r="C150" s="26">
        <v>228.94300000000001</v>
      </c>
      <c r="D150" s="8">
        <v>41275</v>
      </c>
      <c r="E150" s="29">
        <f>XIRR(C150:C151,D150:D151,)</f>
        <v>-2.7375891804695126E-2</v>
      </c>
      <c r="F150" s="31">
        <f>IRR(C150:C151)</f>
        <v>-9.7622552334295405E-3</v>
      </c>
      <c r="G150" s="31">
        <f>(B151-B150)/B150</f>
        <v>-9.762255233835556E-3</v>
      </c>
      <c r="H150" s="8">
        <v>41275</v>
      </c>
      <c r="I150" s="19">
        <v>228.94300000000001</v>
      </c>
      <c r="J150" s="27">
        <v>228.94300000000001</v>
      </c>
      <c r="K150" s="8">
        <v>41275</v>
      </c>
      <c r="L150" s="30">
        <f>XIRR(J150:J151,K150:K151,)</f>
        <v>-3.3118757605552662E-2</v>
      </c>
      <c r="M150" s="31">
        <f>IRR(J150:J151)</f>
        <v>-1.1832639564776556E-2</v>
      </c>
      <c r="N150" s="31">
        <f>(I151-I150)/I150</f>
        <v>-1.1832639565306662E-2</v>
      </c>
      <c r="P150" s="50">
        <f>E150-L150</f>
        <v>5.7428658008575363E-3</v>
      </c>
      <c r="Q150" s="20">
        <f>F150-M150</f>
        <v>2.0703843313470156E-3</v>
      </c>
      <c r="S150" s="13">
        <f>(1+Q150)^(365/(K151-K150))-1</f>
        <v>5.8691647793673862E-3</v>
      </c>
    </row>
    <row r="151" spans="1:19">
      <c r="A151" s="15">
        <v>41404</v>
      </c>
      <c r="B151" s="19">
        <v>226.708</v>
      </c>
      <c r="C151" s="26">
        <v>-226.708</v>
      </c>
      <c r="D151" s="15">
        <v>41404</v>
      </c>
      <c r="E151" s="15"/>
      <c r="F151" s="15"/>
      <c r="G151" s="15"/>
      <c r="H151" s="15">
        <v>41404</v>
      </c>
      <c r="I151" s="19">
        <v>226.23400000000001</v>
      </c>
      <c r="J151" s="27">
        <v>-226.23400000000001</v>
      </c>
      <c r="K151" s="15">
        <v>41404</v>
      </c>
      <c r="P151" s="50"/>
    </row>
    <row r="152" spans="1:19">
      <c r="A152" s="8">
        <v>41275</v>
      </c>
      <c r="B152" s="7">
        <v>228.94300000000001</v>
      </c>
      <c r="C152" s="26">
        <v>228.94300000000001</v>
      </c>
      <c r="D152" s="8">
        <v>41275</v>
      </c>
      <c r="E152" s="29">
        <f>XIRR(C152:C153,D152:D153,)</f>
        <v>-7.3105606436729448E-2</v>
      </c>
      <c r="F152" s="31">
        <f>IRR(C152:C153)</f>
        <v>-2.7080976484260444E-2</v>
      </c>
      <c r="G152" s="31">
        <f>(B153-B152)/B152</f>
        <v>-2.7080976487597424E-2</v>
      </c>
      <c r="H152" s="8">
        <v>41275</v>
      </c>
      <c r="I152" s="19">
        <v>228.94300000000001</v>
      </c>
      <c r="J152" s="27">
        <v>228.94300000000001</v>
      </c>
      <c r="K152" s="8">
        <v>41275</v>
      </c>
      <c r="L152" s="30">
        <f>XIRR(J152:J153,K152:K153,)</f>
        <v>-7.8560933470726013E-2</v>
      </c>
      <c r="M152" s="31">
        <f>IRR(J152:J153)</f>
        <v>-2.9155728714280457E-2</v>
      </c>
      <c r="N152" s="31">
        <f>(I153-I152)/I152</f>
        <v>-2.9155728718502034E-2</v>
      </c>
      <c r="P152" s="50">
        <f>E152-L152</f>
        <v>5.4553270339965654E-3</v>
      </c>
      <c r="Q152" s="20">
        <f>F152-M152</f>
        <v>2.0747522300200126E-3</v>
      </c>
      <c r="S152" s="13">
        <f>(1+Q152)^(365/(K153-K152))-1</f>
        <v>5.7475150085231075E-3</v>
      </c>
    </row>
    <row r="153" spans="1:19">
      <c r="A153" s="15">
        <v>41407</v>
      </c>
      <c r="B153" s="19">
        <v>222.74299999999999</v>
      </c>
      <c r="C153" s="26">
        <v>-222.74299999999999</v>
      </c>
      <c r="D153" s="15">
        <v>41407</v>
      </c>
      <c r="E153" s="15"/>
      <c r="F153" s="15"/>
      <c r="G153" s="15"/>
      <c r="H153" s="15">
        <v>41407</v>
      </c>
      <c r="I153" s="19">
        <v>222.268</v>
      </c>
      <c r="J153" s="27">
        <v>-222.268</v>
      </c>
      <c r="K153" s="15">
        <v>41407</v>
      </c>
      <c r="P153" s="50"/>
    </row>
    <row r="154" spans="1:19">
      <c r="A154" s="8">
        <v>41275</v>
      </c>
      <c r="B154" s="7">
        <v>228.94300000000001</v>
      </c>
      <c r="C154" s="26">
        <v>228.94300000000001</v>
      </c>
      <c r="D154" s="8">
        <v>41275</v>
      </c>
      <c r="E154" s="29">
        <f>XIRR(C154:C155,D154:D155,)</f>
        <v>-6.0494557023048415E-2</v>
      </c>
      <c r="F154" s="31">
        <f>IRR(C154:C155)</f>
        <v>-2.2481578382181951E-2</v>
      </c>
      <c r="G154" s="31">
        <f>(B155-B154)/B154</f>
        <v>-2.2481578384139368E-2</v>
      </c>
      <c r="H154" s="8">
        <v>41275</v>
      </c>
      <c r="I154" s="19">
        <v>228.94300000000001</v>
      </c>
      <c r="J154" s="27">
        <v>228.94300000000001</v>
      </c>
      <c r="K154" s="8">
        <v>41275</v>
      </c>
      <c r="L154" s="30">
        <f>XIRR(J154:J155,K154:K155,)</f>
        <v>-6.60257488489151E-2</v>
      </c>
      <c r="M154" s="31">
        <f>IRR(J154:J155)</f>
        <v>-2.4582538009141959E-2</v>
      </c>
      <c r="N154" s="31">
        <f>(I155-I154)/I154</f>
        <v>-2.4582538011644881E-2</v>
      </c>
      <c r="P154" s="50">
        <f>E154-L154</f>
        <v>5.5311918258666853E-3</v>
      </c>
      <c r="Q154" s="20">
        <f>F154-M154</f>
        <v>2.1009596269600077E-3</v>
      </c>
      <c r="S154" s="13">
        <f>(1+Q154)^(365/(K155-K154))-1</f>
        <v>5.7763622923459046E-3</v>
      </c>
    </row>
    <row r="155" spans="1:19">
      <c r="A155" s="15">
        <v>41408</v>
      </c>
      <c r="B155" s="19">
        <v>223.79599999999999</v>
      </c>
      <c r="C155" s="26">
        <v>-223.79599999999999</v>
      </c>
      <c r="D155" s="15">
        <v>41408</v>
      </c>
      <c r="E155" s="15"/>
      <c r="F155" s="15"/>
      <c r="G155" s="15"/>
      <c r="H155" s="15">
        <v>41408</v>
      </c>
      <c r="I155" s="19">
        <v>223.315</v>
      </c>
      <c r="J155" s="27">
        <v>-223.315</v>
      </c>
      <c r="K155" s="15">
        <v>41408</v>
      </c>
      <c r="P155" s="50"/>
    </row>
    <row r="156" spans="1:19">
      <c r="A156" s="8">
        <v>41275</v>
      </c>
      <c r="B156" s="7">
        <v>228.94300000000001</v>
      </c>
      <c r="C156" s="26">
        <v>228.94300000000001</v>
      </c>
      <c r="D156" s="8">
        <v>41275</v>
      </c>
      <c r="E156" s="29">
        <f>XIRR(C156:C157,D156:D157,)</f>
        <v>3.643210232257843E-2</v>
      </c>
      <c r="F156" s="31">
        <f>IRR(C156:C157)</f>
        <v>1.3422554959108855E-2</v>
      </c>
      <c r="G156" s="31">
        <f>(B157-B156)/B156</f>
        <v>1.3422554959094529E-2</v>
      </c>
      <c r="H156" s="8">
        <v>41275</v>
      </c>
      <c r="I156" s="19">
        <v>228.94300000000001</v>
      </c>
      <c r="J156" s="27">
        <v>228.94300000000001</v>
      </c>
      <c r="K156" s="8">
        <v>41275</v>
      </c>
      <c r="L156" s="30">
        <f>XIRR(J156:J157,K156:K157,)</f>
        <v>3.0341055989265443E-2</v>
      </c>
      <c r="M156" s="31">
        <f>IRR(J156:J157)</f>
        <v>1.1199294147472042E-2</v>
      </c>
      <c r="N156" s="31">
        <f>(I157-I156)/I156</f>
        <v>1.1199294147451518E-2</v>
      </c>
      <c r="P156" s="50">
        <f>E156-L156</f>
        <v>6.0910463333129876E-3</v>
      </c>
      <c r="Q156" s="20">
        <f>F156-M156</f>
        <v>2.2232608116368128E-3</v>
      </c>
      <c r="S156" s="13">
        <f>(1+Q156)^(365/(K157-K156))-1</f>
        <v>5.9780140047316355E-3</v>
      </c>
    </row>
    <row r="157" spans="1:19">
      <c r="A157" s="15">
        <v>41411</v>
      </c>
      <c r="B157" s="19">
        <v>232.01599999999999</v>
      </c>
      <c r="C157" s="26">
        <v>-232.01599999999999</v>
      </c>
      <c r="D157" s="15">
        <v>41411</v>
      </c>
      <c r="E157" s="15"/>
      <c r="F157" s="15"/>
      <c r="G157" s="15"/>
      <c r="H157" s="15">
        <v>41411</v>
      </c>
      <c r="I157" s="19">
        <v>231.50700000000001</v>
      </c>
      <c r="J157" s="27">
        <v>-231.50700000000001</v>
      </c>
      <c r="K157" s="15">
        <v>41411</v>
      </c>
      <c r="P157" s="50"/>
    </row>
    <row r="158" spans="1:19">
      <c r="A158" s="8">
        <v>41275</v>
      </c>
      <c r="B158" s="7">
        <v>228.94300000000001</v>
      </c>
      <c r="C158" s="26">
        <v>228.94300000000001</v>
      </c>
      <c r="D158" s="8">
        <v>41275</v>
      </c>
      <c r="E158" s="29">
        <f>XIRR(C158:C159,D158:D159,)</f>
        <v>1.7887559533119202E-2</v>
      </c>
      <c r="F158" s="31">
        <f>IRR(C158:C159)</f>
        <v>6.7746120213732237E-3</v>
      </c>
      <c r="G158" s="31">
        <f>(B159-B158)/B158</f>
        <v>6.7746120213327665E-3</v>
      </c>
      <c r="H158" s="8">
        <v>41275</v>
      </c>
      <c r="I158" s="19">
        <v>228.94300000000001</v>
      </c>
      <c r="J158" s="27">
        <v>228.94300000000001</v>
      </c>
      <c r="K158" s="8">
        <v>41275</v>
      </c>
      <c r="L158" s="30">
        <f>XIRR(J158:J159,K158:K159,)</f>
        <v>1.190321743488312E-2</v>
      </c>
      <c r="M158" s="31">
        <f>IRR(J158:J159)</f>
        <v>4.5164080142784113E-3</v>
      </c>
      <c r="N158" s="31">
        <f>(I159-I158)/I158</f>
        <v>4.5164080142218446E-3</v>
      </c>
      <c r="P158" s="50">
        <f>E158-L158</f>
        <v>5.9843420982360826E-3</v>
      </c>
      <c r="Q158" s="20">
        <f>F158-M158</f>
        <v>2.2582040070948124E-3</v>
      </c>
      <c r="S158" s="13">
        <f>(1+Q158)^(365/(K159-K158))-1</f>
        <v>5.9407073984283354E-3</v>
      </c>
    </row>
    <row r="159" spans="1:19">
      <c r="A159" s="15">
        <v>41414</v>
      </c>
      <c r="B159" s="19">
        <v>230.494</v>
      </c>
      <c r="C159" s="26">
        <v>-230.494</v>
      </c>
      <c r="D159" s="15">
        <v>41414</v>
      </c>
      <c r="E159" s="15"/>
      <c r="F159" s="15"/>
      <c r="G159" s="15"/>
      <c r="H159" s="15">
        <v>41414</v>
      </c>
      <c r="I159" s="19">
        <v>229.977</v>
      </c>
      <c r="J159" s="27">
        <v>-229.977</v>
      </c>
      <c r="K159" s="15">
        <v>41414</v>
      </c>
      <c r="P159" s="50"/>
    </row>
    <row r="160" spans="1:19">
      <c r="A160" s="8">
        <v>41275</v>
      </c>
      <c r="B160" s="7">
        <v>228.94300000000001</v>
      </c>
      <c r="C160" s="26">
        <v>228.94300000000001</v>
      </c>
      <c r="D160" s="8">
        <v>41275</v>
      </c>
      <c r="E160" s="29">
        <f>XIRR(C160:C161,D160:D161,)</f>
        <v>-2.1196797490119938E-2</v>
      </c>
      <c r="F160" s="31">
        <f>IRR(C160:C161)</f>
        <v>-8.2422262306504346E-3</v>
      </c>
      <c r="G160" s="31">
        <f>(B161-B160)/B160</f>
        <v>-8.2422262309832586E-3</v>
      </c>
      <c r="H160" s="8">
        <v>41275</v>
      </c>
      <c r="I160" s="19">
        <v>228.94300000000001</v>
      </c>
      <c r="J160" s="27">
        <v>228.94300000000001</v>
      </c>
      <c r="K160" s="8">
        <v>41275</v>
      </c>
      <c r="L160" s="30">
        <f>XIRR(J160:J161,K160:K161,)</f>
        <v>-2.6911237835884092E-2</v>
      </c>
      <c r="M160" s="31">
        <f>IRR(J160:J161)</f>
        <v>-1.0482958639914615E-2</v>
      </c>
      <c r="N160" s="31">
        <f>(I161-I160)/I160</f>
        <v>-1.0482958640360288E-2</v>
      </c>
      <c r="P160" s="50">
        <f>E160-L160</f>
        <v>5.7144403457641546E-3</v>
      </c>
      <c r="Q160" s="20">
        <f>F160-M160</f>
        <v>2.2407324092641803E-3</v>
      </c>
      <c r="S160" s="13">
        <f>(1+Q160)^(365/(K161-K160))-1</f>
        <v>5.8108061622237361E-3</v>
      </c>
    </row>
    <row r="161" spans="1:19">
      <c r="A161" s="15">
        <v>41416</v>
      </c>
      <c r="B161" s="19">
        <v>227.05600000000001</v>
      </c>
      <c r="C161" s="26">
        <v>-227.05600000000001</v>
      </c>
      <c r="D161" s="15">
        <v>41416</v>
      </c>
      <c r="E161" s="15"/>
      <c r="F161" s="15"/>
      <c r="G161" s="15"/>
      <c r="H161" s="15">
        <v>41416</v>
      </c>
      <c r="I161" s="19">
        <v>226.54300000000001</v>
      </c>
      <c r="J161" s="27">
        <v>-226.54300000000001</v>
      </c>
      <c r="K161" s="15">
        <v>41416</v>
      </c>
      <c r="P161" s="50"/>
    </row>
    <row r="162" spans="1:19">
      <c r="A162" s="8">
        <v>41275</v>
      </c>
      <c r="B162" s="7">
        <v>228.94300000000001</v>
      </c>
      <c r="C162" s="26">
        <v>228.94300000000001</v>
      </c>
      <c r="D162" s="8">
        <v>41275</v>
      </c>
      <c r="E162" s="29">
        <f>XIRR(C162:C163,D162:D163,)</f>
        <v>-8.9079210162162789E-2</v>
      </c>
      <c r="F162" s="31">
        <f>IRR(C162:C163)</f>
        <v>-3.5646427276658427E-2</v>
      </c>
      <c r="G162" s="31">
        <f>(B163-B162)/B162</f>
        <v>-3.5646427276658385E-2</v>
      </c>
      <c r="H162" s="8">
        <v>41275</v>
      </c>
      <c r="I162" s="19">
        <v>228.94300000000001</v>
      </c>
      <c r="J162" s="27">
        <v>228.94300000000001</v>
      </c>
      <c r="K162" s="8">
        <v>41275</v>
      </c>
      <c r="L162" s="30">
        <f>XIRR(J162:J163,K162:K163,)</f>
        <v>-9.4382986426353455E-2</v>
      </c>
      <c r="M162" s="31">
        <f>IRR(J162:J163)</f>
        <v>-3.7834744892833679E-2</v>
      </c>
      <c r="N162" s="31">
        <f>(I163-I162)/I162</f>
        <v>-3.7834744892833609E-2</v>
      </c>
      <c r="P162" s="50">
        <f>E162-L162</f>
        <v>5.3037762641906655E-3</v>
      </c>
      <c r="Q162" s="20">
        <f>F162-M162</f>
        <v>2.1883176161752518E-3</v>
      </c>
      <c r="S162" s="13">
        <f>(1+Q162)^(365/(K163-K162))-1</f>
        <v>5.6345701557298788E-3</v>
      </c>
    </row>
    <row r="163" spans="1:19">
      <c r="A163" s="15">
        <v>41417</v>
      </c>
      <c r="B163" s="19">
        <v>220.78200000000001</v>
      </c>
      <c r="C163" s="26">
        <v>-220.78200000000001</v>
      </c>
      <c r="D163" s="15">
        <v>41417</v>
      </c>
      <c r="E163" s="15"/>
      <c r="F163" s="15"/>
      <c r="G163" s="15"/>
      <c r="H163" s="15">
        <v>41417</v>
      </c>
      <c r="I163" s="19">
        <v>220.28100000000001</v>
      </c>
      <c r="J163" s="27">
        <v>-220.28100000000001</v>
      </c>
      <c r="K163" s="15">
        <v>41417</v>
      </c>
      <c r="P163" s="50"/>
    </row>
    <row r="164" spans="1:19">
      <c r="A164" s="8">
        <v>41275</v>
      </c>
      <c r="B164" s="7">
        <v>228.94300000000001</v>
      </c>
      <c r="C164" s="26">
        <v>228.94300000000001</v>
      </c>
      <c r="D164" s="8">
        <v>41275</v>
      </c>
      <c r="E164" s="29">
        <f>XIRR(C164:C165,D164:D165,)</f>
        <v>-7.6423206925392159E-2</v>
      </c>
      <c r="F164" s="31">
        <f>IRR(C164:C165)</f>
        <v>-3.0667021922487398E-2</v>
      </c>
      <c r="G164" s="31">
        <f>(B165-B164)/B164</f>
        <v>-3.0667021922487322E-2</v>
      </c>
      <c r="H164" s="8">
        <v>41275</v>
      </c>
      <c r="I164" s="19">
        <v>228.94300000000001</v>
      </c>
      <c r="J164" s="27">
        <v>228.94300000000001</v>
      </c>
      <c r="K164" s="8">
        <v>41275</v>
      </c>
      <c r="L164" s="30">
        <f>XIRR(J164:J165,K164:K165,)</f>
        <v>-8.180988729000091E-2</v>
      </c>
      <c r="M164" s="31">
        <f>IRR(J164:J165)</f>
        <v>-3.2885914834697015E-2</v>
      </c>
      <c r="N164" s="31">
        <f>(I165-I164)/I164</f>
        <v>-3.2885914834696953E-2</v>
      </c>
      <c r="P164" s="50">
        <f>E164-L164</f>
        <v>5.3866803646087508E-3</v>
      </c>
      <c r="Q164" s="20">
        <f>F164-M164</f>
        <v>2.218892912209617E-3</v>
      </c>
      <c r="S164" s="13">
        <f>(1+Q164)^(365/(K165-K164))-1</f>
        <v>5.6733665247645781E-3</v>
      </c>
    </row>
    <row r="165" spans="1:19">
      <c r="A165" s="15">
        <v>41418</v>
      </c>
      <c r="B165" s="19">
        <v>221.922</v>
      </c>
      <c r="C165" s="26">
        <v>-221.922</v>
      </c>
      <c r="D165" s="15">
        <v>41418</v>
      </c>
      <c r="E165" s="15"/>
      <c r="F165" s="15"/>
      <c r="G165" s="15"/>
      <c r="H165" s="15">
        <v>41418</v>
      </c>
      <c r="I165" s="19">
        <v>221.41399999999999</v>
      </c>
      <c r="J165" s="27">
        <v>-221.41399999999999</v>
      </c>
      <c r="K165" s="15">
        <v>41418</v>
      </c>
      <c r="P165" s="50"/>
    </row>
    <row r="166" spans="1:19">
      <c r="A166" s="8">
        <v>41275</v>
      </c>
      <c r="B166" s="7">
        <v>228.94300000000001</v>
      </c>
      <c r="C166" s="26">
        <v>228.94300000000001</v>
      </c>
      <c r="D166" s="8">
        <v>41275</v>
      </c>
      <c r="E166" s="29">
        <f>XIRR(C166:C167,D166:D167,)</f>
        <v>-5.0789347290992742E-2</v>
      </c>
      <c r="F166" s="31">
        <f>IRR(C166:C167)</f>
        <v>-2.0633956922203843E-2</v>
      </c>
      <c r="G166" s="31">
        <f>(B167-B166)/B166</f>
        <v>-2.0633956923775863E-2</v>
      </c>
      <c r="H166" s="8">
        <v>41275</v>
      </c>
      <c r="I166" s="19">
        <v>228.94300000000001</v>
      </c>
      <c r="J166" s="27">
        <v>228.94300000000001</v>
      </c>
      <c r="K166" s="8">
        <v>41275</v>
      </c>
      <c r="L166" s="30">
        <f>XIRR(J166:J167,K166:K167,)</f>
        <v>-5.6314846873283392E-2</v>
      </c>
      <c r="M166" s="31">
        <f>IRR(J166:J167)</f>
        <v>-2.291836832542701E-2</v>
      </c>
      <c r="N166" s="31">
        <f>(I167-I166)/I166</f>
        <v>-2.2918368327487688E-2</v>
      </c>
      <c r="P166" s="50">
        <f>E166-L166</f>
        <v>5.5254995822906494E-3</v>
      </c>
      <c r="Q166" s="20">
        <f>F166-M166</f>
        <v>2.2844114032231667E-3</v>
      </c>
      <c r="S166" s="13">
        <f>(1+Q166)^(365/(K167-K166))-1</f>
        <v>5.720816986381605E-3</v>
      </c>
    </row>
    <row r="167" spans="1:19">
      <c r="A167" s="15">
        <v>41421</v>
      </c>
      <c r="B167" s="19">
        <v>224.21899999999999</v>
      </c>
      <c r="C167" s="26">
        <v>-224.21899999999999</v>
      </c>
      <c r="D167" s="15">
        <v>41421</v>
      </c>
      <c r="E167" s="15"/>
      <c r="F167" s="15"/>
      <c r="G167" s="15"/>
      <c r="H167" s="15">
        <v>41421</v>
      </c>
      <c r="I167" s="19">
        <v>223.696</v>
      </c>
      <c r="J167" s="27">
        <v>-223.696</v>
      </c>
      <c r="K167" s="15">
        <v>41421</v>
      </c>
      <c r="P167" s="50"/>
    </row>
    <row r="168" spans="1:19">
      <c r="A168" s="8">
        <v>41275</v>
      </c>
      <c r="B168" s="7">
        <v>228.94300000000001</v>
      </c>
      <c r="C168" s="26">
        <v>228.94300000000001</v>
      </c>
      <c r="D168" s="8">
        <v>41275</v>
      </c>
      <c r="E168" s="29">
        <f>XIRR(C168:C169,D168:D169,)</f>
        <v>-4.9106737971305853E-2</v>
      </c>
      <c r="F168" s="31">
        <f>IRR(C168:C169)</f>
        <v>-2.0210270677233667E-2</v>
      </c>
      <c r="G168" s="31">
        <f>(B169-B168)/B168</f>
        <v>-2.0210270678727934E-2</v>
      </c>
      <c r="H168" s="8">
        <v>41275</v>
      </c>
      <c r="I168" s="19">
        <v>228.94300000000001</v>
      </c>
      <c r="J168" s="27">
        <v>228.94300000000001</v>
      </c>
      <c r="K168" s="8">
        <v>41275</v>
      </c>
      <c r="L168" s="30">
        <f>XIRR(J168:J169,K168:K169,)</f>
        <v>-5.4638019204139715E-2</v>
      </c>
      <c r="M168" s="31">
        <f>IRR(J168:J169)</f>
        <v>-2.2525257376506753E-2</v>
      </c>
      <c r="N168" s="31">
        <f>(I169-I168)/I168</f>
        <v>-2.2525257378474165E-2</v>
      </c>
      <c r="P168" s="50">
        <f>E168-L168</f>
        <v>5.5312812328338623E-3</v>
      </c>
      <c r="Q168" s="20">
        <f>F168-M168</f>
        <v>2.3149866992730854E-3</v>
      </c>
      <c r="S168" s="13">
        <f>(1+Q168)^(365/(K169-K168))-1</f>
        <v>5.7189506069597051E-3</v>
      </c>
    </row>
    <row r="169" spans="1:19">
      <c r="A169" s="15">
        <v>41423</v>
      </c>
      <c r="B169" s="19">
        <v>224.316</v>
      </c>
      <c r="C169" s="26">
        <v>-224.316</v>
      </c>
      <c r="D169" s="15">
        <v>41423</v>
      </c>
      <c r="E169" s="15"/>
      <c r="F169" s="15"/>
      <c r="G169" s="15"/>
      <c r="H169" s="15">
        <v>41423</v>
      </c>
      <c r="I169" s="19">
        <v>223.786</v>
      </c>
      <c r="J169" s="27">
        <v>-223.786</v>
      </c>
      <c r="K169" s="15">
        <v>41423</v>
      </c>
      <c r="P169" s="50"/>
    </row>
    <row r="170" spans="1:19">
      <c r="A170" s="8">
        <v>41275</v>
      </c>
      <c r="B170" s="7">
        <v>228.94300000000001</v>
      </c>
      <c r="C170" s="26">
        <v>228.94300000000001</v>
      </c>
      <c r="D170" s="8">
        <v>41275</v>
      </c>
      <c r="E170" s="29">
        <f>XIRR(C170:C171,D170:D171,)</f>
        <v>-4.5998981595039373E-2</v>
      </c>
      <c r="F170" s="31">
        <f>IRR(C170:C171)</f>
        <v>-1.9039673629256498E-2</v>
      </c>
      <c r="G170" s="31">
        <f>(B171-B170)/B170</f>
        <v>-1.9039673630554369E-2</v>
      </c>
      <c r="H170" s="8">
        <v>41275</v>
      </c>
      <c r="I170" s="19">
        <v>228.94300000000001</v>
      </c>
      <c r="J170" s="27">
        <v>228.94300000000001</v>
      </c>
      <c r="K170" s="8">
        <v>41275</v>
      </c>
      <c r="L170" s="30">
        <f>XIRR(J170:J171,K170:K171,)</f>
        <v>-5.1535752415657055E-2</v>
      </c>
      <c r="M170" s="31">
        <f>IRR(J170:J171)</f>
        <v>-2.1367764026885522E-2</v>
      </c>
      <c r="N170" s="31">
        <f>(I171-I170)/I170</f>
        <v>-2.1367764028601112E-2</v>
      </c>
      <c r="P170" s="50">
        <f>E170-L170</f>
        <v>5.5367708206176813E-3</v>
      </c>
      <c r="Q170" s="20">
        <f>F170-M170</f>
        <v>2.3280903976290249E-3</v>
      </c>
      <c r="S170" s="13">
        <f>(1+Q170)^(365/(K171-K170))-1</f>
        <v>5.712667330321608E-3</v>
      </c>
    </row>
    <row r="171" spans="1:19">
      <c r="A171" s="15">
        <v>41424</v>
      </c>
      <c r="B171" s="19">
        <v>224.584</v>
      </c>
      <c r="C171" s="26">
        <v>-224.584</v>
      </c>
      <c r="D171" s="15">
        <v>41424</v>
      </c>
      <c r="E171" s="15"/>
      <c r="F171" s="15"/>
      <c r="G171" s="15"/>
      <c r="H171" s="15">
        <v>41424</v>
      </c>
      <c r="I171" s="19">
        <v>224.05099999999999</v>
      </c>
      <c r="J171" s="27">
        <v>-224.05099999999999</v>
      </c>
      <c r="K171" s="15">
        <v>41424</v>
      </c>
      <c r="P171" s="50"/>
    </row>
    <row r="172" spans="1:19">
      <c r="A172" s="8">
        <v>41275</v>
      </c>
      <c r="B172" s="7">
        <v>228.94300000000001</v>
      </c>
      <c r="C172" s="26">
        <v>228.94300000000001</v>
      </c>
      <c r="D172" s="8">
        <v>41275</v>
      </c>
      <c r="E172" s="29">
        <f>XIRR(C172:C173,D172:D173,)</f>
        <v>-8.8414898514747625E-2</v>
      </c>
      <c r="F172" s="31">
        <f>IRR(C172:C173)</f>
        <v>-3.7328068558549546E-2</v>
      </c>
      <c r="G172" s="31">
        <f>(B173-B172)/B172</f>
        <v>-3.7328068558549594E-2</v>
      </c>
      <c r="H172" s="8">
        <v>41275</v>
      </c>
      <c r="I172" s="19">
        <v>228.94300000000001</v>
      </c>
      <c r="J172" s="27">
        <v>228.94300000000001</v>
      </c>
      <c r="K172" s="8">
        <v>41275</v>
      </c>
      <c r="L172" s="30">
        <f>XIRR(J172:J173,K172:K173,)</f>
        <v>-9.3709811568260193E-2</v>
      </c>
      <c r="M172" s="31">
        <f>IRR(J172:J173)</f>
        <v>-3.9629951559995352E-2</v>
      </c>
      <c r="N172" s="31">
        <f>(I173-I172)/I172</f>
        <v>-3.9629951559995311E-2</v>
      </c>
      <c r="P172" s="50">
        <f>E172-L172</f>
        <v>5.2949130535125677E-3</v>
      </c>
      <c r="Q172" s="20">
        <f>F172-M172</f>
        <v>2.3018830014458064E-3</v>
      </c>
      <c r="S172" s="13">
        <f>(1+Q172)^(365/(K173-K172))-1</f>
        <v>5.6104919918251728E-3</v>
      </c>
    </row>
    <row r="173" spans="1:19">
      <c r="A173" s="15">
        <v>41425</v>
      </c>
      <c r="B173" s="19">
        <v>220.39699999999999</v>
      </c>
      <c r="C173" s="26">
        <v>-220.39699999999999</v>
      </c>
      <c r="D173" s="15">
        <v>41425</v>
      </c>
      <c r="E173" s="15"/>
      <c r="F173" s="15"/>
      <c r="G173" s="15"/>
      <c r="H173" s="15">
        <v>41425</v>
      </c>
      <c r="I173" s="19">
        <v>219.87</v>
      </c>
      <c r="J173" s="27">
        <v>-219.87</v>
      </c>
      <c r="K173" s="15">
        <v>41425</v>
      </c>
      <c r="P173" s="50"/>
    </row>
    <row r="174" spans="1:19">
      <c r="A174" s="8">
        <v>41275</v>
      </c>
      <c r="B174" s="7">
        <v>228.94300000000001</v>
      </c>
      <c r="C174" s="26">
        <v>228.94300000000001</v>
      </c>
      <c r="D174" s="8">
        <v>41275</v>
      </c>
      <c r="E174" s="29">
        <f>XIRR(C174:C175,D174:D175,)</f>
        <v>-8.8695058226585383E-2</v>
      </c>
      <c r="F174" s="31">
        <f>IRR(C174:C175)</f>
        <v>-3.8184176847512359E-2</v>
      </c>
      <c r="G174" s="31">
        <f>(B175-B174)/B174</f>
        <v>-3.8184176847512345E-2</v>
      </c>
      <c r="H174" s="8">
        <v>41275</v>
      </c>
      <c r="I174" s="19">
        <v>228.94300000000001</v>
      </c>
      <c r="J174" s="27">
        <v>228.94300000000001</v>
      </c>
      <c r="K174" s="8">
        <v>41275</v>
      </c>
      <c r="L174" s="30">
        <f>XIRR(J174:J175,K174:K175,)</f>
        <v>-9.3987867236137404E-2</v>
      </c>
      <c r="M174" s="31">
        <f>IRR(J174:J175)</f>
        <v>-4.0529738843293008E-2</v>
      </c>
      <c r="N174" s="31">
        <f>(I175-I174)/I174</f>
        <v>-4.052973884329298E-2</v>
      </c>
      <c r="P174" s="50">
        <f>E174-L174</f>
        <v>5.2928090095520214E-3</v>
      </c>
      <c r="Q174" s="20">
        <f>F174-M174</f>
        <v>2.3455619957806484E-3</v>
      </c>
      <c r="S174" s="13">
        <f>(1+Q174)^(365/(K175-K174))-1</f>
        <v>5.6047175477469402E-3</v>
      </c>
    </row>
    <row r="175" spans="1:19">
      <c r="A175" s="15">
        <v>41428</v>
      </c>
      <c r="B175" s="19">
        <v>220.20099999999999</v>
      </c>
      <c r="C175" s="26">
        <v>-220.20099999999999</v>
      </c>
      <c r="D175" s="15">
        <v>41428</v>
      </c>
      <c r="E175" s="15"/>
      <c r="F175" s="15"/>
      <c r="G175" s="15"/>
      <c r="H175" s="15">
        <v>41428</v>
      </c>
      <c r="I175" s="19">
        <v>219.66399999999999</v>
      </c>
      <c r="J175" s="27">
        <v>-219.66399999999999</v>
      </c>
      <c r="K175" s="15">
        <v>41428</v>
      </c>
      <c r="P175" s="50"/>
    </row>
    <row r="176" spans="1:19">
      <c r="A176" s="8">
        <v>41275</v>
      </c>
      <c r="B176" s="7">
        <v>228.94300000000001</v>
      </c>
      <c r="C176" s="26">
        <v>228.94300000000001</v>
      </c>
      <c r="D176" s="8">
        <v>41275</v>
      </c>
      <c r="E176" s="29">
        <f>XIRR(C176:C177,D176:D177,)</f>
        <v>-9.1694214940071128E-2</v>
      </c>
      <c r="F176" s="31">
        <f>IRR(C176:C177)</f>
        <v>-3.9765356442433321E-2</v>
      </c>
      <c r="G176" s="31">
        <f>(B177-B176)/B176</f>
        <v>-3.9765356442433328E-2</v>
      </c>
      <c r="H176" s="8">
        <v>41275</v>
      </c>
      <c r="I176" s="19">
        <v>228.94300000000001</v>
      </c>
      <c r="J176" s="27">
        <v>228.94300000000001</v>
      </c>
      <c r="K176" s="8">
        <v>41275</v>
      </c>
      <c r="L176" s="30">
        <f>XIRR(J176:J177,K176:K177,)</f>
        <v>-9.696357846260073E-2</v>
      </c>
      <c r="M176" s="31">
        <f>IRR(J176:J177)</f>
        <v>-4.2119654237080868E-2</v>
      </c>
      <c r="N176" s="31">
        <f>(I177-I176)/I176</f>
        <v>-4.2119654237080847E-2</v>
      </c>
      <c r="P176" s="50">
        <f>E176-L176</f>
        <v>5.2693635225296021E-3</v>
      </c>
      <c r="Q176" s="20">
        <f>F176-M176</f>
        <v>2.3542977946475474E-3</v>
      </c>
      <c r="S176" s="13">
        <f>(1+Q176)^(365/(K177-K176))-1</f>
        <v>5.5889938112436699E-3</v>
      </c>
    </row>
    <row r="177" spans="1:19">
      <c r="A177" s="15">
        <v>41429</v>
      </c>
      <c r="B177" s="19">
        <v>219.839</v>
      </c>
      <c r="C177" s="26">
        <v>-219.839</v>
      </c>
      <c r="D177" s="15">
        <v>41429</v>
      </c>
      <c r="E177" s="15"/>
      <c r="F177" s="15"/>
      <c r="G177" s="15"/>
      <c r="H177" s="15">
        <v>41429</v>
      </c>
      <c r="I177" s="19">
        <v>219.3</v>
      </c>
      <c r="J177" s="27">
        <v>-219.3</v>
      </c>
      <c r="K177" s="15">
        <v>41429</v>
      </c>
      <c r="P177" s="50"/>
    </row>
    <row r="178" spans="1:19">
      <c r="A178" s="8">
        <v>41275</v>
      </c>
      <c r="B178" s="7">
        <v>228.94300000000001</v>
      </c>
      <c r="C178" s="26">
        <v>228.94300000000001</v>
      </c>
      <c r="D178" s="8">
        <v>41275</v>
      </c>
      <c r="E178" s="29">
        <f>XIRR(C178:C179,D178:D179,)</f>
        <v>-9.0857842564582833E-2</v>
      </c>
      <c r="F178" s="31">
        <f>IRR(C178:C179)</f>
        <v>-3.9643055258295867E-2</v>
      </c>
      <c r="G178" s="31">
        <f>(B179-B178)/B178</f>
        <v>-3.9643055258295826E-2</v>
      </c>
      <c r="H178" s="8">
        <v>41275</v>
      </c>
      <c r="I178" s="19">
        <v>228.94300000000001</v>
      </c>
      <c r="J178" s="27">
        <v>228.94300000000001</v>
      </c>
      <c r="K178" s="8">
        <v>41275</v>
      </c>
      <c r="L178" s="30">
        <f>XIRR(J178:J179,K178:K179,)</f>
        <v>-9.6126574277877797E-2</v>
      </c>
      <c r="M178" s="31">
        <f>IRR(J178:J179)</f>
        <v>-4.2010456751243805E-2</v>
      </c>
      <c r="N178" s="31">
        <f>(I179-I178)/I178</f>
        <v>-4.201045675124386E-2</v>
      </c>
      <c r="P178" s="50">
        <f>E178-L178</f>
        <v>5.2687317132949635E-3</v>
      </c>
      <c r="Q178" s="20">
        <f>F178-M178</f>
        <v>2.3674014929479376E-3</v>
      </c>
      <c r="S178" s="13">
        <f>(1+Q178)^(365/(K179-K178))-1</f>
        <v>5.5837916958125788E-3</v>
      </c>
    </row>
    <row r="179" spans="1:19">
      <c r="A179" s="15">
        <v>41430</v>
      </c>
      <c r="B179" s="19">
        <v>219.86699999999999</v>
      </c>
      <c r="C179" s="26">
        <v>-219.86699999999999</v>
      </c>
      <c r="D179" s="15">
        <v>41430</v>
      </c>
      <c r="E179" s="15"/>
      <c r="F179" s="15"/>
      <c r="G179" s="15"/>
      <c r="H179" s="15">
        <v>41430</v>
      </c>
      <c r="I179" s="19">
        <v>219.32499999999999</v>
      </c>
      <c r="J179" s="27">
        <v>-219.32499999999999</v>
      </c>
      <c r="K179" s="15">
        <v>41430</v>
      </c>
      <c r="P179" s="50"/>
    </row>
    <row r="180" spans="1:19">
      <c r="A180" s="8">
        <v>41275</v>
      </c>
      <c r="B180" s="7">
        <v>228.94300000000001</v>
      </c>
      <c r="C180" s="26">
        <v>228.94300000000001</v>
      </c>
      <c r="D180" s="8">
        <v>41275</v>
      </c>
      <c r="E180" s="29">
        <f>XIRR(C180:C181,D180:D181,)</f>
        <v>-8.7279310822486883E-2</v>
      </c>
      <c r="F180" s="31">
        <f>IRR(C180:C181)</f>
        <v>-3.8280270635048949E-2</v>
      </c>
      <c r="G180" s="31">
        <f>(B181-B180)/B180</f>
        <v>-3.8280270635048942E-2</v>
      </c>
      <c r="H180" s="8">
        <v>41275</v>
      </c>
      <c r="I180" s="19">
        <v>228.94300000000001</v>
      </c>
      <c r="J180" s="27">
        <v>228.94300000000001</v>
      </c>
      <c r="K180" s="8">
        <v>41275</v>
      </c>
      <c r="L180" s="30">
        <f>XIRR(J180:J181,K180:K181,)</f>
        <v>-9.2566207051277175E-2</v>
      </c>
      <c r="M180" s="31">
        <f>IRR(J180:J181)</f>
        <v>-4.0665143725730823E-2</v>
      </c>
      <c r="N180" s="31">
        <f>(I181-I180)/I180</f>
        <v>-4.0665143725730865E-2</v>
      </c>
      <c r="P180" s="50">
        <f>E180-L180</f>
        <v>5.2868962287902915E-3</v>
      </c>
      <c r="Q180" s="20">
        <f>F180-M180</f>
        <v>2.3848730906818744E-3</v>
      </c>
      <c r="S180" s="13">
        <f>(1+Q180)^(365/(K181-K180))-1</f>
        <v>5.588908299834161E-3</v>
      </c>
    </row>
    <row r="181" spans="1:19">
      <c r="A181" s="15">
        <v>41431</v>
      </c>
      <c r="B181" s="19">
        <v>220.179</v>
      </c>
      <c r="C181" s="26">
        <v>-220.179</v>
      </c>
      <c r="D181" s="15">
        <v>41431</v>
      </c>
      <c r="E181" s="15"/>
      <c r="F181" s="15"/>
      <c r="G181" s="15"/>
      <c r="H181" s="15">
        <v>41431</v>
      </c>
      <c r="I181" s="19">
        <v>219.63300000000001</v>
      </c>
      <c r="J181" s="27">
        <v>-219.63300000000001</v>
      </c>
      <c r="K181" s="15">
        <v>41431</v>
      </c>
      <c r="P181" s="50"/>
    </row>
    <row r="182" spans="1:19">
      <c r="A182" s="8">
        <v>41275</v>
      </c>
      <c r="B182" s="7">
        <v>228.94300000000001</v>
      </c>
      <c r="C182" s="26">
        <v>228.94300000000001</v>
      </c>
      <c r="D182" s="8">
        <v>41275</v>
      </c>
      <c r="E182" s="29">
        <f>XIRR(C182:C183,D182:D183,)</f>
        <v>-0.10276149176061153</v>
      </c>
      <c r="F182" s="31">
        <f>IRR(C182:C183)</f>
        <v>-4.5570294789532791E-2</v>
      </c>
      <c r="G182" s="31">
        <f>(B183-B182)/B182</f>
        <v>-4.5570294789532853E-2</v>
      </c>
      <c r="H182" s="8">
        <v>41275</v>
      </c>
      <c r="I182" s="19">
        <v>228.94300000000001</v>
      </c>
      <c r="J182" s="27">
        <v>228.94300000000001</v>
      </c>
      <c r="K182" s="8">
        <v>41275</v>
      </c>
      <c r="L182" s="30">
        <f>XIRR(J182:J183,K182:K183,)</f>
        <v>-0.10796508453786374</v>
      </c>
      <c r="M182" s="31">
        <f>IRR(J182:J183)</f>
        <v>-4.7955167880214741E-2</v>
      </c>
      <c r="N182" s="31">
        <f>(I183-I182)/I182</f>
        <v>-4.7955167880214783E-2</v>
      </c>
      <c r="P182" s="50">
        <f>E182-L182</f>
        <v>5.2035927772522139E-3</v>
      </c>
      <c r="Q182" s="20">
        <f>F182-M182</f>
        <v>2.3848730906819507E-3</v>
      </c>
      <c r="S182" s="13">
        <f>(1+Q182)^(365/(K183-K182))-1</f>
        <v>5.5532114988330328E-3</v>
      </c>
    </row>
    <row r="183" spans="1:19">
      <c r="A183" s="15">
        <v>41432</v>
      </c>
      <c r="B183" s="19">
        <v>218.51</v>
      </c>
      <c r="C183" s="26">
        <v>-218.51</v>
      </c>
      <c r="D183" s="15">
        <v>41432</v>
      </c>
      <c r="E183" s="15"/>
      <c r="F183" s="15"/>
      <c r="G183" s="15"/>
      <c r="H183" s="15">
        <v>41432</v>
      </c>
      <c r="I183" s="19">
        <v>217.964</v>
      </c>
      <c r="J183" s="27">
        <v>-217.964</v>
      </c>
      <c r="K183" s="15">
        <v>41432</v>
      </c>
      <c r="P183" s="50"/>
    </row>
    <row r="184" spans="1:19">
      <c r="A184" s="8">
        <v>41275</v>
      </c>
      <c r="B184" s="7">
        <v>228.94300000000001</v>
      </c>
      <c r="C184" s="26">
        <v>228.94300000000001</v>
      </c>
      <c r="D184" s="8">
        <v>41275</v>
      </c>
      <c r="E184" s="29">
        <f>XIRR(C184:C185,D184:D185,)</f>
        <v>-0.11265323720872403</v>
      </c>
      <c r="F184" s="31">
        <f>IRR(C184:C185)</f>
        <v>-5.1043272779687524E-2</v>
      </c>
      <c r="G184" s="31">
        <f>(B185-B184)/B184</f>
        <v>-5.1043272779687551E-2</v>
      </c>
      <c r="H184" s="8">
        <v>41275</v>
      </c>
      <c r="I184" s="19">
        <v>228.94300000000001</v>
      </c>
      <c r="J184" s="27">
        <v>228.94300000000001</v>
      </c>
      <c r="K184" s="8">
        <v>41275</v>
      </c>
      <c r="L184" s="30">
        <f>XIRR(J184:J185,K184:K185,)</f>
        <v>-0.11778804473578933</v>
      </c>
      <c r="M184" s="31">
        <f>IRR(J184:J185)</f>
        <v>-5.3454353266970331E-2</v>
      </c>
      <c r="N184" s="31">
        <f>(I185-I184)/I184</f>
        <v>-5.3454353266970379E-2</v>
      </c>
      <c r="P184" s="50">
        <f>E184-L184</f>
        <v>5.1348075270652993E-3</v>
      </c>
      <c r="Q184" s="20">
        <f>F184-M184</f>
        <v>2.4110804872828073E-3</v>
      </c>
      <c r="S184" s="13">
        <f>(1+Q184)^(365/(K185-K184))-1</f>
        <v>5.5087750009614744E-3</v>
      </c>
    </row>
    <row r="185" spans="1:19">
      <c r="A185" s="15">
        <v>41435</v>
      </c>
      <c r="B185" s="19">
        <v>217.25700000000001</v>
      </c>
      <c r="C185" s="26">
        <v>-217.25700000000001</v>
      </c>
      <c r="D185" s="15">
        <v>41435</v>
      </c>
      <c r="E185" s="15"/>
      <c r="F185" s="15"/>
      <c r="G185" s="15"/>
      <c r="H185" s="15">
        <v>41435</v>
      </c>
      <c r="I185" s="19">
        <v>216.70500000000001</v>
      </c>
      <c r="J185" s="27">
        <v>-216.70500000000001</v>
      </c>
      <c r="K185" s="15">
        <v>41435</v>
      </c>
      <c r="P185" s="50"/>
    </row>
    <row r="186" spans="1:19">
      <c r="A186" s="8">
        <v>41275</v>
      </c>
      <c r="B186" s="7">
        <v>228.94300000000001</v>
      </c>
      <c r="C186" s="26">
        <v>228.94300000000001</v>
      </c>
      <c r="D186" s="8">
        <v>41275</v>
      </c>
      <c r="E186" s="29">
        <f>XIRR(C186:C187,D186:D187,)</f>
        <v>-0.14448625706136226</v>
      </c>
      <c r="F186" s="31">
        <f>IRR(C186:C187)</f>
        <v>-6.6518740472519197E-2</v>
      </c>
      <c r="G186" s="31">
        <f>(B187-B186)/B186</f>
        <v>-6.6518740472519419E-2</v>
      </c>
      <c r="H186" s="8">
        <v>41275</v>
      </c>
      <c r="I186" s="19">
        <v>228.94300000000001</v>
      </c>
      <c r="J186" s="27">
        <v>228.94300000000001</v>
      </c>
      <c r="K186" s="8">
        <v>41275</v>
      </c>
      <c r="L186" s="30">
        <f>XIRR(J186:J187,K186:K187,)</f>
        <v>-0.1494243111461401</v>
      </c>
      <c r="M186" s="31">
        <f>IRR(J186:J187)</f>
        <v>-6.8899245663767594E-2</v>
      </c>
      <c r="N186" s="31">
        <f>(I187-I186)/I186</f>
        <v>-6.8899245663767844E-2</v>
      </c>
      <c r="P186" s="50">
        <f>E186-L186</f>
        <v>4.9380540847778487E-3</v>
      </c>
      <c r="Q186" s="20">
        <f>F186-M186</f>
        <v>2.3805051912483971E-3</v>
      </c>
      <c r="S186" s="13">
        <f>(1+Q186)^(365/(K187-K186))-1</f>
        <v>5.4049383667627016E-3</v>
      </c>
    </row>
    <row r="187" spans="1:19">
      <c r="A187" s="15">
        <v>41436</v>
      </c>
      <c r="B187" s="19">
        <v>213.714</v>
      </c>
      <c r="C187" s="26">
        <v>-213.714</v>
      </c>
      <c r="D187" s="15">
        <v>41436</v>
      </c>
      <c r="E187" s="15"/>
      <c r="F187" s="15"/>
      <c r="G187" s="15"/>
      <c r="H187" s="15">
        <v>41436</v>
      </c>
      <c r="I187" s="19">
        <v>213.16900000000001</v>
      </c>
      <c r="J187" s="27">
        <v>-213.16900000000001</v>
      </c>
      <c r="K187" s="15">
        <v>41436</v>
      </c>
      <c r="P187" s="50"/>
    </row>
    <row r="188" spans="1:19">
      <c r="A188" s="8">
        <v>41275</v>
      </c>
      <c r="B188" s="7">
        <v>228.94300000000001</v>
      </c>
      <c r="C188" s="26">
        <v>228.94300000000001</v>
      </c>
      <c r="D188" s="8">
        <v>41275</v>
      </c>
      <c r="E188" s="29">
        <f>XIRR(C188:C189,D188:D189,)</f>
        <v>-0.15373092629015447</v>
      </c>
      <c r="F188" s="31">
        <f>IRR(C188:C189)</f>
        <v>-7.1406419938587012E-2</v>
      </c>
      <c r="G188" s="31">
        <f>(B189-B188)/B188</f>
        <v>-7.1406419938587387E-2</v>
      </c>
      <c r="H188" s="8">
        <v>41275</v>
      </c>
      <c r="I188" s="19">
        <v>228.94300000000001</v>
      </c>
      <c r="J188" s="27">
        <v>228.94300000000001</v>
      </c>
      <c r="K188" s="8">
        <v>41275</v>
      </c>
      <c r="L188" s="30">
        <f>XIRR(J188:J189,K188:K189,)</f>
        <v>-0.15862000323832035</v>
      </c>
      <c r="M188" s="31">
        <f>IRR(J188:J189)</f>
        <v>-7.3791293029268762E-2</v>
      </c>
      <c r="N188" s="31">
        <f>(I189-I188)/I188</f>
        <v>-7.3791293029269317E-2</v>
      </c>
      <c r="P188" s="50">
        <f>E188-L188</f>
        <v>4.8890769481658714E-3</v>
      </c>
      <c r="Q188" s="20">
        <f>F188-M188</f>
        <v>2.3848730906817495E-3</v>
      </c>
      <c r="S188" s="13">
        <f>(1+Q188)^(365/(K189-K188))-1</f>
        <v>5.3813557505046905E-3</v>
      </c>
    </row>
    <row r="189" spans="1:19">
      <c r="A189" s="15">
        <v>41437</v>
      </c>
      <c r="B189" s="19">
        <v>212.595</v>
      </c>
      <c r="C189" s="26">
        <v>-212.595</v>
      </c>
      <c r="D189" s="15">
        <v>41437</v>
      </c>
      <c r="E189" s="15"/>
      <c r="F189" s="15"/>
      <c r="G189" s="15"/>
      <c r="H189" s="15">
        <v>41437</v>
      </c>
      <c r="I189" s="19">
        <v>212.04900000000001</v>
      </c>
      <c r="J189" s="27">
        <v>-212.04900000000001</v>
      </c>
      <c r="K189" s="15">
        <v>41437</v>
      </c>
      <c r="P189" s="50"/>
    </row>
    <row r="190" spans="1:19">
      <c r="A190" s="8">
        <v>41275</v>
      </c>
      <c r="B190" s="7">
        <v>228.94300000000001</v>
      </c>
      <c r="C190" s="26">
        <v>228.94300000000001</v>
      </c>
      <c r="D190" s="8">
        <v>41275</v>
      </c>
      <c r="E190" s="29">
        <f>XIRR(C190:C191,D190:D191,)</f>
        <v>-0.13690359853208064</v>
      </c>
      <c r="F190" s="31">
        <f>IRR(C190:C191)</f>
        <v>-6.4011566197699654E-2</v>
      </c>
      <c r="G190" s="31">
        <f>(B191-B190)/B190</f>
        <v>-6.4011566197699862E-2</v>
      </c>
      <c r="H190" s="8">
        <v>41275</v>
      </c>
      <c r="I190" s="19">
        <v>228.94300000000001</v>
      </c>
      <c r="J190" s="27">
        <v>228.94300000000001</v>
      </c>
      <c r="K190" s="8">
        <v>41275</v>
      </c>
      <c r="L190" s="30">
        <f>XIRR(J190:J191,K190:K191,)</f>
        <v>-0.14187976010143752</v>
      </c>
      <c r="M190" s="31">
        <f>IRR(J190:J191)</f>
        <v>-6.6440118282716565E-2</v>
      </c>
      <c r="N190" s="31">
        <f>(I191-I190)/I190</f>
        <v>-6.6440118282716717E-2</v>
      </c>
      <c r="P190" s="50">
        <f>E190-L190</f>
        <v>4.9761615693568739E-3</v>
      </c>
      <c r="Q190" s="20">
        <f>F190-M190</f>
        <v>2.4285520850169107E-3</v>
      </c>
      <c r="S190" s="13">
        <f>(1+Q190)^(365/(K191-K190))-1</f>
        <v>5.4130545711124078E-3</v>
      </c>
    </row>
    <row r="191" spans="1:19">
      <c r="A191" s="15">
        <v>41439</v>
      </c>
      <c r="B191" s="19">
        <v>214.28800000000001</v>
      </c>
      <c r="C191" s="26">
        <v>-214.28800000000001</v>
      </c>
      <c r="D191" s="15">
        <v>41439</v>
      </c>
      <c r="E191" s="15"/>
      <c r="F191" s="15"/>
      <c r="G191" s="15"/>
      <c r="H191" s="15">
        <v>41439</v>
      </c>
      <c r="I191" s="19">
        <v>213.732</v>
      </c>
      <c r="J191" s="27">
        <v>-213.732</v>
      </c>
      <c r="K191" s="15">
        <v>41439</v>
      </c>
      <c r="P191" s="50"/>
    </row>
    <row r="192" spans="1:19">
      <c r="A192" s="8">
        <v>41275</v>
      </c>
      <c r="B192" s="7">
        <v>228.94300000000001</v>
      </c>
      <c r="C192" s="26">
        <v>228.94300000000001</v>
      </c>
      <c r="D192" s="8">
        <v>41275</v>
      </c>
      <c r="E192" s="29">
        <f>XIRR(C192:C193,D192:D193,)</f>
        <v>-0.12282654754817487</v>
      </c>
      <c r="F192" s="31">
        <f>IRR(C192:C193)</f>
        <v>-5.819789205173348E-2</v>
      </c>
      <c r="G192" s="31">
        <f>(B193-B192)/B192</f>
        <v>-5.8197892051733452E-2</v>
      </c>
      <c r="H192" s="8">
        <v>41275</v>
      </c>
      <c r="I192" s="19">
        <v>228.94300000000001</v>
      </c>
      <c r="J192" s="27">
        <v>228.94300000000001</v>
      </c>
      <c r="K192" s="8">
        <v>41275</v>
      </c>
      <c r="L192" s="30">
        <f>XIRR(J192:J193,K192:K193,)</f>
        <v>-0.12787789143621917</v>
      </c>
      <c r="M192" s="31">
        <f>IRR(J192:J193)</f>
        <v>-6.0683226829385345E-2</v>
      </c>
      <c r="N192" s="31">
        <f>(I193-I192)/I192</f>
        <v>-6.0683226829385477E-2</v>
      </c>
      <c r="P192" s="50">
        <f>E192-L192</f>
        <v>5.0513438880442907E-3</v>
      </c>
      <c r="Q192" s="20">
        <f>F192-M192</f>
        <v>2.4853347776518653E-3</v>
      </c>
      <c r="S192" s="13">
        <f>(1+Q192)^(365/(K193-K192))-1</f>
        <v>5.4400235778111483E-3</v>
      </c>
    </row>
    <row r="193" spans="1:19">
      <c r="A193" s="15">
        <v>41442</v>
      </c>
      <c r="B193" s="19">
        <v>215.619</v>
      </c>
      <c r="C193" s="26">
        <v>-215.619</v>
      </c>
      <c r="D193" s="15">
        <v>41442</v>
      </c>
      <c r="E193" s="15"/>
      <c r="F193" s="15"/>
      <c r="G193" s="15"/>
      <c r="H193" s="15">
        <v>41442</v>
      </c>
      <c r="I193" s="19">
        <v>215.05</v>
      </c>
      <c r="J193" s="27">
        <v>-215.05</v>
      </c>
      <c r="K193" s="15">
        <v>41442</v>
      </c>
      <c r="P193" s="50"/>
    </row>
    <row r="194" spans="1:19">
      <c r="A194" s="8">
        <v>41275</v>
      </c>
      <c r="B194" s="7">
        <v>228.94300000000001</v>
      </c>
      <c r="C194" s="26">
        <v>228.94300000000001</v>
      </c>
      <c r="D194" s="8">
        <v>41275</v>
      </c>
      <c r="E194" s="29">
        <f>XIRR(C194:C195,D194:D195,)</f>
        <v>-0.13272196762263772</v>
      </c>
      <c r="F194" s="31">
        <f>IRR(C194:C195)</f>
        <v>-6.3439371371913397E-2</v>
      </c>
      <c r="G194" s="31">
        <f>(B195-B194)/B194</f>
        <v>-6.3439371371913536E-2</v>
      </c>
      <c r="H194" s="8">
        <v>41275</v>
      </c>
      <c r="I194" s="19">
        <v>228.94300000000001</v>
      </c>
      <c r="J194" s="27">
        <v>228.94300000000001</v>
      </c>
      <c r="K194" s="8">
        <v>41275</v>
      </c>
      <c r="L194" s="30">
        <f>XIRR(J194:J195,K194:K195,)</f>
        <v>-0.13769690878689289</v>
      </c>
      <c r="M194" s="31">
        <f>IRR(J194:J195)</f>
        <v>-6.5915970350698475E-2</v>
      </c>
      <c r="N194" s="31">
        <f>(I195-I194)/I194</f>
        <v>-6.5915970350698683E-2</v>
      </c>
      <c r="P194" s="50">
        <f>E194-L194</f>
        <v>4.9749411642551755E-3</v>
      </c>
      <c r="Q194" s="20">
        <f>F194-M194</f>
        <v>2.4765989787850773E-3</v>
      </c>
      <c r="S194" s="13">
        <f>(1+Q194)^(365/(K195-K194))-1</f>
        <v>5.3885203009484961E-3</v>
      </c>
    </row>
    <row r="195" spans="1:19">
      <c r="A195" s="15">
        <v>41443</v>
      </c>
      <c r="B195" s="19">
        <v>214.41900000000001</v>
      </c>
      <c r="C195" s="26">
        <v>-214.41900000000001</v>
      </c>
      <c r="D195" s="15">
        <v>41443</v>
      </c>
      <c r="E195" s="15"/>
      <c r="F195" s="15"/>
      <c r="G195" s="15"/>
      <c r="H195" s="15">
        <v>41443</v>
      </c>
      <c r="I195" s="19">
        <v>213.852</v>
      </c>
      <c r="J195" s="27">
        <v>-213.852</v>
      </c>
      <c r="K195" s="15">
        <v>41443</v>
      </c>
      <c r="P195" s="50"/>
    </row>
    <row r="196" spans="1:19">
      <c r="A196" s="8">
        <v>41275</v>
      </c>
      <c r="B196" s="7">
        <v>228.94300000000001</v>
      </c>
      <c r="C196" s="26">
        <v>228.94300000000001</v>
      </c>
      <c r="D196" s="8">
        <v>41275</v>
      </c>
      <c r="E196" s="29">
        <f>XIRR(C196:C197,D196:D197,)</f>
        <v>-0.12988244034349916</v>
      </c>
      <c r="F196" s="31">
        <f>IRR(C196:C197)</f>
        <v>-6.238670760844401E-2</v>
      </c>
      <c r="G196" s="31">
        <f>(B197-B196)/B196</f>
        <v>-6.2386707608444086E-2</v>
      </c>
      <c r="H196" s="8">
        <v>41275</v>
      </c>
      <c r="I196" s="19">
        <v>228.94300000000001</v>
      </c>
      <c r="J196" s="27">
        <v>228.94300000000001</v>
      </c>
      <c r="K196" s="8">
        <v>41275</v>
      </c>
      <c r="L196" s="30">
        <f>XIRR(J196:J197,K196:K197,)</f>
        <v>-0.1348735686391592</v>
      </c>
      <c r="M196" s="31">
        <f>IRR(J196:J197)</f>
        <v>-6.4880778184962976E-2</v>
      </c>
      <c r="N196" s="31">
        <f>(I197-I196)/I196</f>
        <v>-6.4880778184963128E-2</v>
      </c>
      <c r="P196" s="50">
        <f>E196-L196</f>
        <v>4.9911282956600356E-3</v>
      </c>
      <c r="Q196" s="20">
        <f>F196-M196</f>
        <v>2.4940705765189655E-3</v>
      </c>
      <c r="S196" s="13">
        <f>(1+Q196)^(365/(K197-K196))-1</f>
        <v>5.3943936252331959E-3</v>
      </c>
    </row>
    <row r="197" spans="1:19">
      <c r="A197" s="15">
        <v>41444</v>
      </c>
      <c r="B197" s="19">
        <v>214.66</v>
      </c>
      <c r="C197" s="26">
        <v>-214.66</v>
      </c>
      <c r="D197" s="15">
        <v>41444</v>
      </c>
      <c r="E197" s="15"/>
      <c r="F197" s="15"/>
      <c r="G197" s="15"/>
      <c r="H197" s="15">
        <v>41444</v>
      </c>
      <c r="I197" s="19">
        <v>214.089</v>
      </c>
      <c r="J197" s="27">
        <v>-214.089</v>
      </c>
      <c r="K197" s="15">
        <v>41444</v>
      </c>
      <c r="P197" s="50"/>
    </row>
    <row r="198" spans="1:19">
      <c r="A198" s="8">
        <v>41275</v>
      </c>
      <c r="B198" s="7">
        <v>228.94300000000001</v>
      </c>
      <c r="C198" s="26">
        <v>228.94300000000001</v>
      </c>
      <c r="D198" s="8">
        <v>41275</v>
      </c>
      <c r="E198" s="29">
        <f>XIRR(C198:C199,D198:D199,)</f>
        <v>-0.18577844575047497</v>
      </c>
      <c r="F198" s="31">
        <f>IRR(C198:C199)</f>
        <v>-9.1795774494081828E-2</v>
      </c>
      <c r="G198" s="31">
        <f>(B199-B198)/B198</f>
        <v>-9.1795774494088128E-2</v>
      </c>
      <c r="H198" s="8">
        <v>41275</v>
      </c>
      <c r="I198" s="19">
        <v>228.94300000000001</v>
      </c>
      <c r="J198" s="27">
        <v>228.94300000000001</v>
      </c>
      <c r="K198" s="8">
        <v>41275</v>
      </c>
      <c r="L198" s="30">
        <f>XIRR(J198:J199,K198:K199,)</f>
        <v>-0.19044371917843822</v>
      </c>
      <c r="M198" s="31">
        <f>IRR(J198:J199)</f>
        <v>-9.423743027739663E-2</v>
      </c>
      <c r="N198" s="31">
        <f>(I199-I198)/I198</f>
        <v>-9.423743027740536E-2</v>
      </c>
      <c r="P198" s="50">
        <f>E198-L198</f>
        <v>4.6652734279632457E-3</v>
      </c>
      <c r="Q198" s="20">
        <f>F198-M198</f>
        <v>2.4416557833148028E-3</v>
      </c>
      <c r="S198" s="13">
        <f>(1+Q198)^(365/(K199-K198))-1</f>
        <v>5.2189406037734809E-3</v>
      </c>
    </row>
    <row r="199" spans="1:19">
      <c r="A199" s="15">
        <v>41446</v>
      </c>
      <c r="B199" s="19">
        <v>207.92699999999999</v>
      </c>
      <c r="C199" s="26">
        <v>-207.92699999999999</v>
      </c>
      <c r="D199" s="15">
        <v>41446</v>
      </c>
      <c r="E199" s="15"/>
      <c r="F199" s="15"/>
      <c r="G199" s="15"/>
      <c r="H199" s="15">
        <v>41446</v>
      </c>
      <c r="I199" s="19">
        <v>207.36799999999999</v>
      </c>
      <c r="J199" s="27">
        <v>-207.36799999999999</v>
      </c>
      <c r="K199" s="15">
        <v>41446</v>
      </c>
      <c r="P199" s="50"/>
    </row>
    <row r="200" spans="1:19">
      <c r="A200" s="8">
        <v>41275</v>
      </c>
      <c r="B200" s="7">
        <v>228.94300000000001</v>
      </c>
      <c r="C200" s="26">
        <v>228.94300000000001</v>
      </c>
      <c r="D200" s="8">
        <v>41275</v>
      </c>
      <c r="E200" s="29">
        <f>XIRR(C200:C201,D200:D201,)</f>
        <v>-0.21496377661824229</v>
      </c>
      <c r="F200" s="31">
        <f>IRR(C200:C201)</f>
        <v>-0.10956002149000467</v>
      </c>
      <c r="G200" s="31">
        <f>(B201-B200)/B200</f>
        <v>-0.1095600214900652</v>
      </c>
      <c r="H200" s="8">
        <v>41275</v>
      </c>
      <c r="I200" s="19">
        <v>228.94300000000001</v>
      </c>
      <c r="J200" s="27">
        <v>228.94300000000001</v>
      </c>
      <c r="K200" s="8">
        <v>41275</v>
      </c>
      <c r="L200" s="30">
        <f>XIRR(J200:J201,K200:K201,)</f>
        <v>-0.21944686099886895</v>
      </c>
      <c r="M200" s="31">
        <f>IRR(J200:J201)</f>
        <v>-0.11200167727330101</v>
      </c>
      <c r="N200" s="31">
        <f>(I201-I200)/I200</f>
        <v>-0.11200167727338256</v>
      </c>
      <c r="P200" s="50">
        <f>E200-L200</f>
        <v>4.4830843806266674E-3</v>
      </c>
      <c r="Q200" s="20">
        <f>F200-M200</f>
        <v>2.4416557832963454E-3</v>
      </c>
      <c r="S200" s="13">
        <f>(1+Q200)^(365/(K201-K200))-1</f>
        <v>5.0993469037714512E-3</v>
      </c>
    </row>
    <row r="201" spans="1:19">
      <c r="A201" s="46">
        <v>41450</v>
      </c>
      <c r="B201" s="47">
        <v>203.86</v>
      </c>
      <c r="C201">
        <f>-B201</f>
        <v>-203.86</v>
      </c>
      <c r="D201" s="46">
        <v>41450</v>
      </c>
      <c r="E201" s="12"/>
      <c r="F201" s="12"/>
      <c r="G201" s="12"/>
      <c r="H201" s="46">
        <v>41450</v>
      </c>
      <c r="I201" s="48">
        <v>203.30099999999999</v>
      </c>
      <c r="J201" s="26">
        <f>-I201</f>
        <v>-203.30099999999999</v>
      </c>
      <c r="K201" s="49">
        <v>41450</v>
      </c>
      <c r="P201" s="50"/>
    </row>
    <row r="202" spans="1:19">
      <c r="A202" s="8">
        <v>41275</v>
      </c>
      <c r="B202" s="7">
        <v>228.94300000000001</v>
      </c>
      <c r="C202" s="26">
        <v>228.94300000000001</v>
      </c>
      <c r="D202" s="8">
        <v>41275</v>
      </c>
      <c r="E202" s="29">
        <f>XIRR(C202:C203,D202:D203,)</f>
        <v>-0.21700715050101288</v>
      </c>
      <c r="F202" s="31">
        <f>IRR(C202:C203)</f>
        <v>-0.11126787016848261</v>
      </c>
      <c r="G202" s="31">
        <f>(B203-B202)/B202</f>
        <v>-0.11126787016855731</v>
      </c>
      <c r="H202" s="8">
        <v>41275</v>
      </c>
      <c r="I202" s="19">
        <v>228.94300000000001</v>
      </c>
      <c r="J202" s="27">
        <v>228.94300000000001</v>
      </c>
      <c r="K202" s="8">
        <v>41275</v>
      </c>
      <c r="L202" s="30">
        <f>XIRR(J202:J203,K202:K203,)</f>
        <v>-0.22147768214344976</v>
      </c>
      <c r="M202" s="31">
        <f>IRR(J202:J203)</f>
        <v>-0.11371826175064116</v>
      </c>
      <c r="N202" s="31">
        <f>(I203-I202)/I202</f>
        <v>-0.11371826175074155</v>
      </c>
      <c r="P202" s="50">
        <f>E202-L202</f>
        <v>4.4705316424368813E-3</v>
      </c>
      <c r="Q202" s="20">
        <f>F202-M202</f>
        <v>2.4503915821585537E-3</v>
      </c>
      <c r="S202" s="13">
        <f>(1+Q202)^(365/(K203-K202))-1</f>
        <v>5.0884644610349472E-3</v>
      </c>
    </row>
    <row r="203" spans="1:19">
      <c r="A203" s="46">
        <v>41451</v>
      </c>
      <c r="B203" s="47">
        <v>203.46899999999999</v>
      </c>
      <c r="C203">
        <f t="shared" ref="C203:C253" si="0">-B203</f>
        <v>-203.46899999999999</v>
      </c>
      <c r="D203" s="46">
        <v>41451</v>
      </c>
      <c r="H203" s="46">
        <v>41451</v>
      </c>
      <c r="I203" s="48">
        <v>202.90799999999999</v>
      </c>
      <c r="J203" s="26">
        <f t="shared" ref="J203:J253" si="1">-I203</f>
        <v>-202.90799999999999</v>
      </c>
      <c r="K203" s="49">
        <v>41451</v>
      </c>
      <c r="P203" s="50"/>
    </row>
    <row r="204" spans="1:19">
      <c r="A204" s="8">
        <v>41275</v>
      </c>
      <c r="B204" s="7">
        <v>228.94300000000001</v>
      </c>
      <c r="C204" s="26">
        <v>228.94300000000001</v>
      </c>
      <c r="D204" s="8">
        <v>41275</v>
      </c>
      <c r="E204" s="29">
        <f>XIRR(C204:C205,D204:D205,)</f>
        <v>-0.19655595049262048</v>
      </c>
      <c r="F204" s="31">
        <f>IRR(C204:C205)</f>
        <v>-0.10068881774064033</v>
      </c>
      <c r="G204" s="31">
        <f>(B205-B204)/B204</f>
        <v>-0.10068881774066042</v>
      </c>
      <c r="H204" s="8">
        <v>41275</v>
      </c>
      <c r="I204" s="19">
        <v>228.94300000000001</v>
      </c>
      <c r="J204" s="27">
        <v>228.94300000000001</v>
      </c>
      <c r="K204" s="8">
        <v>41275</v>
      </c>
      <c r="L204" s="30">
        <f>XIRR(J204:J205,K204:K205,)</f>
        <v>-0.20113603696227078</v>
      </c>
      <c r="M204" s="31">
        <f>IRR(J204:J205)</f>
        <v>-0.1031785204177184</v>
      </c>
      <c r="N204" s="31">
        <f>(I205-I204)/I204</f>
        <v>-0.10317852041774596</v>
      </c>
      <c r="P204" s="50">
        <f>E204-L204</f>
        <v>4.5800864696503019E-3</v>
      </c>
      <c r="Q204" s="20">
        <f>F204-M204</f>
        <v>2.4897026770780706E-3</v>
      </c>
      <c r="S204" s="13">
        <f>(1+Q204)^(365/(K205-K204))-1</f>
        <v>5.1409214161766137E-3</v>
      </c>
    </row>
    <row r="205" spans="1:19">
      <c r="A205" s="46">
        <v>41452</v>
      </c>
      <c r="B205" s="47">
        <v>205.89099999999999</v>
      </c>
      <c r="C205">
        <f t="shared" si="0"/>
        <v>-205.89099999999999</v>
      </c>
      <c r="D205" s="46">
        <v>41452</v>
      </c>
      <c r="H205" s="46">
        <v>41452</v>
      </c>
      <c r="I205" s="48">
        <v>205.321</v>
      </c>
      <c r="J205" s="26">
        <f t="shared" si="1"/>
        <v>-205.321</v>
      </c>
      <c r="K205" s="49">
        <v>41452</v>
      </c>
      <c r="P205" s="50"/>
    </row>
    <row r="206" spans="1:19">
      <c r="A206" s="8">
        <v>41275</v>
      </c>
      <c r="B206" s="7">
        <v>228.94300000000001</v>
      </c>
      <c r="C206" s="26">
        <v>228.94300000000001</v>
      </c>
      <c r="D206" s="8">
        <v>41275</v>
      </c>
      <c r="E206" s="29">
        <f>XIRR(C206:C207,D206:D207,)</f>
        <v>-0.15137867592275142</v>
      </c>
      <c r="F206" s="31">
        <f>IRR(C206:C207)</f>
        <v>-7.6927444822509711E-2</v>
      </c>
      <c r="G206" s="31">
        <f>(B207-B206)/B206</f>
        <v>-7.6927444822510502E-2</v>
      </c>
      <c r="H206" s="8">
        <v>41275</v>
      </c>
      <c r="I206" s="19">
        <v>228.94300000000001</v>
      </c>
      <c r="J206" s="27">
        <v>228.94300000000001</v>
      </c>
      <c r="K206" s="8">
        <v>41275</v>
      </c>
      <c r="L206" s="30">
        <f>XIRR(J206:J207,K206:K207,)</f>
        <v>-0.15622154511511324</v>
      </c>
      <c r="M206" s="31">
        <f>IRR(J206:J207)</f>
        <v>-7.9500137588831024E-2</v>
      </c>
      <c r="N206" s="31">
        <f>(I207-I206)/I206</f>
        <v>-7.9500137588832245E-2</v>
      </c>
      <c r="P206" s="50">
        <f>E206-L206</f>
        <v>4.8428691923618206E-3</v>
      </c>
      <c r="Q206" s="20">
        <f>F206-M206</f>
        <v>2.5726927663213134E-3</v>
      </c>
      <c r="S206" s="13">
        <f>(1+Q206)^(365/(K207-K206))-1</f>
        <v>5.2825950050776616E-3</v>
      </c>
    </row>
    <row r="207" spans="1:19">
      <c r="A207" s="46">
        <v>41453</v>
      </c>
      <c r="B207" s="47">
        <v>211.33099999999999</v>
      </c>
      <c r="C207">
        <f t="shared" si="0"/>
        <v>-211.33099999999999</v>
      </c>
      <c r="D207" s="46">
        <v>41453</v>
      </c>
      <c r="H207" s="46">
        <v>41453</v>
      </c>
      <c r="I207" s="48">
        <v>210.74199999999999</v>
      </c>
      <c r="J207" s="26">
        <f t="shared" si="1"/>
        <v>-210.74199999999999</v>
      </c>
      <c r="K207" s="49">
        <v>41453</v>
      </c>
      <c r="P207" s="50"/>
    </row>
    <row r="208" spans="1:19">
      <c r="A208" s="8">
        <v>41275</v>
      </c>
      <c r="B208" s="7">
        <v>228.94300000000001</v>
      </c>
      <c r="C208" s="26">
        <v>228.94300000000001</v>
      </c>
      <c r="D208" s="8">
        <v>41275</v>
      </c>
      <c r="E208" s="29">
        <f>XIRR(C208:C209,D208:D209,)</f>
        <v>-0.12322135530412198</v>
      </c>
      <c r="F208" s="31">
        <f>IRR(C208:C209)</f>
        <v>-6.3129250512136095E-2</v>
      </c>
      <c r="G208" s="31">
        <f>(B209-B208)/B208</f>
        <v>-6.312925051213622E-2</v>
      </c>
      <c r="H208" s="8">
        <v>41275</v>
      </c>
      <c r="I208" s="19">
        <v>228.94300000000001</v>
      </c>
      <c r="J208" s="27">
        <v>228.94300000000001</v>
      </c>
      <c r="K208" s="8">
        <v>41275</v>
      </c>
      <c r="L208" s="30">
        <f>XIRR(J208:J209,K208:K209,)</f>
        <v>-0.12822601534426212</v>
      </c>
      <c r="M208" s="31">
        <f>IRR(J208:J209)</f>
        <v>-6.5784933367693962E-2</v>
      </c>
      <c r="N208" s="31">
        <f>(I209-I208)/I208</f>
        <v>-6.5784933367694171E-2</v>
      </c>
      <c r="P208" s="50">
        <f>E208-L208</f>
        <v>5.0046600401401353E-3</v>
      </c>
      <c r="Q208" s="20">
        <f>F208-M208</f>
        <v>2.6556828555578671E-3</v>
      </c>
      <c r="S208" s="13">
        <f>(1+Q208)^(365/(K209-K208))-1</f>
        <v>5.3626116223550735E-3</v>
      </c>
    </row>
    <row r="209" spans="1:19">
      <c r="A209" s="46">
        <v>41456</v>
      </c>
      <c r="B209" s="47">
        <v>214.49</v>
      </c>
      <c r="C209">
        <f t="shared" si="0"/>
        <v>-214.49</v>
      </c>
      <c r="D209" s="46">
        <v>41456</v>
      </c>
      <c r="H209" s="46">
        <v>41456</v>
      </c>
      <c r="I209" s="48">
        <v>213.88200000000001</v>
      </c>
      <c r="J209" s="26">
        <f t="shared" si="1"/>
        <v>-213.88200000000001</v>
      </c>
      <c r="K209" s="49">
        <v>41456</v>
      </c>
      <c r="P209" s="50"/>
    </row>
    <row r="210" spans="1:19">
      <c r="A210" s="8">
        <v>41275</v>
      </c>
      <c r="B210" s="7">
        <v>228.94300000000001</v>
      </c>
      <c r="C210" s="26">
        <v>228.94300000000001</v>
      </c>
      <c r="D210" s="8">
        <v>41275</v>
      </c>
      <c r="E210" s="29">
        <f>XIRR(C210:C211,D210:D211,)</f>
        <v>-0.13296736292541025</v>
      </c>
      <c r="F210" s="31">
        <f>IRR(C210:C211)</f>
        <v>-6.8672114893226471E-2</v>
      </c>
      <c r="G210" s="31">
        <f>(B211-B210)/B210</f>
        <v>-6.8672114893226735E-2</v>
      </c>
      <c r="H210" s="8">
        <v>41275</v>
      </c>
      <c r="I210" s="19">
        <v>228.94300000000001</v>
      </c>
      <c r="J210" s="27">
        <v>228.94300000000001</v>
      </c>
      <c r="K210" s="8">
        <v>41275</v>
      </c>
      <c r="L210" s="30">
        <f>XIRR(J210:J211,K210:K211,)</f>
        <v>-0.13791852630674836</v>
      </c>
      <c r="M210" s="31">
        <f>IRR(J210:J211)</f>
        <v>-7.1327797748784352E-2</v>
      </c>
      <c r="N210" s="31">
        <f>(I211-I210)/I210</f>
        <v>-7.1327797748784685E-2</v>
      </c>
      <c r="P210" s="50">
        <f>E210-L210</f>
        <v>4.9511633813381084E-3</v>
      </c>
      <c r="Q210" s="20">
        <f>F210-M210</f>
        <v>2.655682855557881E-3</v>
      </c>
      <c r="S210" s="13">
        <f>(1+Q210)^(365/(K211-K210))-1</f>
        <v>5.3330682938568241E-3</v>
      </c>
    </row>
    <row r="211" spans="1:19">
      <c r="A211" s="46">
        <v>41457</v>
      </c>
      <c r="B211" s="47">
        <v>213.221</v>
      </c>
      <c r="C211">
        <f t="shared" si="0"/>
        <v>-213.221</v>
      </c>
      <c r="D211" s="46">
        <v>41457</v>
      </c>
      <c r="H211" s="46">
        <v>41457</v>
      </c>
      <c r="I211" s="48">
        <v>212.613</v>
      </c>
      <c r="J211" s="26">
        <f t="shared" si="1"/>
        <v>-212.613</v>
      </c>
      <c r="K211" s="49">
        <v>41457</v>
      </c>
      <c r="M211" s="10"/>
      <c r="N211" s="10"/>
      <c r="P211" s="50"/>
    </row>
    <row r="212" spans="1:19">
      <c r="A212" s="8">
        <v>41275</v>
      </c>
      <c r="B212" s="7">
        <v>228.94300000000001</v>
      </c>
      <c r="C212" s="26">
        <v>228.94300000000001</v>
      </c>
      <c r="D212" s="8">
        <v>41275</v>
      </c>
      <c r="E212" s="29">
        <f>XIRR(C212:C213,D212:D213,)</f>
        <v>-0.16860030852258209</v>
      </c>
      <c r="F212" s="31">
        <f>IRR(C212:C213)</f>
        <v>-8.8419388232001364E-2</v>
      </c>
      <c r="G212" s="31">
        <f>(B213-B212)/B212</f>
        <v>-8.8419388232005444E-2</v>
      </c>
      <c r="H212" s="8">
        <v>41275</v>
      </c>
      <c r="I212" s="19">
        <v>228.94300000000001</v>
      </c>
      <c r="J212" s="27">
        <v>228.94300000000001</v>
      </c>
      <c r="K212" s="8">
        <v>41275</v>
      </c>
      <c r="L212" s="30">
        <f>XIRR(J212:J213,K212:K213,)</f>
        <v>-0.17334503903985021</v>
      </c>
      <c r="M212" s="31">
        <f>IRR(J212:J213)</f>
        <v>-9.1031392093222724E-2</v>
      </c>
      <c r="N212" s="31">
        <f>(I213-I212)/I212</f>
        <v>-9.1031392093228483E-2</v>
      </c>
      <c r="P212" s="50">
        <f>E212-L212</f>
        <v>4.7447305172681198E-3</v>
      </c>
      <c r="Q212" s="20">
        <f>F212-M212</f>
        <v>2.6120038612213597E-3</v>
      </c>
      <c r="S212" s="13">
        <f>(1+Q212)^(365/(K213-K212))-1</f>
        <v>5.216501188502809E-3</v>
      </c>
    </row>
    <row r="213" spans="1:19">
      <c r="A213" s="46">
        <v>41458</v>
      </c>
      <c r="B213" s="47">
        <v>208.7</v>
      </c>
      <c r="C213">
        <f t="shared" si="0"/>
        <v>-208.7</v>
      </c>
      <c r="D213" s="46">
        <v>41458</v>
      </c>
      <c r="H213" s="46">
        <v>41458</v>
      </c>
      <c r="I213" s="48">
        <v>208.102</v>
      </c>
      <c r="J213" s="26">
        <f t="shared" si="1"/>
        <v>-208.102</v>
      </c>
      <c r="K213" s="49">
        <v>41458</v>
      </c>
      <c r="M213" s="17"/>
      <c r="N213" s="17"/>
      <c r="P213" s="50"/>
    </row>
    <row r="214" spans="1:19">
      <c r="A214" s="8">
        <v>41275</v>
      </c>
      <c r="B214" s="7">
        <v>228.94300000000001</v>
      </c>
      <c r="C214" s="26">
        <v>228.94300000000001</v>
      </c>
      <c r="D214" s="8">
        <v>41275</v>
      </c>
      <c r="E214" s="29">
        <f>XIRR(C214:C215,D214:D215,)</f>
        <v>-0.15122331567108632</v>
      </c>
      <c r="F214" s="31">
        <f>IRR(C214:C215)</f>
        <v>-7.9329789510925147E-2</v>
      </c>
      <c r="G214" s="31">
        <f>(B215-B214)/B214</f>
        <v>-7.9329789510926327E-2</v>
      </c>
      <c r="H214" s="8">
        <v>41275</v>
      </c>
      <c r="I214" s="19">
        <v>228.94300000000001</v>
      </c>
      <c r="J214" s="27">
        <v>228.94300000000001</v>
      </c>
      <c r="K214" s="8">
        <v>41275</v>
      </c>
      <c r="L214" s="30">
        <f>XIRR(J214:J215,K214:K215,)</f>
        <v>-0.1560810845345259</v>
      </c>
      <c r="M214" s="31">
        <f>IRR(J214:J215)</f>
        <v>-8.1989840265916089E-2</v>
      </c>
      <c r="N214" s="31">
        <f>(I215-I214)/I214</f>
        <v>-8.1989840265917782E-2</v>
      </c>
      <c r="P214" s="50">
        <f>E214-L214</f>
        <v>4.8577688634395821E-3</v>
      </c>
      <c r="Q214" s="20">
        <f>F214-M214</f>
        <v>2.6600507549909419E-3</v>
      </c>
      <c r="S214" s="13">
        <f>(1+Q214)^(365/(K215-K214))-1</f>
        <v>5.2836347768443481E-3</v>
      </c>
    </row>
    <row r="215" spans="1:19">
      <c r="A215" s="46">
        <v>41459</v>
      </c>
      <c r="B215" s="47">
        <v>210.78100000000001</v>
      </c>
      <c r="C215">
        <f t="shared" si="0"/>
        <v>-210.78100000000001</v>
      </c>
      <c r="D215" s="46">
        <v>41459</v>
      </c>
      <c r="H215" s="46">
        <v>41459</v>
      </c>
      <c r="I215" s="48">
        <v>210.172</v>
      </c>
      <c r="J215" s="26">
        <f t="shared" si="1"/>
        <v>-210.172</v>
      </c>
      <c r="K215" s="49">
        <v>41459</v>
      </c>
      <c r="M215" s="17"/>
      <c r="N215" s="17"/>
      <c r="P215" s="50"/>
    </row>
    <row r="216" spans="1:19">
      <c r="A216" s="8">
        <v>41275</v>
      </c>
      <c r="B216" s="7">
        <v>228.94300000000001</v>
      </c>
      <c r="C216" s="26">
        <v>228.94300000000001</v>
      </c>
      <c r="D216" s="8">
        <v>41275</v>
      </c>
      <c r="E216" s="29">
        <f>XIRR(C216:C217,D216:D217,)</f>
        <v>-0.14711975716054446</v>
      </c>
      <c r="F216" s="31">
        <f>IRR(C216:C217)</f>
        <v>-7.7490903849428888E-2</v>
      </c>
      <c r="G216" s="31">
        <f>(B217-B216)/B216</f>
        <v>-7.7490903849429832E-2</v>
      </c>
      <c r="H216" s="8">
        <v>41275</v>
      </c>
      <c r="I216" s="19">
        <v>228.94300000000001</v>
      </c>
      <c r="J216" s="27">
        <v>228.94300000000001</v>
      </c>
      <c r="K216" s="8">
        <v>41275</v>
      </c>
      <c r="L216" s="30">
        <f>XIRR(J216:J217,K216:K217,)</f>
        <v>-0.15199681781232358</v>
      </c>
      <c r="M216" s="31">
        <f>IRR(J216:J217)</f>
        <v>-8.0168426202153795E-2</v>
      </c>
      <c r="N216" s="31">
        <f>(I217-I216)/I216</f>
        <v>-8.0168426202155182E-2</v>
      </c>
      <c r="P216" s="50">
        <f>E216-L216</f>
        <v>4.8770606517791193E-3</v>
      </c>
      <c r="Q216" s="20">
        <f>F216-M216</f>
        <v>2.6775223527249065E-3</v>
      </c>
      <c r="S216" s="13">
        <f>(1+Q216)^(365/(K217-K216))-1</f>
        <v>5.2895601746751897E-3</v>
      </c>
    </row>
    <row r="217" spans="1:19">
      <c r="A217" s="46">
        <v>41460</v>
      </c>
      <c r="B217" s="47">
        <v>211.202</v>
      </c>
      <c r="C217">
        <f t="shared" si="0"/>
        <v>-211.202</v>
      </c>
      <c r="D217" s="46">
        <v>41460</v>
      </c>
      <c r="H217" s="46">
        <v>41460</v>
      </c>
      <c r="I217" s="48">
        <v>210.589</v>
      </c>
      <c r="J217" s="26">
        <f t="shared" si="1"/>
        <v>-210.589</v>
      </c>
      <c r="K217" s="49">
        <v>41460</v>
      </c>
      <c r="M217" s="16"/>
      <c r="N217" s="16"/>
      <c r="P217" s="50"/>
    </row>
    <row r="218" spans="1:19">
      <c r="A218" s="8">
        <v>41275</v>
      </c>
      <c r="B218" s="7">
        <v>228.94300000000001</v>
      </c>
      <c r="C218" s="26">
        <v>228.94300000000001</v>
      </c>
      <c r="D218" s="8">
        <v>41275</v>
      </c>
      <c r="E218" s="29">
        <f>XIRR(C218:C219,D218:D219,)</f>
        <v>-0.16153584606945512</v>
      </c>
      <c r="F218" s="31">
        <f>IRR(C218:C219)</f>
        <v>-8.6750850648411426E-2</v>
      </c>
      <c r="G218" s="31">
        <f>(B219-B218)/B218</f>
        <v>-8.6750850648414743E-2</v>
      </c>
      <c r="H218" s="8">
        <v>41275</v>
      </c>
      <c r="I218" s="19">
        <v>228.94300000000001</v>
      </c>
      <c r="J218" s="27">
        <v>228.94300000000001</v>
      </c>
      <c r="K218" s="8">
        <v>41275</v>
      </c>
      <c r="L218" s="30">
        <f>XIRR(J218:J219,K218:K219,)</f>
        <v>-0.16632524542510513</v>
      </c>
      <c r="M218" s="31">
        <f>IRR(J218:J219)</f>
        <v>-8.9441476699435724E-2</v>
      </c>
      <c r="N218" s="31">
        <f>(I219-I218)/I218</f>
        <v>-8.9441476699440484E-2</v>
      </c>
      <c r="P218" s="50">
        <f>E218-L218</f>
        <v>4.7893993556500092E-3</v>
      </c>
      <c r="Q218" s="20">
        <f>F218-M218</f>
        <v>2.6906260510242974E-3</v>
      </c>
      <c r="S218" s="13">
        <f>(1+Q218)^(365/(K219-K218))-1</f>
        <v>5.2304379892171848E-3</v>
      </c>
    </row>
    <row r="219" spans="1:19">
      <c r="A219" s="46">
        <v>41463</v>
      </c>
      <c r="B219" s="47">
        <v>209.08199999999999</v>
      </c>
      <c r="C219">
        <f t="shared" si="0"/>
        <v>-209.08199999999999</v>
      </c>
      <c r="D219" s="46">
        <v>41463</v>
      </c>
      <c r="H219" s="46">
        <v>41463</v>
      </c>
      <c r="I219" s="48">
        <v>208.46600000000001</v>
      </c>
      <c r="J219" s="26">
        <f t="shared" si="1"/>
        <v>-208.46600000000001</v>
      </c>
      <c r="K219" s="49">
        <v>41463</v>
      </c>
      <c r="L219" s="3"/>
      <c r="M219" s="1"/>
      <c r="N219" s="1"/>
      <c r="P219" s="50"/>
    </row>
    <row r="220" spans="1:19">
      <c r="A220" s="8">
        <v>41275</v>
      </c>
      <c r="B220" s="7">
        <v>228.94300000000001</v>
      </c>
      <c r="C220" s="26">
        <v>228.94300000000001</v>
      </c>
      <c r="D220" s="8">
        <v>41275</v>
      </c>
      <c r="E220" s="29">
        <f>XIRR(C220:C221,D220:D221,)</f>
        <v>-0.14806474633514882</v>
      </c>
      <c r="F220" s="31">
        <f>IRR(C220:C221)</f>
        <v>-7.9626806672402017E-2</v>
      </c>
      <c r="G220" s="31">
        <f>(B221-B220)/B220</f>
        <v>-7.9626806672403252E-2</v>
      </c>
      <c r="H220" s="8">
        <v>41275</v>
      </c>
      <c r="I220" s="19">
        <v>228.94300000000001</v>
      </c>
      <c r="J220" s="27">
        <v>228.94300000000001</v>
      </c>
      <c r="K220" s="8">
        <v>41275</v>
      </c>
      <c r="L220" s="30">
        <f>XIRR(J220:J221,K220:K221,)</f>
        <v>-0.15293029360473159</v>
      </c>
      <c r="M220" s="31">
        <f>IRR(J220:J221)</f>
        <v>-8.2352375918895049E-2</v>
      </c>
      <c r="N220" s="31">
        <f>(I221-I220)/I220</f>
        <v>-8.2352375918896895E-2</v>
      </c>
      <c r="P220" s="50">
        <f>E220-L220</f>
        <v>4.8655472695827706E-3</v>
      </c>
      <c r="Q220" s="20">
        <f>F220-M220</f>
        <v>2.7255692464930315E-3</v>
      </c>
      <c r="S220" s="13">
        <f>(1+Q220)^(365/(K221-K220))-1</f>
        <v>5.2703449036539674E-3</v>
      </c>
    </row>
    <row r="221" spans="1:19">
      <c r="A221" s="46">
        <v>41464</v>
      </c>
      <c r="B221" s="47">
        <v>210.71299999999999</v>
      </c>
      <c r="C221">
        <f t="shared" si="0"/>
        <v>-210.71299999999999</v>
      </c>
      <c r="D221" s="46">
        <v>41464</v>
      </c>
      <c r="H221" s="46">
        <v>41464</v>
      </c>
      <c r="I221" s="48">
        <v>210.089</v>
      </c>
      <c r="J221" s="26">
        <f t="shared" si="1"/>
        <v>-210.089</v>
      </c>
      <c r="K221" s="49">
        <v>41464</v>
      </c>
      <c r="L221" s="9"/>
      <c r="M221" s="7"/>
      <c r="N221" s="4"/>
      <c r="P221" s="50"/>
    </row>
    <row r="222" spans="1:19">
      <c r="A222" s="8">
        <v>41275</v>
      </c>
      <c r="B222" s="7">
        <v>228.94300000000001</v>
      </c>
      <c r="C222" s="26">
        <v>228.94300000000001</v>
      </c>
      <c r="D222" s="8">
        <v>41275</v>
      </c>
      <c r="E222" s="29">
        <f>XIRR(C222:C223,D222:D223,)</f>
        <v>-0.15975558348000049</v>
      </c>
      <c r="F222" s="31">
        <f>IRR(C222:C223)</f>
        <v>-8.6624181564840433E-2</v>
      </c>
      <c r="G222" s="31">
        <f>(B223-B222)/B222</f>
        <v>-8.662418156484375E-2</v>
      </c>
      <c r="H222" s="8">
        <v>41275</v>
      </c>
      <c r="I222" s="19">
        <v>228.94300000000001</v>
      </c>
      <c r="J222" s="27">
        <v>228.94300000000001</v>
      </c>
      <c r="K222" s="8">
        <v>41275</v>
      </c>
      <c r="L222" s="30">
        <f>XIRR(J222:J223,K222:K223,)</f>
        <v>-0.1645579982548952</v>
      </c>
      <c r="M222" s="31">
        <f>IRR(J222:J223)</f>
        <v>-8.934538291189921E-2</v>
      </c>
      <c r="N222" s="31">
        <f>(I223-I222)/I222</f>
        <v>-8.9345382911903887E-2</v>
      </c>
      <c r="P222" s="50">
        <f>E222-L222</f>
        <v>4.8024147748947088E-3</v>
      </c>
      <c r="Q222" s="20">
        <f>F222-M222</f>
        <v>2.721201347058777E-3</v>
      </c>
      <c r="S222" s="13">
        <f>(1+Q222)^(365/(K223-K222))-1</f>
        <v>5.2341216527291845E-3</v>
      </c>
    </row>
    <row r="223" spans="1:19">
      <c r="A223" s="46">
        <v>41465</v>
      </c>
      <c r="B223" s="47">
        <v>209.11099999999999</v>
      </c>
      <c r="C223">
        <f t="shared" si="0"/>
        <v>-209.11099999999999</v>
      </c>
      <c r="D223" s="46">
        <v>41465</v>
      </c>
      <c r="H223" s="46">
        <v>41465</v>
      </c>
      <c r="I223" s="48">
        <v>208.488</v>
      </c>
      <c r="J223" s="26">
        <f t="shared" si="1"/>
        <v>-208.488</v>
      </c>
      <c r="K223" s="49">
        <v>41465</v>
      </c>
      <c r="P223" s="50"/>
    </row>
    <row r="224" spans="1:19">
      <c r="A224" s="8">
        <v>41275</v>
      </c>
      <c r="B224" s="7">
        <v>228.94300000000001</v>
      </c>
      <c r="C224" s="26">
        <v>228.94300000000001</v>
      </c>
      <c r="D224" s="8">
        <v>41275</v>
      </c>
      <c r="E224" s="29">
        <f>XIRR(C224:C225,D224:D225,)</f>
        <v>-0.13194695003330709</v>
      </c>
      <c r="F224" s="31">
        <f>IRR(C224:C225)</f>
        <v>-7.1371476743119083E-2</v>
      </c>
      <c r="G224" s="31">
        <f>(B225-B224)/B224</f>
        <v>-7.1371476743119472E-2</v>
      </c>
      <c r="H224" s="8">
        <v>41275</v>
      </c>
      <c r="I224" s="19">
        <v>228.94300000000001</v>
      </c>
      <c r="J224" s="27">
        <v>228.94300000000001</v>
      </c>
      <c r="K224" s="8">
        <v>41275</v>
      </c>
      <c r="L224" s="30">
        <f>XIRR(J224:J225,K224:K225,)</f>
        <v>-0.13690260611474517</v>
      </c>
      <c r="M224" s="31">
        <f>IRR(J224:J225)</f>
        <v>-7.4149460782814341E-2</v>
      </c>
      <c r="N224" s="31">
        <f>(I225-I224)/I224</f>
        <v>-7.4149460782814924E-2</v>
      </c>
      <c r="P224" s="50">
        <f>E224-L224</f>
        <v>4.9556560814380812E-3</v>
      </c>
      <c r="Q224" s="20">
        <f>F224-M224</f>
        <v>2.7779840396952582E-3</v>
      </c>
      <c r="S224" s="13">
        <f>(1+Q224)^(365/(K225-K224))-1</f>
        <v>5.3154298589059845E-3</v>
      </c>
    </row>
    <row r="225" spans="1:19">
      <c r="A225" s="46">
        <v>41466</v>
      </c>
      <c r="B225" s="47">
        <v>212.60300000000001</v>
      </c>
      <c r="C225">
        <f t="shared" si="0"/>
        <v>-212.60300000000001</v>
      </c>
      <c r="D225" s="46">
        <v>41466</v>
      </c>
      <c r="H225" s="46">
        <v>41466</v>
      </c>
      <c r="I225" s="48">
        <v>211.96700000000001</v>
      </c>
      <c r="J225" s="26">
        <f t="shared" si="1"/>
        <v>-211.96700000000001</v>
      </c>
      <c r="K225" s="49">
        <v>41466</v>
      </c>
      <c r="P225" s="50"/>
    </row>
    <row r="226" spans="1:19">
      <c r="A226" s="8">
        <v>41275</v>
      </c>
      <c r="B226" s="7">
        <v>228.94300000000001</v>
      </c>
      <c r="C226" s="26">
        <v>228.94300000000001</v>
      </c>
      <c r="D226" s="8">
        <v>41275</v>
      </c>
      <c r="E226" s="29">
        <f>XIRR(C226:C227,D226:D227,)</f>
        <v>-0.1120833281427622</v>
      </c>
      <c r="F226" s="31">
        <f>IRR(C226:C227)</f>
        <v>-6.0617708337883228E-2</v>
      </c>
      <c r="G226" s="31">
        <f>(B227-B226)/B226</f>
        <v>-6.061770833788329E-2</v>
      </c>
      <c r="H226" s="8">
        <v>41275</v>
      </c>
      <c r="I226" s="19">
        <v>228.94300000000001</v>
      </c>
      <c r="J226" s="27">
        <v>228.94300000000001</v>
      </c>
      <c r="K226" s="8">
        <v>41275</v>
      </c>
      <c r="L226" s="30">
        <f>XIRR(J226:J227,K226:K227,)</f>
        <v>-0.1171545069664717</v>
      </c>
      <c r="M226" s="31">
        <f>IRR(J226:J227)</f>
        <v>-6.3443739271346861E-2</v>
      </c>
      <c r="N226" s="31">
        <f>(I227-I226)/I226</f>
        <v>-6.3443739271347041E-2</v>
      </c>
      <c r="P226" s="50">
        <f>E226-L226</f>
        <v>5.071178823709499E-3</v>
      </c>
      <c r="Q226" s="20">
        <f>F226-M226</f>
        <v>2.826030933463633E-3</v>
      </c>
      <c r="S226" s="13">
        <f>(1+Q226)^(365/(K227-K226))-1</f>
        <v>5.3792419853742057E-3</v>
      </c>
    </row>
    <row r="227" spans="1:19">
      <c r="A227" s="46">
        <v>41467</v>
      </c>
      <c r="B227" s="47">
        <v>215.065</v>
      </c>
      <c r="C227">
        <f t="shared" si="0"/>
        <v>-215.065</v>
      </c>
      <c r="D227" s="46">
        <v>41467</v>
      </c>
      <c r="H227" s="46">
        <v>41467</v>
      </c>
      <c r="I227" s="48">
        <v>214.41800000000001</v>
      </c>
      <c r="J227" s="26">
        <f t="shared" si="1"/>
        <v>-214.41800000000001</v>
      </c>
      <c r="K227" s="49">
        <v>41467</v>
      </c>
      <c r="P227" s="50"/>
    </row>
    <row r="228" spans="1:19">
      <c r="A228" s="8">
        <v>41275</v>
      </c>
      <c r="B228" s="7">
        <v>228.94300000000001</v>
      </c>
      <c r="C228" s="26">
        <v>228.94300000000001</v>
      </c>
      <c r="D228" s="8">
        <v>41275</v>
      </c>
      <c r="E228" s="29">
        <f>XIRR(C228:C229,D228:D229,)</f>
        <v>-0.10283236913383006</v>
      </c>
      <c r="F228" s="31">
        <f>IRR(C228:C229)</f>
        <v>-5.6324063194769049E-2</v>
      </c>
      <c r="G228" s="31">
        <f>(B229-B228)/B228</f>
        <v>-5.6324063194769049E-2</v>
      </c>
      <c r="H228" s="8">
        <v>41275</v>
      </c>
      <c r="I228" s="19">
        <v>228.94300000000001</v>
      </c>
      <c r="J228" s="27">
        <v>228.94300000000001</v>
      </c>
      <c r="K228" s="8">
        <v>41275</v>
      </c>
      <c r="L228" s="30">
        <f>XIRR(J228:J229,K228:K229,)</f>
        <v>-0.10795562975108625</v>
      </c>
      <c r="M228" s="31">
        <f>IRR(J228:J229)</f>
        <v>-5.920687682086799E-2</v>
      </c>
      <c r="N228" s="31">
        <f>(I229-I228)/I228</f>
        <v>-5.9206876820868101E-2</v>
      </c>
      <c r="P228" s="50">
        <f>E228-L228</f>
        <v>5.1232606172561812E-3</v>
      </c>
      <c r="Q228" s="20">
        <f>F228-M228</f>
        <v>2.8828136260989415E-3</v>
      </c>
      <c r="S228" s="13">
        <f>(1+Q228)^(365/(K229-K228))-1</f>
        <v>5.4028156452459175E-3</v>
      </c>
    </row>
    <row r="229" spans="1:19">
      <c r="A229" s="46">
        <v>41470</v>
      </c>
      <c r="B229" s="47">
        <v>216.048</v>
      </c>
      <c r="C229">
        <f t="shared" si="0"/>
        <v>-216.048</v>
      </c>
      <c r="D229" s="46">
        <v>41470</v>
      </c>
      <c r="H229" s="46">
        <v>41470</v>
      </c>
      <c r="I229" s="48">
        <v>215.38800000000001</v>
      </c>
      <c r="J229" s="26">
        <f t="shared" si="1"/>
        <v>-215.38800000000001</v>
      </c>
      <c r="K229" s="49">
        <v>41470</v>
      </c>
      <c r="P229" s="50"/>
    </row>
    <row r="230" spans="1:19">
      <c r="A230" s="8">
        <v>41275</v>
      </c>
      <c r="B230" s="7">
        <v>228.94300000000001</v>
      </c>
      <c r="C230" s="26">
        <v>228.94300000000001</v>
      </c>
      <c r="D230" s="8">
        <v>41275</v>
      </c>
      <c r="E230" s="29">
        <f>XIRR(C230:C231,D230:D231,)</f>
        <v>-0.14171092174947258</v>
      </c>
      <c r="F230" s="31">
        <f>IRR(C230:C231)</f>
        <v>-7.9168177231886239E-2</v>
      </c>
      <c r="G230" s="31">
        <f>(B231-B230)/B230</f>
        <v>-7.9168177231887404E-2</v>
      </c>
      <c r="H230" s="8">
        <v>41275</v>
      </c>
      <c r="I230" s="19">
        <v>228.94300000000001</v>
      </c>
      <c r="J230" s="27">
        <v>228.94300000000001</v>
      </c>
      <c r="K230" s="8">
        <v>41275</v>
      </c>
      <c r="L230" s="30">
        <f>XIRR(J230:J231,K230:K231,)</f>
        <v>-0.14660751558840276</v>
      </c>
      <c r="M230" s="31">
        <f>IRR(J230:J231)</f>
        <v>-8.2007311863649998E-2</v>
      </c>
      <c r="N230" s="31">
        <f>(I231-I230)/I230</f>
        <v>-8.2007311863651677E-2</v>
      </c>
      <c r="P230" s="50">
        <f>E230-L230</f>
        <v>4.89659383893018E-3</v>
      </c>
      <c r="Q230" s="20">
        <f>F230-M230</f>
        <v>2.8391346317637595E-3</v>
      </c>
      <c r="S230" s="13">
        <f>(1+Q230)^(365/(K231-K230))-1</f>
        <v>5.2666928266846824E-3</v>
      </c>
    </row>
    <row r="231" spans="1:19">
      <c r="A231" s="46">
        <v>41472</v>
      </c>
      <c r="B231" s="47">
        <v>210.81800000000001</v>
      </c>
      <c r="C231">
        <f t="shared" si="0"/>
        <v>-210.81800000000001</v>
      </c>
      <c r="D231" s="46">
        <v>41472</v>
      </c>
      <c r="H231" s="46">
        <v>41472</v>
      </c>
      <c r="I231" s="48">
        <v>210.16800000000001</v>
      </c>
      <c r="J231" s="26">
        <f t="shared" si="1"/>
        <v>-210.16800000000001</v>
      </c>
      <c r="K231" s="49">
        <v>41472</v>
      </c>
      <c r="P231" s="50"/>
    </row>
    <row r="232" spans="1:19">
      <c r="A232" s="8">
        <v>41275</v>
      </c>
      <c r="B232" s="7">
        <v>228.94300000000001</v>
      </c>
      <c r="C232" s="26">
        <v>228.94300000000001</v>
      </c>
      <c r="D232" s="8">
        <v>41275</v>
      </c>
      <c r="E232" s="29">
        <f>XIRR(C232:C233,D232:D233,)</f>
        <v>-0.12220004387199879</v>
      </c>
      <c r="F232" s="31">
        <f>IRR(C232:C233)</f>
        <v>-6.8261532346479081E-2</v>
      </c>
      <c r="G232" s="31">
        <f>(B233-B232)/B232</f>
        <v>-6.8261532346479317E-2</v>
      </c>
      <c r="H232" s="8">
        <v>41275</v>
      </c>
      <c r="I232" s="19">
        <v>228.94300000000001</v>
      </c>
      <c r="J232" s="27">
        <v>228.94300000000001</v>
      </c>
      <c r="K232" s="8">
        <v>41275</v>
      </c>
      <c r="L232" s="30">
        <f>XIRR(J232:J233,K232:K233,)</f>
        <v>-0.12720771469175815</v>
      </c>
      <c r="M232" s="31">
        <f>IRR(J232:J233)</f>
        <v>-7.1148713872011576E-2</v>
      </c>
      <c r="N232" s="31">
        <f>(I233-I232)/I232</f>
        <v>-7.1148713872011882E-2</v>
      </c>
      <c r="P232" s="50">
        <f>E232-L232</f>
        <v>5.0076708197593633E-3</v>
      </c>
      <c r="Q232" s="20">
        <f>F232-M232</f>
        <v>2.8871815255324951E-3</v>
      </c>
      <c r="S232" s="13">
        <f>(1+Q232)^(365/(K233-K232))-1</f>
        <v>5.3288089345282508E-3</v>
      </c>
    </row>
    <row r="233" spans="1:19">
      <c r="A233" s="46">
        <v>41473</v>
      </c>
      <c r="B233" s="47">
        <v>213.315</v>
      </c>
      <c r="C233">
        <f t="shared" si="0"/>
        <v>-213.315</v>
      </c>
      <c r="D233" s="46">
        <v>41473</v>
      </c>
      <c r="H233" s="46">
        <v>41473</v>
      </c>
      <c r="I233" s="48">
        <v>212.654</v>
      </c>
      <c r="J233" s="26">
        <f t="shared" si="1"/>
        <v>-212.654</v>
      </c>
      <c r="K233" s="49">
        <v>41473</v>
      </c>
      <c r="P233" s="50"/>
    </row>
    <row r="234" spans="1:19">
      <c r="A234" s="8">
        <v>41275</v>
      </c>
      <c r="B234" s="7">
        <v>228.94300000000001</v>
      </c>
      <c r="C234" s="26">
        <v>228.94300000000001</v>
      </c>
      <c r="D234" s="8">
        <v>41275</v>
      </c>
      <c r="E234" s="29">
        <f>XIRR(C234:C235,D234:D235,)</f>
        <v>-0.12590253166854382</v>
      </c>
      <c r="F234" s="31">
        <f>IRR(C234:C235)</f>
        <v>-7.0738131325264117E-2</v>
      </c>
      <c r="G234" s="31">
        <f>(B235-B234)/B234</f>
        <v>-7.0738131325264464E-2</v>
      </c>
      <c r="H234" s="8">
        <v>41275</v>
      </c>
      <c r="I234" s="19">
        <v>228.94300000000001</v>
      </c>
      <c r="J234" s="27">
        <v>228.94300000000001</v>
      </c>
      <c r="K234" s="8">
        <v>41275</v>
      </c>
      <c r="L234" s="30">
        <f>XIRR(J234:J235,K234:K235,)</f>
        <v>-0.13088480867445471</v>
      </c>
      <c r="M234" s="31">
        <f>IRR(J234:J235)</f>
        <v>-7.3629680750229798E-2</v>
      </c>
      <c r="N234" s="31">
        <f>(I235-I234)/I234</f>
        <v>-7.3629680750230395E-2</v>
      </c>
      <c r="P234" s="50">
        <f>E234-L234</f>
        <v>4.9822770059108901E-3</v>
      </c>
      <c r="Q234" s="20">
        <f>F234-M234</f>
        <v>2.8915494249656809E-3</v>
      </c>
      <c r="S234" s="13">
        <f>(1+Q234)^(365/(K235-K234))-1</f>
        <v>5.3099909165206238E-3</v>
      </c>
    </row>
    <row r="235" spans="1:19">
      <c r="A235" s="46">
        <v>41474</v>
      </c>
      <c r="B235" s="47">
        <v>212.74799999999999</v>
      </c>
      <c r="C235">
        <f t="shared" si="0"/>
        <v>-212.74799999999999</v>
      </c>
      <c r="D235" s="46">
        <v>41474</v>
      </c>
      <c r="H235" s="46">
        <v>41474</v>
      </c>
      <c r="I235" s="48">
        <v>212.08600000000001</v>
      </c>
      <c r="J235" s="26">
        <f t="shared" si="1"/>
        <v>-212.08600000000001</v>
      </c>
      <c r="K235" s="49">
        <v>41474</v>
      </c>
      <c r="P235" s="50"/>
    </row>
    <row r="236" spans="1:19">
      <c r="A236" s="8">
        <v>41275</v>
      </c>
      <c r="B236" s="7">
        <v>228.94300000000001</v>
      </c>
      <c r="C236" s="26">
        <v>228.94300000000001</v>
      </c>
      <c r="D236" s="8">
        <v>41275</v>
      </c>
      <c r="E236" s="29">
        <f>XIRR(C236:C237,D236:D237,)</f>
        <v>-0.12590127103030682</v>
      </c>
      <c r="F236" s="31">
        <f>IRR(C236:C237)</f>
        <v>-7.1764587692132495E-2</v>
      </c>
      <c r="G236" s="31">
        <f>(B237-B236)/B236</f>
        <v>-7.1764587692133008E-2</v>
      </c>
      <c r="H236" s="8">
        <v>41275</v>
      </c>
      <c r="I236" s="19">
        <v>228.94300000000001</v>
      </c>
      <c r="J236" s="27">
        <v>228.94300000000001</v>
      </c>
      <c r="K236" s="8">
        <v>41275</v>
      </c>
      <c r="L236" s="30">
        <f>XIRR(J236:J237,K236:K237,)</f>
        <v>-0.13088191188871859</v>
      </c>
      <c r="M236" s="31">
        <f>IRR(J236:J237)</f>
        <v>-7.4695448211999749E-2</v>
      </c>
      <c r="N236" s="31">
        <f>(I237-I236)/I236</f>
        <v>-7.4695448212000359E-2</v>
      </c>
      <c r="P236" s="50">
        <f>E236-L236</f>
        <v>4.9806408584117667E-3</v>
      </c>
      <c r="Q236" s="20">
        <f>F236-M236</f>
        <v>2.9308605198672538E-3</v>
      </c>
      <c r="S236" s="13">
        <f>(1+Q236)^(365/(K237-K236))-1</f>
        <v>5.302123010364479E-3</v>
      </c>
    </row>
    <row r="237" spans="1:19">
      <c r="A237" s="46">
        <v>41477</v>
      </c>
      <c r="B237" s="47">
        <v>212.51300000000001</v>
      </c>
      <c r="C237">
        <f t="shared" si="0"/>
        <v>-212.51300000000001</v>
      </c>
      <c r="D237" s="46">
        <v>41477</v>
      </c>
      <c r="H237" s="46">
        <v>41477</v>
      </c>
      <c r="I237" s="48">
        <v>211.84200000000001</v>
      </c>
      <c r="J237" s="26">
        <f t="shared" si="1"/>
        <v>-211.84200000000001</v>
      </c>
      <c r="K237" s="49">
        <v>41477</v>
      </c>
      <c r="P237" s="50"/>
    </row>
    <row r="238" spans="1:19">
      <c r="A238" s="8">
        <v>41275</v>
      </c>
      <c r="B238" s="7">
        <v>228.94300000000001</v>
      </c>
      <c r="C238" s="26">
        <v>228.94300000000001</v>
      </c>
      <c r="D238" s="8">
        <v>41275</v>
      </c>
      <c r="E238" s="29">
        <f>XIRR(C238:C239,D238:D239,)</f>
        <v>-0.1134379107505083</v>
      </c>
      <c r="F238" s="31">
        <f>IRR(C238:C239)</f>
        <v>-6.477158069912585E-2</v>
      </c>
      <c r="G238" s="31">
        <f>(B239-B238)/B238</f>
        <v>-6.4771580699126016E-2</v>
      </c>
      <c r="H238" s="8">
        <v>41275</v>
      </c>
      <c r="I238" s="19">
        <v>228.94300000000001</v>
      </c>
      <c r="J238" s="27">
        <v>228.94300000000001</v>
      </c>
      <c r="K238" s="8">
        <v>41275</v>
      </c>
      <c r="L238" s="30">
        <f>XIRR(J238:J239,K238:K239,)</f>
        <v>-0.11848661936819554</v>
      </c>
      <c r="M238" s="31">
        <f>IRR(J238:J239)</f>
        <v>-6.773738441446113E-2</v>
      </c>
      <c r="N238" s="31">
        <f>(I239-I238)/I238</f>
        <v>-6.7737384414461282E-2</v>
      </c>
      <c r="P238" s="50">
        <f>E238-L238</f>
        <v>5.0487086176872475E-3</v>
      </c>
      <c r="Q238" s="20">
        <f>F238-M238</f>
        <v>2.9658037153352801E-3</v>
      </c>
      <c r="S238" s="13">
        <f>(1+Q238)^(365/(K239-K238))-1</f>
        <v>5.3389120799709477E-3</v>
      </c>
    </row>
    <row r="239" spans="1:19">
      <c r="A239" s="46">
        <v>41478</v>
      </c>
      <c r="B239" s="47">
        <v>214.114</v>
      </c>
      <c r="C239">
        <f t="shared" si="0"/>
        <v>-214.114</v>
      </c>
      <c r="D239" s="46">
        <v>41478</v>
      </c>
      <c r="H239" s="46">
        <v>41478</v>
      </c>
      <c r="I239" s="48">
        <v>213.435</v>
      </c>
      <c r="J239" s="26">
        <f t="shared" si="1"/>
        <v>-213.435</v>
      </c>
      <c r="K239" s="49">
        <v>41478</v>
      </c>
      <c r="P239" s="50"/>
    </row>
    <row r="240" spans="1:19">
      <c r="A240" s="8">
        <v>41275</v>
      </c>
      <c r="B240" s="7">
        <v>228.94300000000001</v>
      </c>
      <c r="C240" s="26">
        <v>228.94300000000001</v>
      </c>
      <c r="D240" s="8">
        <v>41275</v>
      </c>
      <c r="E240" s="29">
        <f>XIRR(C240:C241,D240:D241,)</f>
        <v>-0.138999081030488</v>
      </c>
      <c r="F240" s="31">
        <f>IRR(C240:C241)</f>
        <v>-8.0242680492523116E-2</v>
      </c>
      <c r="G240" s="31">
        <f>(B241-B240)/B240</f>
        <v>-8.0242680492524379E-2</v>
      </c>
      <c r="H240" s="8">
        <v>41275</v>
      </c>
      <c r="I240" s="19">
        <v>228.94300000000001</v>
      </c>
      <c r="J240" s="27">
        <v>228.94300000000001</v>
      </c>
      <c r="K240" s="8">
        <v>41275</v>
      </c>
      <c r="L240" s="30">
        <f>XIRR(J240:J241,K240:K241,)</f>
        <v>-0.14390915296971798</v>
      </c>
      <c r="M240" s="31">
        <f>IRR(J240:J241)</f>
        <v>-8.3177908911823195E-2</v>
      </c>
      <c r="N240" s="31">
        <f>(I241-I240)/I240</f>
        <v>-8.3177908911825235E-2</v>
      </c>
      <c r="P240" s="50">
        <f>E240-L240</f>
        <v>4.9100719392299874E-3</v>
      </c>
      <c r="Q240" s="20">
        <f>F240-M240</f>
        <v>2.9352284193000788E-3</v>
      </c>
      <c r="S240" s="13">
        <f>(1+Q240)^(365/(K241-K240))-1</f>
        <v>5.2578383987973432E-3</v>
      </c>
    </row>
    <row r="241" spans="1:19">
      <c r="A241" s="46">
        <v>41479</v>
      </c>
      <c r="B241" s="47">
        <v>210.572</v>
      </c>
      <c r="C241">
        <f t="shared" si="0"/>
        <v>-210.572</v>
      </c>
      <c r="D241" s="46">
        <v>41479</v>
      </c>
      <c r="H241" s="46">
        <v>41479</v>
      </c>
      <c r="I241" s="48">
        <v>209.9</v>
      </c>
      <c r="J241" s="26">
        <f t="shared" si="1"/>
        <v>-209.9</v>
      </c>
      <c r="K241" s="49">
        <v>41479</v>
      </c>
      <c r="P241" s="50"/>
    </row>
    <row r="242" spans="1:19">
      <c r="A242" s="8">
        <v>41275</v>
      </c>
      <c r="B242" s="7">
        <v>228.94300000000001</v>
      </c>
      <c r="C242" s="26">
        <v>228.94300000000001</v>
      </c>
      <c r="D242" s="8">
        <v>41275</v>
      </c>
      <c r="E242" s="29">
        <f>XIRR(C242:C243,D242:D243,)</f>
        <v>-0.16786333136260512</v>
      </c>
      <c r="F242" s="31">
        <f>IRR(C242:C243)</f>
        <v>-9.8513603822770426E-2</v>
      </c>
      <c r="G242" s="31">
        <f>(B243-B242)/B242</f>
        <v>-9.8513603822785595E-2</v>
      </c>
      <c r="H242" s="8">
        <v>41275</v>
      </c>
      <c r="I242" s="19">
        <v>228.94300000000001</v>
      </c>
      <c r="J242" s="27">
        <v>228.94300000000001</v>
      </c>
      <c r="K242" s="8">
        <v>41275</v>
      </c>
      <c r="L242" s="30">
        <f>XIRR(J242:J243,K242:K243,)</f>
        <v>-0.17260096743702891</v>
      </c>
      <c r="M242" s="31">
        <f>IRR(J242:J243)</f>
        <v>-0.10141388904659666</v>
      </c>
      <c r="N242" s="31">
        <f>(I243-I242)/I242</f>
        <v>-0.10141388904661866</v>
      </c>
      <c r="P242" s="50">
        <f>E242-L242</f>
        <v>4.73763607442379E-3</v>
      </c>
      <c r="Q242" s="20">
        <f>F242-M242</f>
        <v>2.9002852238262378E-3</v>
      </c>
      <c r="S242" s="13">
        <f>(1+Q242)^(365/(K243-K242))-1</f>
        <v>5.1446054616366421E-3</v>
      </c>
    </row>
    <row r="243" spans="1:19">
      <c r="A243" s="46">
        <v>41481</v>
      </c>
      <c r="B243" s="47">
        <v>206.38900000000001</v>
      </c>
      <c r="C243">
        <f t="shared" si="0"/>
        <v>-206.38900000000001</v>
      </c>
      <c r="D243" s="46">
        <v>41481</v>
      </c>
      <c r="H243" s="46">
        <v>41481</v>
      </c>
      <c r="I243" s="48">
        <v>205.72499999999999</v>
      </c>
      <c r="J243" s="26">
        <f t="shared" si="1"/>
        <v>-205.72499999999999</v>
      </c>
      <c r="K243" s="49">
        <v>41481</v>
      </c>
      <c r="P243" s="50"/>
    </row>
    <row r="244" spans="1:19">
      <c r="A244" s="8">
        <v>41275</v>
      </c>
      <c r="B244" s="7">
        <v>228.94300000000001</v>
      </c>
      <c r="C244" s="26">
        <v>228.94300000000001</v>
      </c>
      <c r="D244" s="8">
        <v>41275</v>
      </c>
      <c r="E244" s="29">
        <f>XIRR(C244:C245,D244:D245,)</f>
        <v>-0.17810754254460337</v>
      </c>
      <c r="F244" s="31">
        <f>IRR(C244:C245)</f>
        <v>-0.10623605002114409</v>
      </c>
      <c r="G244" s="31">
        <f>(B245-B244)/B244</f>
        <v>-0.10623605002118432</v>
      </c>
      <c r="H244" s="8">
        <v>41275</v>
      </c>
      <c r="I244" s="19">
        <v>228.94300000000001</v>
      </c>
      <c r="J244" s="27">
        <v>228.94300000000001</v>
      </c>
      <c r="K244" s="8">
        <v>41275</v>
      </c>
      <c r="L244" s="30">
        <f>XIRR(J244:J245,K244:K245,)</f>
        <v>-0.18278767541050911</v>
      </c>
      <c r="M244" s="31">
        <f>IRR(J244:J245)</f>
        <v>-0.10915380684269364</v>
      </c>
      <c r="N244" s="31">
        <f>(I245-I244)/I244</f>
        <v>-0.10915380684275129</v>
      </c>
      <c r="P244" s="50">
        <f>E244-L244</f>
        <v>4.6801328659057395E-3</v>
      </c>
      <c r="Q244" s="20">
        <f>F244-M244</f>
        <v>2.9177568215495581E-3</v>
      </c>
      <c r="S244" s="13">
        <f>(1+Q244)^(365/(K245-K244))-1</f>
        <v>5.1011513746914705E-3</v>
      </c>
    </row>
    <row r="245" spans="1:19">
      <c r="A245" s="46">
        <v>41484</v>
      </c>
      <c r="B245" s="47">
        <v>204.62100000000001</v>
      </c>
      <c r="C245">
        <f t="shared" si="0"/>
        <v>-204.62100000000001</v>
      </c>
      <c r="D245" s="46">
        <v>41484</v>
      </c>
      <c r="H245" s="46">
        <v>41484</v>
      </c>
      <c r="I245" s="48">
        <v>203.953</v>
      </c>
      <c r="J245" s="26">
        <f t="shared" si="1"/>
        <v>-203.953</v>
      </c>
      <c r="K245" s="49">
        <v>41484</v>
      </c>
      <c r="P245" s="50"/>
    </row>
    <row r="246" spans="1:19">
      <c r="A246" s="8">
        <v>41275</v>
      </c>
      <c r="B246" s="7">
        <v>228.94300000000001</v>
      </c>
      <c r="C246" s="26">
        <v>228.94300000000001</v>
      </c>
      <c r="D246" s="8">
        <v>41275</v>
      </c>
      <c r="E246" s="29">
        <f>XIRR(C246:C247,D246:D247,)</f>
        <v>-0.2041107676923275</v>
      </c>
      <c r="F246" s="31">
        <f>IRR(C246:C247)</f>
        <v>-0.12308740603525867</v>
      </c>
      <c r="G246" s="31">
        <f>(B247-B246)/B246</f>
        <v>-0.12308740603556347</v>
      </c>
      <c r="H246" s="8">
        <v>41275</v>
      </c>
      <c r="I246" s="19">
        <v>228.94300000000001</v>
      </c>
      <c r="J246" s="27">
        <v>228.94300000000001</v>
      </c>
      <c r="K246" s="8">
        <v>41275</v>
      </c>
      <c r="L246" s="30">
        <f>XIRR(J246:J247,K246:K247,)</f>
        <v>-0.20863914117217064</v>
      </c>
      <c r="M246" s="31">
        <f>IRR(J246:J247)</f>
        <v>-0.12596148386237005</v>
      </c>
      <c r="N246" s="31">
        <f>(I247-I246)/I246</f>
        <v>-0.12596148386279563</v>
      </c>
      <c r="P246" s="50">
        <f>E246-L246</f>
        <v>4.5283734798431396E-3</v>
      </c>
      <c r="Q246" s="20">
        <f>F246-M246</f>
        <v>2.874077827111382E-3</v>
      </c>
      <c r="S246" s="13">
        <f>(1+Q246)^(365/(K247-K246))-1</f>
        <v>5.0007181580307147E-3</v>
      </c>
    </row>
    <row r="247" spans="1:19">
      <c r="A247" s="46">
        <v>41485</v>
      </c>
      <c r="B247" s="47">
        <v>200.76300000000001</v>
      </c>
      <c r="C247">
        <f t="shared" si="0"/>
        <v>-200.76300000000001</v>
      </c>
      <c r="D247" s="46">
        <v>41485</v>
      </c>
      <c r="H247" s="46">
        <v>41485</v>
      </c>
      <c r="I247" s="48">
        <v>200.10499999999999</v>
      </c>
      <c r="J247" s="26">
        <f t="shared" si="1"/>
        <v>-200.10499999999999</v>
      </c>
      <c r="K247" s="49">
        <v>41485</v>
      </c>
      <c r="P247" s="50"/>
    </row>
    <row r="248" spans="1:19">
      <c r="A248" s="8">
        <v>41275</v>
      </c>
      <c r="B248" s="7">
        <v>228.94300000000001</v>
      </c>
      <c r="C248" s="26">
        <v>228.94300000000001</v>
      </c>
      <c r="D248" s="8">
        <v>41275</v>
      </c>
      <c r="E248" s="29">
        <f>XIRR(C248:C249,D248:D249,)</f>
        <v>-0.19971720203757287</v>
      </c>
      <c r="F248" s="31">
        <f>IRR(C248:C249)</f>
        <v>-0.12084230572651868</v>
      </c>
      <c r="G248" s="31">
        <f>(B249-B248)/B248</f>
        <v>-0.12084230572675306</v>
      </c>
      <c r="H248" s="8">
        <v>41275</v>
      </c>
      <c r="I248" s="19">
        <v>228.94300000000001</v>
      </c>
      <c r="J248" s="27">
        <v>228.94300000000001</v>
      </c>
      <c r="K248" s="8">
        <v>41275</v>
      </c>
      <c r="L248" s="30">
        <f>XIRR(J248:J249,K248:K249,)</f>
        <v>-0.20426494106650356</v>
      </c>
      <c r="M248" s="31">
        <f>IRR(J248:J249)</f>
        <v>-0.12373385515139022</v>
      </c>
      <c r="N248" s="31">
        <f>(I249-I248)/I248</f>
        <v>-0.12373385515171899</v>
      </c>
      <c r="P248" s="50">
        <f>E248-L248</f>
        <v>4.5477390289306863E-3</v>
      </c>
      <c r="Q248" s="20">
        <f>F248-M248</f>
        <v>2.8915494248715479E-3</v>
      </c>
      <c r="S248" s="13">
        <f>(1+Q248)^(365/(K249-K248))-1</f>
        <v>5.0072461392287604E-3</v>
      </c>
    </row>
    <row r="249" spans="1:19">
      <c r="A249" s="46">
        <v>41486</v>
      </c>
      <c r="B249" s="47">
        <v>201.27699999999999</v>
      </c>
      <c r="C249">
        <f t="shared" si="0"/>
        <v>-201.27699999999999</v>
      </c>
      <c r="D249" s="46">
        <v>41486</v>
      </c>
      <c r="H249" s="46">
        <v>41486</v>
      </c>
      <c r="I249" s="48">
        <v>200.61500000000001</v>
      </c>
      <c r="J249" s="26">
        <f t="shared" si="1"/>
        <v>-200.61500000000001</v>
      </c>
      <c r="K249" s="49">
        <v>41486</v>
      </c>
      <c r="P249" s="50"/>
    </row>
    <row r="250" spans="1:19">
      <c r="A250" s="8">
        <v>41275</v>
      </c>
      <c r="B250" s="7">
        <v>228.94300000000001</v>
      </c>
      <c r="C250" s="26">
        <v>228.94300000000001</v>
      </c>
      <c r="D250" s="8">
        <v>41275</v>
      </c>
      <c r="E250" s="29">
        <f>XIRR(C250:C251,D250:D251,)</f>
        <v>-0.210122000426054</v>
      </c>
      <c r="F250" s="31">
        <f>IRR(C250:C251)</f>
        <v>-0.12803186819372653</v>
      </c>
      <c r="G250" s="31">
        <f>(B251-B250)/B250</f>
        <v>-0.12803186819426673</v>
      </c>
      <c r="H250" s="8">
        <v>41275</v>
      </c>
      <c r="I250" s="19">
        <v>228.94300000000001</v>
      </c>
      <c r="J250" s="27">
        <v>228.94300000000001</v>
      </c>
      <c r="K250" s="8">
        <v>41275</v>
      </c>
      <c r="L250" s="30">
        <f>XIRR(J250:J251,K250:K251,)</f>
        <v>-0.21461950168013577</v>
      </c>
      <c r="M250" s="31">
        <f>IRR(J250:J251)</f>
        <v>-0.13091904971904797</v>
      </c>
      <c r="N250" s="31">
        <f>(I251-I250)/I250</f>
        <v>-0.13091904971979931</v>
      </c>
      <c r="P250" s="50">
        <f>E250-L250</f>
        <v>4.4975012540817705E-3</v>
      </c>
      <c r="Q250" s="20">
        <f>F250-M250</f>
        <v>2.8871815253214417E-3</v>
      </c>
      <c r="S250" s="13">
        <f>(1+Q250)^(365/(K251-K250))-1</f>
        <v>4.9760324181382654E-3</v>
      </c>
    </row>
    <row r="251" spans="1:19">
      <c r="A251" s="46">
        <v>41487</v>
      </c>
      <c r="B251" s="47">
        <v>199.631</v>
      </c>
      <c r="C251">
        <f t="shared" si="0"/>
        <v>-199.631</v>
      </c>
      <c r="D251" s="46">
        <v>41487</v>
      </c>
      <c r="H251" s="46">
        <v>41487</v>
      </c>
      <c r="I251" s="48">
        <v>198.97</v>
      </c>
      <c r="J251" s="26">
        <f t="shared" si="1"/>
        <v>-198.97</v>
      </c>
      <c r="K251" s="49">
        <v>41487</v>
      </c>
      <c r="P251" s="50"/>
    </row>
    <row r="252" spans="1:19">
      <c r="A252" s="8">
        <v>41275</v>
      </c>
      <c r="B252" s="7">
        <v>228.94300000000001</v>
      </c>
      <c r="C252" s="26">
        <v>228.94300000000001</v>
      </c>
      <c r="D252" s="8">
        <v>41275</v>
      </c>
      <c r="E252" s="29">
        <f>XIRR(C252:C253,D252:D253,)</f>
        <v>-0.2268061317503452</v>
      </c>
      <c r="F252" s="31">
        <f>IRR(C252:C253)</f>
        <v>-0.13938403881994771</v>
      </c>
      <c r="G252" s="31">
        <f>(B253-B252)/B252</f>
        <v>-0.13938403882189015</v>
      </c>
      <c r="H252" s="8">
        <v>41275</v>
      </c>
      <c r="I252" s="19">
        <v>228.94300000000001</v>
      </c>
      <c r="J252" s="27">
        <v>228.94300000000001</v>
      </c>
      <c r="K252" s="8">
        <v>41275</v>
      </c>
      <c r="L252" s="30">
        <f>XIRR(J252:J253,K252:K253,)</f>
        <v>-0.23119879886507988</v>
      </c>
      <c r="M252" s="31">
        <f>IRR(J252:J253)</f>
        <v>-0.14224064504872699</v>
      </c>
      <c r="N252" s="31">
        <f>(I253-I252)/I252</f>
        <v>-0.14224064505138845</v>
      </c>
      <c r="P252" s="50">
        <f>E252-L252</f>
        <v>4.392667114734683E-3</v>
      </c>
      <c r="Q252" s="20">
        <f>F252-M252</f>
        <v>2.8566062287792848E-3</v>
      </c>
      <c r="S252" s="13">
        <f>(1+Q252)^(365/(K253-K252))-1</f>
        <v>4.9001113868232249E-3</v>
      </c>
    </row>
    <row r="253" spans="1:19">
      <c r="A253" s="46">
        <v>41488</v>
      </c>
      <c r="B253" s="47">
        <v>197.03200000000001</v>
      </c>
      <c r="C253">
        <f t="shared" si="0"/>
        <v>-197.03200000000001</v>
      </c>
      <c r="D253" s="46">
        <v>41488</v>
      </c>
      <c r="H253" s="46">
        <v>41488</v>
      </c>
      <c r="I253" s="48">
        <v>196.37799999999999</v>
      </c>
      <c r="J253" s="26">
        <f t="shared" si="1"/>
        <v>-196.37799999999999</v>
      </c>
      <c r="K253" s="49">
        <v>41488</v>
      </c>
    </row>
    <row r="256" spans="1:19">
      <c r="A256" s="15"/>
      <c r="B256" s="19"/>
      <c r="C256" s="26"/>
      <c r="D256" s="8"/>
      <c r="E256" s="29"/>
      <c r="F256" s="31"/>
      <c r="G256" s="31"/>
      <c r="H256" s="8"/>
      <c r="I256" s="19"/>
      <c r="J256" s="27"/>
      <c r="K256" s="8"/>
      <c r="L256" s="30"/>
      <c r="M256" s="31"/>
      <c r="N256" s="31"/>
      <c r="P256" s="50"/>
      <c r="Q256" s="20"/>
      <c r="S256" s="13"/>
    </row>
    <row r="257" spans="1:19">
      <c r="A257" s="46"/>
      <c r="B257" s="47"/>
      <c r="D257" s="46"/>
      <c r="H257" s="46"/>
      <c r="I257" s="48"/>
      <c r="J257" s="26"/>
      <c r="K257" s="49"/>
    </row>
    <row r="259" spans="1:19">
      <c r="A259" s="15"/>
      <c r="B259" s="19"/>
      <c r="C259" s="26"/>
      <c r="D259" s="15"/>
      <c r="E259" s="15"/>
      <c r="F259" s="15"/>
      <c r="G259" s="15"/>
      <c r="H259" s="15"/>
      <c r="I259" s="19"/>
      <c r="J259" s="27"/>
      <c r="K259" s="15"/>
      <c r="P259" s="50"/>
    </row>
    <row r="260" spans="1:19">
      <c r="A260" s="8"/>
      <c r="B260" s="7"/>
      <c r="C260" s="26"/>
      <c r="D260" s="8"/>
      <c r="E260" s="29"/>
      <c r="F260" s="31"/>
      <c r="G260" s="31"/>
      <c r="H260" s="8"/>
      <c r="I260" s="19"/>
      <c r="J260" s="27"/>
      <c r="K260" s="8"/>
      <c r="L260" s="30"/>
      <c r="M260" s="31"/>
      <c r="N260" s="31"/>
      <c r="P260" s="50"/>
      <c r="Q260" s="20"/>
      <c r="S260" s="13"/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E146"/>
  <sheetViews>
    <sheetView workbookViewId="0">
      <selection activeCell="B10" sqref="B10"/>
    </sheetView>
  </sheetViews>
  <sheetFormatPr defaultRowHeight="13.2"/>
  <cols>
    <col min="1" max="1" width="9.77734375" bestFit="1" customWidth="1"/>
    <col min="5" max="5" width="8.21875" bestFit="1" customWidth="1"/>
  </cols>
  <sheetData>
    <row r="1" spans="1:5">
      <c r="A1" s="15">
        <v>41320</v>
      </c>
      <c r="B1" s="32">
        <v>4.8456519842148271E-3</v>
      </c>
      <c r="C1" s="20">
        <v>7.3380710449979028E-4</v>
      </c>
      <c r="E1" s="13">
        <v>5.9675434851242937E-3</v>
      </c>
    </row>
    <row r="2" spans="1:5">
      <c r="A2" s="8">
        <v>41275</v>
      </c>
      <c r="B2" s="32"/>
    </row>
    <row r="3" spans="1:5">
      <c r="A3" s="15">
        <v>41323</v>
      </c>
      <c r="B3" s="32">
        <v>4.9844428896904658E-3</v>
      </c>
      <c r="C3" s="20">
        <v>7.8185399831841307E-4</v>
      </c>
      <c r="E3" s="13">
        <v>5.9607199358848728E-3</v>
      </c>
    </row>
    <row r="4" spans="1:5">
      <c r="A4" s="8">
        <v>41275</v>
      </c>
      <c r="B4" s="32"/>
    </row>
    <row r="5" spans="1:5">
      <c r="A5" s="15">
        <v>41324</v>
      </c>
      <c r="B5" s="32">
        <v>5.2844412624835635E-3</v>
      </c>
      <c r="C5" s="20">
        <v>8.0369349563303924E-4</v>
      </c>
      <c r="E5" s="13">
        <v>6.0022336476421856E-3</v>
      </c>
    </row>
    <row r="6" spans="1:5">
      <c r="A6" s="8">
        <v>41275</v>
      </c>
      <c r="B6" s="32"/>
    </row>
    <row r="7" spans="1:5">
      <c r="A7" s="15">
        <v>41325</v>
      </c>
      <c r="B7" s="32">
        <v>5.1759324967860787E-3</v>
      </c>
      <c r="C7" s="20">
        <v>8.1679719387859132E-4</v>
      </c>
      <c r="E7" s="13">
        <v>5.9779829626709358E-3</v>
      </c>
    </row>
    <row r="8" spans="1:5">
      <c r="A8" s="8">
        <v>41275</v>
      </c>
      <c r="B8" s="32"/>
    </row>
    <row r="9" spans="1:5">
      <c r="A9" s="15">
        <v>41326</v>
      </c>
      <c r="B9" s="32">
        <v>4.6007528901099715E-3</v>
      </c>
      <c r="C9" s="20">
        <v>8.2116509349478006E-4</v>
      </c>
      <c r="E9" s="13">
        <v>5.8918432378496366E-3</v>
      </c>
    </row>
    <row r="10" spans="1:5">
      <c r="A10" s="8">
        <v>41275</v>
      </c>
      <c r="B10" s="32"/>
    </row>
    <row r="11" spans="1:5">
      <c r="A11" s="15">
        <v>41327</v>
      </c>
      <c r="B11" s="32">
        <v>4.6160683035850747E-3</v>
      </c>
      <c r="C11" s="20">
        <v>8.3426879179543389E-4</v>
      </c>
      <c r="E11" s="13">
        <v>5.8706489350961455E-3</v>
      </c>
    </row>
    <row r="12" spans="1:5">
      <c r="A12" s="8">
        <v>41275</v>
      </c>
      <c r="B12" s="32"/>
    </row>
    <row r="13" spans="1:5">
      <c r="A13" s="15">
        <v>41331</v>
      </c>
      <c r="B13" s="32">
        <v>4.2076751589774641E-3</v>
      </c>
      <c r="C13" s="20">
        <v>8.823156855636699E-4</v>
      </c>
      <c r="E13" s="13">
        <v>5.7648250886301877E-3</v>
      </c>
    </row>
    <row r="14" spans="1:5">
      <c r="A14" s="8">
        <v>41275</v>
      </c>
      <c r="B14" s="32"/>
    </row>
    <row r="15" spans="1:5">
      <c r="A15" s="15">
        <v>41333</v>
      </c>
      <c r="B15" s="32">
        <v>3.8260102272034135E-3</v>
      </c>
      <c r="C15" s="20">
        <v>8.9541938386393516E-4</v>
      </c>
      <c r="E15" s="13">
        <v>5.6483375320761642E-3</v>
      </c>
    </row>
    <row r="16" spans="1:5">
      <c r="A16" s="8">
        <v>41275</v>
      </c>
      <c r="B16" s="32"/>
    </row>
    <row r="17" spans="1:5">
      <c r="A17" s="15">
        <v>41334</v>
      </c>
      <c r="B17" s="32">
        <v>4.0576055645942799E-3</v>
      </c>
      <c r="C17" s="20">
        <v>9.2162678046489588E-4</v>
      </c>
      <c r="E17" s="13">
        <v>5.7152336350199118E-3</v>
      </c>
    </row>
    <row r="18" spans="1:5">
      <c r="A18" s="8">
        <v>41275</v>
      </c>
      <c r="B18" s="32"/>
    </row>
    <row r="19" spans="1:5">
      <c r="A19" s="15">
        <v>41337</v>
      </c>
      <c r="B19" s="32">
        <v>4.0411636233329551E-3</v>
      </c>
      <c r="C19" s="20">
        <v>9.6530577479984891E-4</v>
      </c>
      <c r="E19" s="13">
        <v>5.6962698306575188E-3</v>
      </c>
    </row>
    <row r="20" spans="1:5">
      <c r="A20" s="8">
        <v>41275</v>
      </c>
      <c r="B20" s="32"/>
    </row>
    <row r="21" spans="1:5">
      <c r="A21" s="15">
        <v>41339</v>
      </c>
      <c r="B21" s="32">
        <v>4.7365263104439115E-3</v>
      </c>
      <c r="C21" s="20">
        <v>1.0177205680017079E-3</v>
      </c>
      <c r="E21" s="13">
        <v>5.8180958530358318E-3</v>
      </c>
    </row>
    <row r="22" spans="1:5">
      <c r="A22" s="8">
        <v>41275</v>
      </c>
      <c r="B22" s="32"/>
    </row>
    <row r="23" spans="1:5">
      <c r="A23" s="15">
        <v>41340</v>
      </c>
      <c r="B23" s="32">
        <v>4.9033597111702298E-3</v>
      </c>
      <c r="C23" s="20">
        <v>1.0395600651691844E-3</v>
      </c>
      <c r="E23" s="13">
        <v>5.8515512976569095E-3</v>
      </c>
    </row>
    <row r="24" spans="1:5">
      <c r="A24" s="8">
        <v>41275</v>
      </c>
      <c r="B24" s="32"/>
    </row>
    <row r="25" spans="1:5">
      <c r="A25" s="15">
        <v>41341</v>
      </c>
      <c r="B25" s="32">
        <v>5.2308976650237982E-3</v>
      </c>
      <c r="C25" s="20">
        <v>1.0657674614083373E-3</v>
      </c>
      <c r="E25" s="13">
        <v>5.9082637713225861E-3</v>
      </c>
    </row>
    <row r="26" spans="1:5">
      <c r="A26" s="8">
        <v>41275</v>
      </c>
      <c r="B26" s="32"/>
    </row>
    <row r="27" spans="1:5">
      <c r="A27" s="15">
        <v>41344</v>
      </c>
      <c r="B27" s="32">
        <v>5.2414923906326516E-3</v>
      </c>
      <c r="C27" s="20">
        <v>1.1138143551220198E-3</v>
      </c>
      <c r="E27" s="13">
        <v>5.9060098096577196E-3</v>
      </c>
    </row>
    <row r="28" spans="1:5">
      <c r="A28" s="8">
        <v>41275</v>
      </c>
      <c r="B28" s="32"/>
    </row>
    <row r="29" spans="1:5">
      <c r="A29" s="15">
        <v>41345</v>
      </c>
      <c r="B29" s="32">
        <v>5.1170378923416082E-3</v>
      </c>
      <c r="C29" s="20">
        <v>1.1269180538389031E-3</v>
      </c>
      <c r="E29" s="13">
        <v>5.8900427560979463E-3</v>
      </c>
    </row>
    <row r="30" spans="1:5">
      <c r="A30" s="8">
        <v>41275</v>
      </c>
      <c r="B30" s="32"/>
    </row>
    <row r="31" spans="1:5">
      <c r="A31" s="15">
        <v>41346</v>
      </c>
      <c r="B31" s="32">
        <v>4.7634556889533664E-3</v>
      </c>
      <c r="C31" s="20">
        <v>1.1269180538388407E-3</v>
      </c>
      <c r="E31" s="13">
        <v>5.8068440125149667E-3</v>
      </c>
    </row>
    <row r="32" spans="1:5">
      <c r="A32" s="8">
        <v>41275</v>
      </c>
      <c r="B32" s="32"/>
    </row>
    <row r="33" spans="1:5">
      <c r="A33" s="15">
        <v>41347</v>
      </c>
      <c r="B33" s="32">
        <v>5.1091387867926719E-3</v>
      </c>
      <c r="C33" s="20">
        <v>1.1574933498731677E-3</v>
      </c>
      <c r="E33" s="13">
        <v>5.8816844322233663E-3</v>
      </c>
    </row>
    <row r="34" spans="1:5">
      <c r="A34" s="8">
        <v>41275</v>
      </c>
      <c r="B34" s="32"/>
    </row>
    <row r="35" spans="1:5">
      <c r="A35" s="15">
        <v>41348</v>
      </c>
      <c r="B35" s="32">
        <v>4.9562126398086104E-3</v>
      </c>
      <c r="C35" s="20">
        <v>1.1662291487399487E-3</v>
      </c>
      <c r="E35" s="13">
        <v>5.8447625189961272E-3</v>
      </c>
    </row>
    <row r="36" spans="1:5">
      <c r="A36" s="8">
        <v>41275</v>
      </c>
      <c r="B36" s="32"/>
    </row>
    <row r="37" spans="1:5">
      <c r="A37" s="15">
        <v>41351</v>
      </c>
      <c r="B37" s="32">
        <v>4.8107162117958513E-3</v>
      </c>
      <c r="C37" s="20">
        <v>1.2011723442079333E-3</v>
      </c>
      <c r="E37" s="13">
        <v>5.7819778285257417E-3</v>
      </c>
    </row>
    <row r="38" spans="1:5">
      <c r="A38" s="8">
        <v>41275</v>
      </c>
      <c r="B38" s="32"/>
    </row>
    <row r="39" spans="1:5">
      <c r="A39" s="15">
        <v>41352</v>
      </c>
      <c r="B39" s="32">
        <v>4.4417247176170571E-3</v>
      </c>
      <c r="C39" s="20">
        <v>1.1968044447744075E-3</v>
      </c>
      <c r="E39" s="13">
        <v>5.6858753751063418E-3</v>
      </c>
    </row>
    <row r="40" spans="1:5">
      <c r="A40" s="8">
        <v>41275</v>
      </c>
      <c r="B40" s="32"/>
    </row>
    <row r="41" spans="1:5">
      <c r="A41" s="15">
        <v>41353</v>
      </c>
      <c r="B41" s="32">
        <v>4.1347861289978138E-3</v>
      </c>
      <c r="C41" s="20">
        <v>1.1924365453409164E-3</v>
      </c>
      <c r="E41" s="13">
        <v>5.5922458300352584E-3</v>
      </c>
    </row>
    <row r="42" spans="1:5">
      <c r="A42" s="8">
        <v>41275</v>
      </c>
      <c r="B42" s="32"/>
    </row>
    <row r="43" spans="1:5">
      <c r="A43" s="15">
        <v>41354</v>
      </c>
      <c r="B43" s="32">
        <v>3.9978861808777078E-3</v>
      </c>
      <c r="C43" s="20">
        <v>1.1968044447739634E-3</v>
      </c>
      <c r="E43" s="13">
        <v>5.5415310661106609E-3</v>
      </c>
    </row>
    <row r="44" spans="1:5">
      <c r="A44" s="8">
        <v>41275</v>
      </c>
      <c r="B44" s="32"/>
    </row>
    <row r="45" spans="1:5">
      <c r="A45" s="15">
        <v>41355</v>
      </c>
      <c r="B45" s="32">
        <v>3.9706483483313848E-3</v>
      </c>
      <c r="C45" s="20">
        <v>1.2099081430741038E-3</v>
      </c>
      <c r="E45" s="13">
        <v>5.5321150691278742E-3</v>
      </c>
    </row>
    <row r="46" spans="1:5">
      <c r="A46" s="8">
        <v>41275</v>
      </c>
      <c r="B46" s="32"/>
    </row>
    <row r="47" spans="1:5">
      <c r="A47" s="15">
        <v>41358</v>
      </c>
      <c r="B47" s="32">
        <v>3.9507463574408597E-3</v>
      </c>
      <c r="C47" s="20">
        <v>1.2492192379750938E-3</v>
      </c>
      <c r="E47" s="13">
        <v>5.5052243680397961E-3</v>
      </c>
    </row>
    <row r="48" spans="1:5">
      <c r="A48" s="8">
        <v>41275</v>
      </c>
      <c r="B48" s="32"/>
    </row>
    <row r="49" spans="1:5">
      <c r="A49" s="15">
        <v>41359</v>
      </c>
      <c r="B49" s="32">
        <v>3.9677783846857051E-3</v>
      </c>
      <c r="C49" s="20">
        <v>1.262322936275595E-3</v>
      </c>
      <c r="E49" s="13">
        <v>5.4966862912206871E-3</v>
      </c>
    </row>
    <row r="50" spans="1:5">
      <c r="A50" s="8">
        <v>41275</v>
      </c>
      <c r="B50" s="32"/>
    </row>
    <row r="51" spans="1:5">
      <c r="A51" s="15">
        <v>41361</v>
      </c>
      <c r="B51" s="32">
        <v>4.2013049125671498E-3</v>
      </c>
      <c r="C51" s="20">
        <v>1.297266131744329E-3</v>
      </c>
      <c r="E51" s="13">
        <v>5.5174359242471382E-3</v>
      </c>
    </row>
    <row r="52" spans="1:5">
      <c r="A52" s="8">
        <v>41275</v>
      </c>
      <c r="B52" s="32"/>
    </row>
    <row r="53" spans="1:5">
      <c r="A53" s="15">
        <v>41365</v>
      </c>
      <c r="B53" s="32">
        <v>4.3509319424629989E-3</v>
      </c>
      <c r="C53" s="20">
        <v>1.3627846232468765E-3</v>
      </c>
      <c r="E53" s="13">
        <v>5.5383665748505173E-3</v>
      </c>
    </row>
    <row r="54" spans="1:5">
      <c r="A54" s="8">
        <v>41275</v>
      </c>
      <c r="B54" s="32"/>
    </row>
    <row r="55" spans="1:5">
      <c r="A55" s="15">
        <v>41366</v>
      </c>
      <c r="B55" s="32">
        <v>4.5988753437996022E-3</v>
      </c>
      <c r="C55" s="20">
        <v>1.3977278187145836E-3</v>
      </c>
      <c r="E55" s="13">
        <v>5.618079094702022E-3</v>
      </c>
    </row>
    <row r="56" spans="1:5">
      <c r="A56" s="8">
        <v>41275</v>
      </c>
      <c r="B56" s="32"/>
    </row>
    <row r="57" spans="1:5">
      <c r="A57" s="15">
        <v>41367</v>
      </c>
      <c r="B57" s="32">
        <v>4.3587103486060763E-3</v>
      </c>
      <c r="C57" s="20">
        <v>1.3933599192810786E-3</v>
      </c>
      <c r="E57" s="13">
        <v>5.5394426383585937E-3</v>
      </c>
    </row>
    <row r="58" spans="1:5">
      <c r="A58" s="8">
        <v>41275</v>
      </c>
      <c r="B58" s="32"/>
    </row>
    <row r="59" spans="1:5">
      <c r="A59" s="15">
        <v>41369</v>
      </c>
      <c r="B59" s="32">
        <v>4.1372671723365895E-3</v>
      </c>
      <c r="C59" s="20">
        <v>1.4064636175804002E-3</v>
      </c>
      <c r="E59" s="13">
        <v>5.4723502677997971E-3</v>
      </c>
    </row>
    <row r="60" spans="1:5">
      <c r="A60" s="8">
        <v>41275</v>
      </c>
      <c r="B60" s="32"/>
    </row>
    <row r="61" spans="1:5">
      <c r="A61" s="15">
        <v>41373</v>
      </c>
      <c r="B61" s="32">
        <v>4.0038138628005759E-3</v>
      </c>
      <c r="C61" s="20">
        <v>1.4457747124781706E-3</v>
      </c>
      <c r="E61" s="13">
        <v>5.3953872865064589E-3</v>
      </c>
    </row>
    <row r="62" spans="1:5">
      <c r="A62" s="8">
        <v>41275</v>
      </c>
      <c r="B62" s="32"/>
    </row>
    <row r="63" spans="1:5">
      <c r="A63" s="15">
        <v>41374</v>
      </c>
      <c r="B63" s="32">
        <v>4.1946396231651861E-3</v>
      </c>
      <c r="C63" s="20">
        <v>1.4763500085160086E-3</v>
      </c>
      <c r="E63" s="13">
        <v>5.4539133304525311E-3</v>
      </c>
    </row>
    <row r="64" spans="1:5">
      <c r="A64" s="8">
        <v>41275</v>
      </c>
      <c r="B64" s="32"/>
    </row>
    <row r="65" spans="1:5">
      <c r="A65" s="15">
        <v>41375</v>
      </c>
      <c r="B65" s="32">
        <v>4.3379634618759266E-3</v>
      </c>
      <c r="C65" s="20">
        <v>1.5025574051177187E-3</v>
      </c>
      <c r="E65" s="13">
        <v>5.4952622530493045E-3</v>
      </c>
    </row>
    <row r="66" spans="1:5">
      <c r="A66" s="8">
        <v>41275</v>
      </c>
      <c r="B66" s="32"/>
    </row>
    <row r="67" spans="1:5">
      <c r="A67" s="15">
        <v>41376</v>
      </c>
      <c r="B67" s="32">
        <v>4.1865125298499728E-3</v>
      </c>
      <c r="C67" s="20">
        <v>1.4938216062500148E-3</v>
      </c>
      <c r="E67" s="13">
        <v>5.4090122289176534E-3</v>
      </c>
    </row>
    <row r="68" spans="1:5">
      <c r="A68" s="8">
        <v>41275</v>
      </c>
      <c r="B68" s="32"/>
    </row>
    <row r="69" spans="1:5">
      <c r="A69" s="15">
        <v>41379</v>
      </c>
      <c r="B69" s="32">
        <v>4.3547809123994363E-3</v>
      </c>
      <c r="C69" s="20">
        <v>1.5506042988861352E-3</v>
      </c>
      <c r="E69" s="13">
        <v>5.4526215694281621E-3</v>
      </c>
    </row>
    <row r="70" spans="1:5">
      <c r="A70" s="8">
        <v>41275</v>
      </c>
      <c r="B70" s="32"/>
    </row>
    <row r="71" spans="1:5">
      <c r="A71" s="15">
        <v>41380</v>
      </c>
      <c r="B71" s="32">
        <v>4.6529486775397921E-3</v>
      </c>
      <c r="C71" s="20">
        <v>1.5942832932212547E-3</v>
      </c>
      <c r="E71" s="13">
        <v>5.5529802603411227E-3</v>
      </c>
    </row>
    <row r="72" spans="1:5">
      <c r="A72" s="8">
        <v>41275</v>
      </c>
      <c r="B72" s="32"/>
    </row>
    <row r="73" spans="1:5">
      <c r="A73" s="15">
        <v>41381</v>
      </c>
      <c r="B73" s="32">
        <v>4.7329857945442866E-3</v>
      </c>
      <c r="C73" s="20">
        <v>1.6204906898223959E-3</v>
      </c>
      <c r="E73" s="13">
        <v>5.5910471313880272E-3</v>
      </c>
    </row>
    <row r="74" spans="1:5">
      <c r="A74" s="8">
        <v>41275</v>
      </c>
      <c r="B74" s="32"/>
    </row>
    <row r="75" spans="1:5">
      <c r="A75" s="15">
        <v>41382</v>
      </c>
      <c r="B75" s="32">
        <v>4.9943335354328544E-3</v>
      </c>
      <c r="C75" s="20">
        <v>1.6598017847237329E-3</v>
      </c>
      <c r="E75" s="13">
        <v>5.6732794516505258E-3</v>
      </c>
    </row>
    <row r="76" spans="1:5">
      <c r="A76" s="8">
        <v>41275</v>
      </c>
      <c r="B76" s="32"/>
    </row>
    <row r="77" spans="1:5">
      <c r="A77" s="15">
        <v>41386</v>
      </c>
      <c r="B77" s="32">
        <v>5.1909126341342926E-3</v>
      </c>
      <c r="C77" s="20">
        <v>1.738423974526393E-3</v>
      </c>
      <c r="E77" s="13">
        <v>5.7278177257242824E-3</v>
      </c>
    </row>
    <row r="78" spans="1:5">
      <c r="A78" s="8">
        <v>41275</v>
      </c>
      <c r="B78" s="32"/>
    </row>
    <row r="79" spans="1:5">
      <c r="A79" s="15">
        <v>41387</v>
      </c>
      <c r="B79" s="32">
        <v>5.1471054553985374E-3</v>
      </c>
      <c r="C79" s="20">
        <v>1.7515276728269566E-3</v>
      </c>
      <c r="E79" s="13">
        <v>5.7194041501003046E-3</v>
      </c>
    </row>
    <row r="80" spans="1:5">
      <c r="A80" s="8">
        <v>41275</v>
      </c>
      <c r="B80" s="32"/>
    </row>
    <row r="81" spans="1:5">
      <c r="A81" s="15">
        <v>41390</v>
      </c>
      <c r="B81" s="32">
        <v>5.1807403564452792E-3</v>
      </c>
      <c r="C81" s="20">
        <v>1.7995745665952204E-3</v>
      </c>
      <c r="E81" s="13">
        <v>5.7228734682952531E-3</v>
      </c>
    </row>
    <row r="82" spans="1:5">
      <c r="A82" s="8">
        <v>41275</v>
      </c>
      <c r="B82" s="32"/>
    </row>
    <row r="83" spans="1:5">
      <c r="A83" s="15">
        <v>41393</v>
      </c>
      <c r="B83" s="32">
        <v>5.2820876240730619E-3</v>
      </c>
      <c r="C83" s="20">
        <v>1.8519893597971071E-3</v>
      </c>
      <c r="E83" s="13">
        <v>5.7397224787834045E-3</v>
      </c>
    </row>
    <row r="84" spans="1:5">
      <c r="A84" s="8">
        <v>41275</v>
      </c>
      <c r="B84" s="32"/>
    </row>
    <row r="85" spans="1:5">
      <c r="A85" s="15">
        <v>41394</v>
      </c>
      <c r="B85" s="32">
        <v>5.3735304623842434E-3</v>
      </c>
      <c r="C85" s="20">
        <v>1.8781967563979984E-3</v>
      </c>
      <c r="E85" s="13">
        <v>5.7720467884954108E-3</v>
      </c>
    </row>
    <row r="86" spans="1:5">
      <c r="A86" s="8">
        <v>41275</v>
      </c>
      <c r="B86" s="32"/>
    </row>
    <row r="87" spans="1:5">
      <c r="A87" s="15">
        <v>41396</v>
      </c>
      <c r="B87" s="32">
        <v>5.5449843406677329E-3</v>
      </c>
      <c r="C87" s="20">
        <v>1.9262436496981609E-3</v>
      </c>
      <c r="E87" s="13">
        <v>5.8218621264294335E-3</v>
      </c>
    </row>
    <row r="88" spans="1:5">
      <c r="A88" s="8">
        <v>41275</v>
      </c>
      <c r="B88" s="32"/>
    </row>
    <row r="89" spans="1:5">
      <c r="A89" s="15">
        <v>41397</v>
      </c>
      <c r="B89" s="32">
        <v>5.3477067500352637E-3</v>
      </c>
      <c r="C89" s="20">
        <v>1.9175078512993077E-3</v>
      </c>
      <c r="E89" s="13">
        <v>5.7477685088771491E-3</v>
      </c>
    </row>
    <row r="90" spans="1:5">
      <c r="A90" s="8">
        <v>41275</v>
      </c>
      <c r="B90" s="32"/>
    </row>
    <row r="91" spans="1:5">
      <c r="A91" s="15">
        <v>41400</v>
      </c>
      <c r="B91" s="32">
        <v>5.4309964179992537E-3</v>
      </c>
      <c r="C91" s="20">
        <v>1.9699226484200562E-3</v>
      </c>
      <c r="E91" s="13">
        <v>5.7630587892618657E-3</v>
      </c>
    </row>
    <row r="92" spans="1:5">
      <c r="A92" s="8">
        <v>41275</v>
      </c>
      <c r="B92" s="32"/>
    </row>
    <row r="93" spans="1:5">
      <c r="A93" s="15">
        <v>41402</v>
      </c>
      <c r="B93" s="32">
        <v>5.6223273277282715E-3</v>
      </c>
      <c r="C93" s="20">
        <v>2.0223374374339319E-3</v>
      </c>
      <c r="E93" s="13">
        <v>5.8232499937176385E-3</v>
      </c>
    </row>
    <row r="94" spans="1:5">
      <c r="A94" s="8">
        <v>41275</v>
      </c>
      <c r="B94" s="32"/>
    </row>
    <row r="95" spans="1:5">
      <c r="A95" s="15">
        <v>41403</v>
      </c>
      <c r="B95" s="32">
        <v>5.6209146976470975E-3</v>
      </c>
      <c r="C95" s="20">
        <v>2.0398090351414211E-3</v>
      </c>
      <c r="E95" s="13">
        <v>5.8276335584501737E-3</v>
      </c>
    </row>
    <row r="96" spans="1:5">
      <c r="A96" s="8">
        <v>41275</v>
      </c>
      <c r="B96" s="32"/>
    </row>
    <row r="97" spans="1:5">
      <c r="A97" s="15">
        <v>41404</v>
      </c>
      <c r="B97" s="32">
        <v>5.7428658008575363E-3</v>
      </c>
      <c r="C97" s="20">
        <v>2.0703843313470156E-3</v>
      </c>
      <c r="E97" s="13">
        <v>5.8691647793673862E-3</v>
      </c>
    </row>
    <row r="98" spans="1:5">
      <c r="A98" s="8">
        <v>41275</v>
      </c>
      <c r="B98" s="32"/>
    </row>
    <row r="99" spans="1:5">
      <c r="A99" s="15">
        <v>41407</v>
      </c>
      <c r="B99" s="32">
        <v>5.4553270339965654E-3</v>
      </c>
      <c r="C99" s="20">
        <v>2.0747522300200126E-3</v>
      </c>
      <c r="E99" s="13">
        <v>5.7475150085231075E-3</v>
      </c>
    </row>
    <row r="100" spans="1:5">
      <c r="A100" s="8">
        <v>41275</v>
      </c>
      <c r="B100" s="32"/>
    </row>
    <row r="101" spans="1:5">
      <c r="A101" s="15">
        <v>41408</v>
      </c>
      <c r="B101" s="32">
        <v>5.5311918258666853E-3</v>
      </c>
      <c r="C101" s="20">
        <v>2.1009596269600077E-3</v>
      </c>
      <c r="E101" s="13">
        <v>5.7763622923459046E-3</v>
      </c>
    </row>
    <row r="102" spans="1:5">
      <c r="A102" s="8">
        <v>41275</v>
      </c>
      <c r="B102" s="32"/>
    </row>
    <row r="103" spans="1:5">
      <c r="A103" s="15">
        <v>41411</v>
      </c>
      <c r="B103" s="32">
        <v>6.0910463333129876E-3</v>
      </c>
      <c r="C103" s="20">
        <v>2.2232608116368128E-3</v>
      </c>
      <c r="E103" s="13">
        <v>5.9780140047316355E-3</v>
      </c>
    </row>
    <row r="104" spans="1:5">
      <c r="A104" s="8">
        <v>41275</v>
      </c>
      <c r="B104" s="32"/>
    </row>
    <row r="105" spans="1:5">
      <c r="A105" s="15">
        <v>41414</v>
      </c>
      <c r="B105" s="32">
        <v>5.9843420982360826E-3</v>
      </c>
      <c r="C105" s="20">
        <v>2.2582040070948124E-3</v>
      </c>
      <c r="E105" s="13">
        <v>5.9407073984283354E-3</v>
      </c>
    </row>
    <row r="106" spans="1:5">
      <c r="A106" s="8">
        <v>41275</v>
      </c>
      <c r="B106" s="32"/>
    </row>
    <row r="107" spans="1:5">
      <c r="A107" s="15">
        <v>41416</v>
      </c>
      <c r="B107" s="32">
        <v>5.7144403457641546E-3</v>
      </c>
      <c r="C107" s="20">
        <v>2.2407324092641803E-3</v>
      </c>
      <c r="E107" s="13">
        <v>5.8108061622237361E-3</v>
      </c>
    </row>
    <row r="108" spans="1:5">
      <c r="A108" s="8">
        <v>41275</v>
      </c>
      <c r="B108" s="32"/>
    </row>
    <row r="109" spans="1:5">
      <c r="A109" s="15">
        <v>41417</v>
      </c>
      <c r="B109" s="32">
        <v>5.3037762641906655E-3</v>
      </c>
      <c r="C109" s="20">
        <v>2.1883176161752518E-3</v>
      </c>
      <c r="E109" s="13">
        <v>5.6345701557298788E-3</v>
      </c>
    </row>
    <row r="110" spans="1:5">
      <c r="A110" s="8">
        <v>41275</v>
      </c>
      <c r="B110" s="32"/>
    </row>
    <row r="111" spans="1:5">
      <c r="A111" s="15">
        <v>41418</v>
      </c>
      <c r="B111" s="32">
        <v>5.3866803646087508E-3</v>
      </c>
      <c r="C111" s="20">
        <v>2.218892912209617E-3</v>
      </c>
      <c r="E111" s="13">
        <v>5.6733665247645781E-3</v>
      </c>
    </row>
    <row r="112" spans="1:5">
      <c r="A112" s="8">
        <v>41275</v>
      </c>
      <c r="B112" s="32"/>
    </row>
    <row r="113" spans="1:5">
      <c r="A113" s="15">
        <v>41421</v>
      </c>
      <c r="B113" s="32">
        <v>5.5254995822906494E-3</v>
      </c>
      <c r="C113" s="20">
        <v>2.2844114032231667E-3</v>
      </c>
      <c r="E113" s="13">
        <v>5.720816986381605E-3</v>
      </c>
    </row>
    <row r="114" spans="1:5">
      <c r="A114" s="8">
        <v>41275</v>
      </c>
      <c r="B114" s="32"/>
    </row>
    <row r="115" spans="1:5">
      <c r="A115" s="15">
        <v>41423</v>
      </c>
      <c r="B115" s="32">
        <v>5.5312812328338623E-3</v>
      </c>
      <c r="C115" s="20">
        <v>2.3149866992730854E-3</v>
      </c>
      <c r="E115" s="13">
        <v>5.7189506069597051E-3</v>
      </c>
    </row>
    <row r="116" spans="1:5">
      <c r="A116" s="8">
        <v>41275</v>
      </c>
      <c r="B116" s="32"/>
    </row>
    <row r="117" spans="1:5">
      <c r="A117" s="15">
        <v>41424</v>
      </c>
      <c r="B117" s="32">
        <v>5.5367708206176813E-3</v>
      </c>
      <c r="C117" s="20">
        <v>2.3280903976290249E-3</v>
      </c>
      <c r="E117" s="13">
        <v>5.712667330321608E-3</v>
      </c>
    </row>
    <row r="118" spans="1:5">
      <c r="A118" s="8">
        <v>41275</v>
      </c>
      <c r="B118" s="32"/>
    </row>
    <row r="119" spans="1:5">
      <c r="A119" s="15">
        <v>41425</v>
      </c>
      <c r="B119" s="32">
        <v>5.2949130535125677E-3</v>
      </c>
      <c r="C119" s="20">
        <v>2.3018830014458064E-3</v>
      </c>
      <c r="E119" s="13">
        <v>5.6104919918251728E-3</v>
      </c>
    </row>
    <row r="120" spans="1:5">
      <c r="A120" s="8">
        <v>41275</v>
      </c>
      <c r="B120" s="32"/>
    </row>
    <row r="121" spans="1:5">
      <c r="A121" s="15">
        <v>41428</v>
      </c>
      <c r="B121" s="32">
        <v>5.2928090095520214E-3</v>
      </c>
      <c r="C121" s="20">
        <v>2.3455619957806484E-3</v>
      </c>
      <c r="E121" s="13">
        <v>5.6047175477469402E-3</v>
      </c>
    </row>
    <row r="122" spans="1:5">
      <c r="A122" s="8">
        <v>41275</v>
      </c>
      <c r="B122" s="32"/>
    </row>
    <row r="123" spans="1:5">
      <c r="A123" s="15">
        <v>41429</v>
      </c>
      <c r="B123" s="32">
        <v>5.2693635225296021E-3</v>
      </c>
      <c r="C123" s="20">
        <v>2.3542977946475474E-3</v>
      </c>
      <c r="E123" s="13">
        <v>5.5889938112436699E-3</v>
      </c>
    </row>
    <row r="124" spans="1:5">
      <c r="A124" s="8">
        <v>41275</v>
      </c>
      <c r="B124" s="32"/>
    </row>
    <row r="125" spans="1:5">
      <c r="A125" s="15">
        <v>41430</v>
      </c>
      <c r="B125" s="32">
        <v>5.2687317132949635E-3</v>
      </c>
      <c r="C125" s="20">
        <v>2.3674014929479376E-3</v>
      </c>
      <c r="E125" s="13">
        <v>5.5837916958125788E-3</v>
      </c>
    </row>
    <row r="126" spans="1:5">
      <c r="A126" s="8">
        <v>41275</v>
      </c>
      <c r="B126" s="32"/>
    </row>
    <row r="127" spans="1:5">
      <c r="A127" s="15">
        <v>41431</v>
      </c>
      <c r="B127" s="32">
        <v>5.2868962287902915E-3</v>
      </c>
      <c r="C127" s="20">
        <v>2.3848730906818744E-3</v>
      </c>
      <c r="E127" s="13">
        <v>5.588908299834161E-3</v>
      </c>
    </row>
    <row r="128" spans="1:5">
      <c r="A128" s="8">
        <v>41275</v>
      </c>
      <c r="B128" s="32"/>
    </row>
    <row r="129" spans="1:5">
      <c r="A129" s="15">
        <v>41432</v>
      </c>
      <c r="B129" s="32">
        <v>5.2035927772522139E-3</v>
      </c>
      <c r="C129" s="20">
        <v>2.3848730906819507E-3</v>
      </c>
      <c r="E129" s="13">
        <v>5.5532114988330328E-3</v>
      </c>
    </row>
    <row r="130" spans="1:5">
      <c r="A130" s="8">
        <v>41275</v>
      </c>
      <c r="B130" s="32"/>
    </row>
    <row r="131" spans="1:5">
      <c r="A131" s="15">
        <v>41435</v>
      </c>
      <c r="B131" s="32">
        <v>5.1348075270652993E-3</v>
      </c>
      <c r="C131" s="20">
        <v>2.4110804872828073E-3</v>
      </c>
      <c r="E131" s="13">
        <v>5.5087750009614744E-3</v>
      </c>
    </row>
    <row r="132" spans="1:5">
      <c r="A132" s="8">
        <v>41275</v>
      </c>
      <c r="B132" s="32"/>
    </row>
    <row r="133" spans="1:5">
      <c r="A133" s="15">
        <v>41436</v>
      </c>
      <c r="B133" s="32">
        <v>4.9380540847778487E-3</v>
      </c>
      <c r="C133" s="20">
        <v>2.3805051912483971E-3</v>
      </c>
      <c r="E133" s="13">
        <v>5.4049383667627016E-3</v>
      </c>
    </row>
    <row r="134" spans="1:5">
      <c r="A134" s="8">
        <v>41275</v>
      </c>
      <c r="B134" s="32"/>
    </row>
    <row r="135" spans="1:5">
      <c r="A135" s="15">
        <v>41437</v>
      </c>
      <c r="B135" s="32">
        <v>4.8890769481658714E-3</v>
      </c>
      <c r="C135" s="20">
        <v>2.3848730906817495E-3</v>
      </c>
      <c r="E135" s="13">
        <v>5.3813557505046905E-3</v>
      </c>
    </row>
    <row r="136" spans="1:5">
      <c r="A136" s="8">
        <v>41275</v>
      </c>
      <c r="B136" s="32"/>
    </row>
    <row r="137" spans="1:5">
      <c r="A137" s="15">
        <v>41439</v>
      </c>
      <c r="B137" s="32">
        <v>4.9761615693568739E-3</v>
      </c>
      <c r="C137" s="20">
        <v>2.4285520850169107E-3</v>
      </c>
      <c r="E137" s="13">
        <v>5.4130545711124078E-3</v>
      </c>
    </row>
    <row r="138" spans="1:5">
      <c r="A138" s="8">
        <v>41275</v>
      </c>
      <c r="B138" s="32"/>
    </row>
    <row r="139" spans="1:5">
      <c r="A139" s="15">
        <v>41442</v>
      </c>
      <c r="B139" s="32">
        <v>5.0513438880442907E-3</v>
      </c>
      <c r="C139" s="20">
        <v>2.4853347776518653E-3</v>
      </c>
      <c r="E139" s="13">
        <v>5.4400235778111483E-3</v>
      </c>
    </row>
    <row r="140" spans="1:5">
      <c r="A140" s="8">
        <v>41275</v>
      </c>
      <c r="B140" s="32"/>
    </row>
    <row r="141" spans="1:5">
      <c r="A141" s="15">
        <v>41443</v>
      </c>
      <c r="B141" s="32">
        <v>4.9749411642551755E-3</v>
      </c>
      <c r="C141" s="20">
        <v>2.4765989787850773E-3</v>
      </c>
      <c r="E141" s="13">
        <v>5.3885203009484961E-3</v>
      </c>
    </row>
    <row r="142" spans="1:5">
      <c r="A142" s="8">
        <v>41275</v>
      </c>
      <c r="B142" s="32"/>
    </row>
    <row r="143" spans="1:5">
      <c r="A143" s="15">
        <v>41444</v>
      </c>
      <c r="B143" s="32">
        <v>4.9911282956600356E-3</v>
      </c>
      <c r="C143" s="20">
        <v>2.4940705765189655E-3</v>
      </c>
      <c r="E143" s="13">
        <v>5.3943936252331959E-3</v>
      </c>
    </row>
    <row r="144" spans="1:5">
      <c r="A144" s="8">
        <v>41275</v>
      </c>
      <c r="B144" s="32"/>
    </row>
    <row r="145" spans="1:5">
      <c r="A145" s="15">
        <v>41446</v>
      </c>
      <c r="B145" s="32">
        <v>4.6652734279632457E-3</v>
      </c>
      <c r="C145" s="20">
        <v>2.4416557833148028E-3</v>
      </c>
      <c r="E145" s="13">
        <v>5.2189406037734809E-3</v>
      </c>
    </row>
    <row r="146" spans="1:5">
      <c r="A146" s="12"/>
    </row>
  </sheetData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Calculated Data</vt:lpstr>
      <vt:lpstr>calculation (new)</vt:lpstr>
      <vt:lpstr>Raw Data</vt:lpstr>
      <vt:lpstr>calculation (old)</vt:lpstr>
      <vt:lpstr>backup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</dc:creator>
  <cp:lastModifiedBy>rama</cp:lastModifiedBy>
  <dcterms:created xsi:type="dcterms:W3CDTF">2013-06-24T11:28:44Z</dcterms:created>
  <dcterms:modified xsi:type="dcterms:W3CDTF">2013-08-05T02:51:25Z</dcterms:modified>
</cp:coreProperties>
</file>